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VRN - VEDLEJŠÍ ROZPOČTOVÉ..." sheetId="2" r:id="rId2"/>
    <sheet name="SO 101 - REVITALIZACE HŘI..." sheetId="3" r:id="rId3"/>
    <sheet name="SO 401 - ROZVODY NN" sheetId="4" r:id="rId4"/>
    <sheet name="SO 201 - ŽB STĚNA" sheetId="5" r:id="rId5"/>
    <sheet name="SO 101.2 - OPRAVA CHODNÍK..." sheetId="6" r:id="rId6"/>
    <sheet name="Pokyny pro vyplnění" sheetId="7" r:id="rId7"/>
  </sheets>
  <definedNames>
    <definedName name="_xlnm.Print_Area" localSheetId="0">'Rekapitulace stavby'!$D$4:$AO$36,'Rekapitulace stavby'!$C$42:$AQ$62</definedName>
    <definedName name="_xlnm.Print_Titles" localSheetId="0">'Rekapitulace stavby'!$52:$52</definedName>
    <definedName name="_xlnm._FilterDatabase" localSheetId="1" hidden="1">'VRN - VEDLEJŠÍ ROZPOČTOVÉ...'!$C$83:$K$134</definedName>
    <definedName name="_xlnm.Print_Area" localSheetId="1">'VRN - VEDLEJŠÍ ROZPOČTOVÉ...'!$C$4:$J$39,'VRN - VEDLEJŠÍ ROZPOČTOVÉ...'!$C$45:$J$65,'VRN - VEDLEJŠÍ ROZPOČTOVÉ...'!$C$71:$K$134</definedName>
    <definedName name="_xlnm.Print_Titles" localSheetId="1">'VRN - VEDLEJŠÍ ROZPOČTOVÉ...'!$83:$83</definedName>
    <definedName name="_xlnm._FilterDatabase" localSheetId="2" hidden="1">'SO 101 - REVITALIZACE HŘI...'!$C$96:$K$286</definedName>
    <definedName name="_xlnm.Print_Area" localSheetId="2">'SO 101 - REVITALIZACE HŘI...'!$C$4:$J$41,'SO 101 - REVITALIZACE HŘI...'!$C$47:$J$76,'SO 101 - REVITALIZACE HŘI...'!$C$82:$K$286</definedName>
    <definedName name="_xlnm.Print_Titles" localSheetId="2">'SO 101 - REVITALIZACE HŘI...'!$96:$96</definedName>
    <definedName name="_xlnm._FilterDatabase" localSheetId="3" hidden="1">'SO 401 - ROZVODY NN'!$C$122:$K$277</definedName>
    <definedName name="_xlnm.Print_Area" localSheetId="3">'SO 401 - ROZVODY NN'!$C$4:$J$41,'SO 401 - ROZVODY NN'!$C$47:$J$102,'SO 401 - ROZVODY NN'!$C$108:$K$277</definedName>
    <definedName name="_xlnm.Print_Titles" localSheetId="3">'SO 401 - ROZVODY NN'!$122:$122</definedName>
    <definedName name="_xlnm._FilterDatabase" localSheetId="4" hidden="1">'SO 201 - ŽB STĚNA'!$C$93:$K$194</definedName>
    <definedName name="_xlnm.Print_Area" localSheetId="4">'SO 201 - ŽB STĚNA'!$C$4:$J$41,'SO 201 - ŽB STĚNA'!$C$47:$J$73,'SO 201 - ŽB STĚNA'!$C$79:$K$194</definedName>
    <definedName name="_xlnm.Print_Titles" localSheetId="4">'SO 201 - ŽB STĚNA'!$93:$93</definedName>
    <definedName name="_xlnm._FilterDatabase" localSheetId="5" hidden="1">'SO 101.2 - OPRAVA CHODNÍK...'!$C$93:$K$207</definedName>
    <definedName name="_xlnm.Print_Area" localSheetId="5">'SO 101.2 - OPRAVA CHODNÍK...'!$C$4:$J$41,'SO 101.2 - OPRAVA CHODNÍK...'!$C$47:$J$73,'SO 101.2 - OPRAVA CHODNÍK...'!$C$79:$K$207</definedName>
    <definedName name="_xlnm.Print_Titles" localSheetId="5">'SO 101.2 - OPRAVA CHODNÍK...'!$93:$93</definedName>
    <definedName name="_xlnm.Print_Area" localSheetId="6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6" l="1" r="J39"/>
  <c r="J38"/>
  <c i="1" r="AY61"/>
  <c i="6" r="J37"/>
  <c i="1" r="AX61"/>
  <c i="6"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89"/>
  <c r="BH189"/>
  <c r="BG189"/>
  <c r="BF189"/>
  <c r="T189"/>
  <c r="T188"/>
  <c r="R189"/>
  <c r="R188"/>
  <c r="P189"/>
  <c r="P188"/>
  <c r="BI185"/>
  <c r="BH185"/>
  <c r="BG185"/>
  <c r="BF185"/>
  <c r="T185"/>
  <c r="R185"/>
  <c r="P185"/>
  <c r="BI182"/>
  <c r="BH182"/>
  <c r="BG182"/>
  <c r="BF182"/>
  <c r="T182"/>
  <c r="R182"/>
  <c r="P182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BI133"/>
  <c r="BH133"/>
  <c r="BG133"/>
  <c r="BF133"/>
  <c r="T133"/>
  <c r="R133"/>
  <c r="P133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18"/>
  <c r="BH118"/>
  <c r="BG118"/>
  <c r="BF118"/>
  <c r="T118"/>
  <c r="R118"/>
  <c r="P118"/>
  <c r="BI115"/>
  <c r="BH115"/>
  <c r="BG115"/>
  <c r="BF115"/>
  <c r="T115"/>
  <c r="R115"/>
  <c r="P115"/>
  <c r="BI113"/>
  <c r="BH113"/>
  <c r="BG113"/>
  <c r="BF113"/>
  <c r="T113"/>
  <c r="R113"/>
  <c r="P113"/>
  <c r="BI109"/>
  <c r="BH109"/>
  <c r="BG109"/>
  <c r="BF109"/>
  <c r="T109"/>
  <c r="R109"/>
  <c r="P109"/>
  <c r="BI104"/>
  <c r="BH104"/>
  <c r="BG104"/>
  <c r="BF104"/>
  <c r="T104"/>
  <c r="R104"/>
  <c r="P104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59"/>
  <c r="J19"/>
  <c r="J14"/>
  <c r="J88"/>
  <c r="E7"/>
  <c r="E50"/>
  <c i="5" r="J39"/>
  <c r="J38"/>
  <c i="1" r="AY59"/>
  <c i="5" r="J37"/>
  <c i="1" r="AX59"/>
  <c i="5" r="BI193"/>
  <c r="BH193"/>
  <c r="BG193"/>
  <c r="BF193"/>
  <c r="T193"/>
  <c r="R193"/>
  <c r="P193"/>
  <c r="BI189"/>
  <c r="BH189"/>
  <c r="BG189"/>
  <c r="BF189"/>
  <c r="T189"/>
  <c r="R189"/>
  <c r="P189"/>
  <c r="BI187"/>
  <c r="BH187"/>
  <c r="BG187"/>
  <c r="BF187"/>
  <c r="T187"/>
  <c r="R187"/>
  <c r="P187"/>
  <c r="BI183"/>
  <c r="BH183"/>
  <c r="BG183"/>
  <c r="BF183"/>
  <c r="T183"/>
  <c r="R183"/>
  <c r="P183"/>
  <c r="BI179"/>
  <c r="BH179"/>
  <c r="BG179"/>
  <c r="BF179"/>
  <c r="T179"/>
  <c r="T178"/>
  <c r="R179"/>
  <c r="R178"/>
  <c r="P179"/>
  <c r="P178"/>
  <c r="BI175"/>
  <c r="BH175"/>
  <c r="BG175"/>
  <c r="BF175"/>
  <c r="T175"/>
  <c r="T174"/>
  <c r="T173"/>
  <c r="R175"/>
  <c r="R174"/>
  <c r="R173"/>
  <c r="P175"/>
  <c r="P174"/>
  <c r="P173"/>
  <c r="BI169"/>
  <c r="BH169"/>
  <c r="BG169"/>
  <c r="BF169"/>
  <c r="T169"/>
  <c r="R169"/>
  <c r="P169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4"/>
  <c r="BH144"/>
  <c r="BG144"/>
  <c r="BF144"/>
  <c r="T144"/>
  <c r="R144"/>
  <c r="P144"/>
  <c r="BI142"/>
  <c r="BH142"/>
  <c r="BG142"/>
  <c r="BF142"/>
  <c r="T142"/>
  <c r="R142"/>
  <c r="P142"/>
  <c r="BI138"/>
  <c r="BH138"/>
  <c r="BG138"/>
  <c r="BF138"/>
  <c r="T138"/>
  <c r="R138"/>
  <c r="P138"/>
  <c r="BI134"/>
  <c r="BH134"/>
  <c r="BG134"/>
  <c r="BF134"/>
  <c r="T134"/>
  <c r="R134"/>
  <c r="P134"/>
  <c r="BI129"/>
  <c r="BH129"/>
  <c r="BG129"/>
  <c r="BF129"/>
  <c r="T129"/>
  <c r="R129"/>
  <c r="P129"/>
  <c r="BI125"/>
  <c r="BH125"/>
  <c r="BG125"/>
  <c r="BF125"/>
  <c r="T125"/>
  <c r="R125"/>
  <c r="P125"/>
  <c r="BI123"/>
  <c r="BH123"/>
  <c r="BG123"/>
  <c r="BF123"/>
  <c r="T123"/>
  <c r="R123"/>
  <c r="P123"/>
  <c r="BI118"/>
  <c r="BH118"/>
  <c r="BG118"/>
  <c r="BF118"/>
  <c r="T118"/>
  <c r="R118"/>
  <c r="P118"/>
  <c r="BI116"/>
  <c r="BH116"/>
  <c r="BG116"/>
  <c r="BF116"/>
  <c r="T116"/>
  <c r="R116"/>
  <c r="P116"/>
  <c r="BI112"/>
  <c r="BH112"/>
  <c r="BG112"/>
  <c r="BF112"/>
  <c r="T112"/>
  <c r="R112"/>
  <c r="P112"/>
  <c r="BI107"/>
  <c r="BH107"/>
  <c r="BG107"/>
  <c r="BF107"/>
  <c r="T107"/>
  <c r="R107"/>
  <c r="P107"/>
  <c r="BI102"/>
  <c r="BH102"/>
  <c r="BG102"/>
  <c r="BF102"/>
  <c r="T102"/>
  <c r="R102"/>
  <c r="P102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88"/>
  <c r="E7"/>
  <c r="E82"/>
  <c i="4" r="J272"/>
  <c r="J226"/>
  <c r="J215"/>
  <c r="J39"/>
  <c r="J38"/>
  <c i="1" r="AY58"/>
  <c i="4" r="J37"/>
  <c i="1" r="AX58"/>
  <c i="4"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J100"/>
  <c r="BI270"/>
  <c r="BH270"/>
  <c r="BG270"/>
  <c r="BF270"/>
  <c r="T270"/>
  <c r="T269"/>
  <c r="R270"/>
  <c r="R269"/>
  <c r="P270"/>
  <c r="P269"/>
  <c r="BI267"/>
  <c r="BH267"/>
  <c r="BG267"/>
  <c r="BF267"/>
  <c r="T267"/>
  <c r="T266"/>
  <c r="R267"/>
  <c r="R266"/>
  <c r="P267"/>
  <c r="P266"/>
  <c r="BI264"/>
  <c r="BH264"/>
  <c r="BG264"/>
  <c r="BF264"/>
  <c r="T264"/>
  <c r="T263"/>
  <c r="R264"/>
  <c r="R263"/>
  <c r="P264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4"/>
  <c r="BH254"/>
  <c r="BG254"/>
  <c r="BF254"/>
  <c r="T254"/>
  <c r="R254"/>
  <c r="P254"/>
  <c r="BI252"/>
  <c r="BH252"/>
  <c r="BG252"/>
  <c r="BF252"/>
  <c r="T252"/>
  <c r="R252"/>
  <c r="P252"/>
  <c r="BI249"/>
  <c r="BH249"/>
  <c r="BG249"/>
  <c r="BF249"/>
  <c r="T249"/>
  <c r="T248"/>
  <c r="R249"/>
  <c r="R248"/>
  <c r="P249"/>
  <c r="P248"/>
  <c r="BI246"/>
  <c r="BH246"/>
  <c r="BG246"/>
  <c r="BF246"/>
  <c r="T246"/>
  <c r="T245"/>
  <c r="R246"/>
  <c r="R245"/>
  <c r="P246"/>
  <c r="P245"/>
  <c r="BI243"/>
  <c r="BH243"/>
  <c r="BG243"/>
  <c r="BF243"/>
  <c r="T243"/>
  <c r="T242"/>
  <c r="R243"/>
  <c r="R242"/>
  <c r="P243"/>
  <c r="P242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T234"/>
  <c r="R235"/>
  <c r="R234"/>
  <c r="P235"/>
  <c r="P234"/>
  <c r="BI232"/>
  <c r="BH232"/>
  <c r="BG232"/>
  <c r="BF232"/>
  <c r="T232"/>
  <c r="T231"/>
  <c r="R232"/>
  <c r="R231"/>
  <c r="P232"/>
  <c r="P231"/>
  <c r="BI229"/>
  <c r="BH229"/>
  <c r="BG229"/>
  <c r="BF229"/>
  <c r="T229"/>
  <c r="T228"/>
  <c r="R229"/>
  <c r="R228"/>
  <c r="P229"/>
  <c r="P228"/>
  <c r="J86"/>
  <c r="BI225"/>
  <c r="BH225"/>
  <c r="BG225"/>
  <c r="BF225"/>
  <c r="T225"/>
  <c r="T224"/>
  <c r="R225"/>
  <c r="R224"/>
  <c r="P225"/>
  <c r="P224"/>
  <c r="BI222"/>
  <c r="BH222"/>
  <c r="BG222"/>
  <c r="BF222"/>
  <c r="T222"/>
  <c r="R222"/>
  <c r="P222"/>
  <c r="BI220"/>
  <c r="BH220"/>
  <c r="BG220"/>
  <c r="BF220"/>
  <c r="T220"/>
  <c r="T219"/>
  <c r="R220"/>
  <c r="R219"/>
  <c r="P220"/>
  <c r="P219"/>
  <c r="BI217"/>
  <c r="BH217"/>
  <c r="BG217"/>
  <c r="BF217"/>
  <c r="T217"/>
  <c r="T216"/>
  <c r="R217"/>
  <c r="R216"/>
  <c r="P217"/>
  <c r="P216"/>
  <c r="J82"/>
  <c r="BI213"/>
  <c r="BH213"/>
  <c r="BG213"/>
  <c r="BF213"/>
  <c r="T213"/>
  <c r="T212"/>
  <c r="R213"/>
  <c r="R212"/>
  <c r="P213"/>
  <c r="P212"/>
  <c r="BI210"/>
  <c r="BH210"/>
  <c r="BG210"/>
  <c r="BF210"/>
  <c r="T210"/>
  <c r="T209"/>
  <c r="R210"/>
  <c r="R209"/>
  <c r="P210"/>
  <c r="P209"/>
  <c r="BI207"/>
  <c r="BH207"/>
  <c r="BG207"/>
  <c r="BF207"/>
  <c r="T207"/>
  <c r="R207"/>
  <c r="P207"/>
  <c r="BI205"/>
  <c r="BH205"/>
  <c r="BG205"/>
  <c r="BF205"/>
  <c r="T205"/>
  <c r="R205"/>
  <c r="P205"/>
  <c r="BI202"/>
  <c r="BH202"/>
  <c r="BG202"/>
  <c r="BF202"/>
  <c r="T202"/>
  <c r="T201"/>
  <c r="R202"/>
  <c r="R201"/>
  <c r="P202"/>
  <c r="P201"/>
  <c r="BI199"/>
  <c r="BH199"/>
  <c r="BG199"/>
  <c r="BF199"/>
  <c r="T199"/>
  <c r="T198"/>
  <c r="R199"/>
  <c r="R198"/>
  <c r="P199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8"/>
  <c r="BH178"/>
  <c r="BG178"/>
  <c r="BF178"/>
  <c r="T178"/>
  <c r="T177"/>
  <c r="R178"/>
  <c r="R177"/>
  <c r="P178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T169"/>
  <c r="R170"/>
  <c r="R169"/>
  <c r="P170"/>
  <c r="P169"/>
  <c r="BI167"/>
  <c r="BH167"/>
  <c r="BG167"/>
  <c r="BF167"/>
  <c r="T167"/>
  <c r="T166"/>
  <c r="R167"/>
  <c r="R166"/>
  <c r="P167"/>
  <c r="P166"/>
  <c r="BI164"/>
  <c r="BH164"/>
  <c r="BG164"/>
  <c r="BF164"/>
  <c r="T164"/>
  <c r="T163"/>
  <c r="R164"/>
  <c r="R163"/>
  <c r="P164"/>
  <c r="P163"/>
  <c r="BI161"/>
  <c r="BH161"/>
  <c r="BG161"/>
  <c r="BF161"/>
  <c r="T161"/>
  <c r="T160"/>
  <c r="R161"/>
  <c r="R160"/>
  <c r="P161"/>
  <c r="P160"/>
  <c r="BI157"/>
  <c r="BH157"/>
  <c r="BG157"/>
  <c r="BF157"/>
  <c r="T157"/>
  <c r="T156"/>
  <c r="R157"/>
  <c r="R156"/>
  <c r="P157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T145"/>
  <c r="R146"/>
  <c r="R145"/>
  <c r="P146"/>
  <c r="P145"/>
  <c r="BI144"/>
  <c r="BH144"/>
  <c r="BG144"/>
  <c r="BF144"/>
  <c r="T144"/>
  <c r="R144"/>
  <c r="P144"/>
  <c r="BI142"/>
  <c r="BH142"/>
  <c r="BG142"/>
  <c r="BF142"/>
  <c r="T142"/>
  <c r="R142"/>
  <c r="P142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J120"/>
  <c r="J119"/>
  <c r="F119"/>
  <c r="F117"/>
  <c r="E115"/>
  <c r="J59"/>
  <c r="J58"/>
  <c r="F58"/>
  <c r="F56"/>
  <c r="E54"/>
  <c r="J20"/>
  <c r="E20"/>
  <c r="F120"/>
  <c r="J19"/>
  <c r="J14"/>
  <c r="J117"/>
  <c r="E7"/>
  <c r="E50"/>
  <c i="3" r="J39"/>
  <c r="J38"/>
  <c i="1" r="AY57"/>
  <c i="3" r="J37"/>
  <c i="1" r="AX57"/>
  <c i="3"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6"/>
  <c r="BH276"/>
  <c r="BG276"/>
  <c r="BF276"/>
  <c r="T276"/>
  <c r="R276"/>
  <c r="P276"/>
  <c r="BI274"/>
  <c r="BH274"/>
  <c r="BG274"/>
  <c r="BF274"/>
  <c r="T274"/>
  <c r="R274"/>
  <c r="P274"/>
  <c r="BI271"/>
  <c r="BH271"/>
  <c r="BG271"/>
  <c r="BF271"/>
  <c r="T271"/>
  <c r="R271"/>
  <c r="P271"/>
  <c r="BI268"/>
  <c r="BH268"/>
  <c r="BG268"/>
  <c r="BF268"/>
  <c r="T268"/>
  <c r="R268"/>
  <c r="P268"/>
  <c r="BI264"/>
  <c r="BH264"/>
  <c r="BG264"/>
  <c r="BF264"/>
  <c r="T264"/>
  <c r="T263"/>
  <c r="R264"/>
  <c r="R263"/>
  <c r="P264"/>
  <c r="P263"/>
  <c r="BI258"/>
  <c r="BH258"/>
  <c r="BG258"/>
  <c r="BF258"/>
  <c r="T258"/>
  <c r="R258"/>
  <c r="P258"/>
  <c r="BI255"/>
  <c r="BH255"/>
  <c r="BG255"/>
  <c r="BF255"/>
  <c r="T255"/>
  <c r="R255"/>
  <c r="P255"/>
  <c r="BI252"/>
  <c r="BH252"/>
  <c r="BG252"/>
  <c r="BF252"/>
  <c r="T252"/>
  <c r="R252"/>
  <c r="P252"/>
  <c r="BI249"/>
  <c r="BH249"/>
  <c r="BG249"/>
  <c r="BF249"/>
  <c r="T249"/>
  <c r="R249"/>
  <c r="P249"/>
  <c r="BI241"/>
  <c r="BH241"/>
  <c r="BG241"/>
  <c r="BF241"/>
  <c r="T241"/>
  <c r="R241"/>
  <c r="P241"/>
  <c r="BI239"/>
  <c r="BH239"/>
  <c r="BG239"/>
  <c r="BF239"/>
  <c r="T239"/>
  <c r="R239"/>
  <c r="P239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R217"/>
  <c r="P217"/>
  <c r="BI207"/>
  <c r="BH207"/>
  <c r="BG207"/>
  <c r="BF207"/>
  <c r="T207"/>
  <c r="R207"/>
  <c r="P207"/>
  <c r="BI206"/>
  <c r="BH206"/>
  <c r="BG206"/>
  <c r="BF206"/>
  <c r="T206"/>
  <c r="R206"/>
  <c r="P206"/>
  <c r="BI203"/>
  <c r="BH203"/>
  <c r="BG203"/>
  <c r="BF203"/>
  <c r="T203"/>
  <c r="R203"/>
  <c r="P203"/>
  <c r="BI200"/>
  <c r="BH200"/>
  <c r="BG200"/>
  <c r="BF200"/>
  <c r="T200"/>
  <c r="R200"/>
  <c r="P200"/>
  <c r="BI198"/>
  <c r="BH198"/>
  <c r="BG198"/>
  <c r="BF198"/>
  <c r="T198"/>
  <c r="R198"/>
  <c r="P198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2"/>
  <c r="BH182"/>
  <c r="BG182"/>
  <c r="BF182"/>
  <c r="T182"/>
  <c r="R182"/>
  <c r="P182"/>
  <c r="BI180"/>
  <c r="BH180"/>
  <c r="BG180"/>
  <c r="BF180"/>
  <c r="T180"/>
  <c r="R180"/>
  <c r="P180"/>
  <c r="BI179"/>
  <c r="BH179"/>
  <c r="BG179"/>
  <c r="BF179"/>
  <c r="T179"/>
  <c r="R179"/>
  <c r="P179"/>
  <c r="BI176"/>
  <c r="BH176"/>
  <c r="BG176"/>
  <c r="BF176"/>
  <c r="T176"/>
  <c r="R176"/>
  <c r="P176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0"/>
  <c r="BH140"/>
  <c r="BG140"/>
  <c r="BF140"/>
  <c r="T140"/>
  <c r="R140"/>
  <c r="P140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BI122"/>
  <c r="BH122"/>
  <c r="BG122"/>
  <c r="BF122"/>
  <c r="T122"/>
  <c r="R122"/>
  <c r="P122"/>
  <c r="BI117"/>
  <c r="BH117"/>
  <c r="BG117"/>
  <c r="BF117"/>
  <c r="T117"/>
  <c r="R117"/>
  <c r="P117"/>
  <c r="BI110"/>
  <c r="BH110"/>
  <c r="BG110"/>
  <c r="BF110"/>
  <c r="T110"/>
  <c r="R110"/>
  <c r="P110"/>
  <c r="BI105"/>
  <c r="BH105"/>
  <c r="BG105"/>
  <c r="BF105"/>
  <c r="T105"/>
  <c r="R105"/>
  <c r="P105"/>
  <c r="BI102"/>
  <c r="BH102"/>
  <c r="BG102"/>
  <c r="BF102"/>
  <c r="T102"/>
  <c r="R102"/>
  <c r="P102"/>
  <c r="BI100"/>
  <c r="BH100"/>
  <c r="BG100"/>
  <c r="BF100"/>
  <c r="T100"/>
  <c r="R100"/>
  <c r="P100"/>
  <c r="J94"/>
  <c r="J93"/>
  <c r="F93"/>
  <c r="F91"/>
  <c r="E89"/>
  <c r="J59"/>
  <c r="J58"/>
  <c r="F58"/>
  <c r="F56"/>
  <c r="E54"/>
  <c r="J20"/>
  <c r="E20"/>
  <c r="F94"/>
  <c r="J19"/>
  <c r="J14"/>
  <c r="J91"/>
  <c r="E7"/>
  <c r="E85"/>
  <c i="2" r="J37"/>
  <c r="J36"/>
  <c i="1" r="AY55"/>
  <c i="2" r="J35"/>
  <c i="1" r="AX55"/>
  <c i="2"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100"/>
  <c r="BH100"/>
  <c r="BG100"/>
  <c r="BF100"/>
  <c r="T100"/>
  <c r="R100"/>
  <c r="P100"/>
  <c r="BI97"/>
  <c r="BH97"/>
  <c r="BG97"/>
  <c r="BF97"/>
  <c r="T97"/>
  <c r="R97"/>
  <c r="P97"/>
  <c r="BI94"/>
  <c r="BH94"/>
  <c r="BG94"/>
  <c r="BF94"/>
  <c r="T94"/>
  <c r="R94"/>
  <c r="P94"/>
  <c r="BI91"/>
  <c r="BH91"/>
  <c r="BG91"/>
  <c r="BF91"/>
  <c r="T91"/>
  <c r="R91"/>
  <c r="P91"/>
  <c r="BI87"/>
  <c r="BH87"/>
  <c r="BG87"/>
  <c r="BF87"/>
  <c r="T87"/>
  <c r="R87"/>
  <c r="P87"/>
  <c r="J81"/>
  <c r="J80"/>
  <c r="F80"/>
  <c r="F78"/>
  <c r="E76"/>
  <c r="J55"/>
  <c r="J54"/>
  <c r="F54"/>
  <c r="F52"/>
  <c r="E50"/>
  <c r="J18"/>
  <c r="E18"/>
  <c r="F55"/>
  <c r="J17"/>
  <c r="J12"/>
  <c r="J52"/>
  <c r="E7"/>
  <c r="E48"/>
  <c i="1" r="L50"/>
  <c r="AM50"/>
  <c r="AM49"/>
  <c r="L49"/>
  <c r="AM47"/>
  <c r="L47"/>
  <c r="L45"/>
  <c r="L44"/>
  <c i="4" r="BK270"/>
  <c r="J157"/>
  <c i="3" r="J279"/>
  <c r="J217"/>
  <c i="2" r="J104"/>
  <c i="6" r="J139"/>
  <c i="5" r="BK160"/>
  <c i="4" r="J243"/>
  <c r="BK202"/>
  <c r="J139"/>
  <c i="3" r="BK230"/>
  <c r="BK187"/>
  <c r="J169"/>
  <c r="J160"/>
  <c r="BK149"/>
  <c r="J126"/>
  <c i="6" r="J158"/>
  <c r="J145"/>
  <c i="5" r="J154"/>
  <c i="4" r="J146"/>
  <c r="J129"/>
  <c i="3" r="J147"/>
  <c i="2" r="J109"/>
  <c i="6" r="BK127"/>
  <c r="J115"/>
  <c i="5" r="J144"/>
  <c i="4" r="J277"/>
  <c r="J264"/>
  <c r="BK129"/>
  <c i="3" r="BK241"/>
  <c r="BK206"/>
  <c r="BK155"/>
  <c i="6" r="BK113"/>
  <c r="J99"/>
  <c i="3" r="J234"/>
  <c r="BK151"/>
  <c i="4" r="BK264"/>
  <c r="BK170"/>
  <c r="BK133"/>
  <c i="3" r="BK100"/>
  <c i="5" r="J138"/>
  <c i="4" r="J261"/>
  <c r="J229"/>
  <c i="3" r="BK234"/>
  <c r="BK203"/>
  <c i="2" r="J116"/>
  <c i="6" r="BK202"/>
  <c r="BK198"/>
  <c r="BK185"/>
  <c r="BK173"/>
  <c i="4" r="BK217"/>
  <c r="BK187"/>
  <c r="BK146"/>
  <c i="3" r="J274"/>
  <c i="2" r="BK109"/>
  <c i="6" r="J143"/>
  <c i="5" r="J179"/>
  <c i="4" r="BK232"/>
  <c r="BK194"/>
  <c r="J150"/>
  <c i="3" r="BK255"/>
  <c r="BK220"/>
  <c r="BK102"/>
  <c i="2" r="BK106"/>
  <c i="6" r="BK163"/>
  <c r="J150"/>
  <c r="BK97"/>
  <c i="5" r="BK144"/>
  <c i="4" r="BK157"/>
  <c i="3" r="BK264"/>
  <c r="J226"/>
  <c r="J180"/>
  <c i="2" r="BK131"/>
  <c i="6" r="J141"/>
  <c r="J113"/>
  <c i="5" r="BK142"/>
  <c i="4" r="J276"/>
  <c r="J246"/>
  <c r="BK189"/>
  <c i="3" r="J285"/>
  <c r="BK185"/>
  <c i="2" r="J94"/>
  <c i="6" r="J101"/>
  <c i="5" r="BK187"/>
  <c r="BK179"/>
  <c r="J129"/>
  <c i="4" r="J196"/>
  <c r="BK144"/>
  <c r="BK175"/>
  <c r="BK135"/>
  <c i="3" r="J268"/>
  <c r="BK236"/>
  <c r="BK161"/>
  <c r="J102"/>
  <c i="6" r="BK167"/>
  <c i="5" r="BK123"/>
  <c i="4" r="BK249"/>
  <c i="3" r="J230"/>
  <c r="J131"/>
  <c i="2" r="BK97"/>
  <c i="6" r="J196"/>
  <c r="J185"/>
  <c r="BK169"/>
  <c r="J168"/>
  <c i="5" r="BK175"/>
  <c i="4" r="BK259"/>
  <c r="BK225"/>
  <c r="J194"/>
  <c r="BK181"/>
  <c i="3" r="J281"/>
  <c r="J220"/>
  <c r="J187"/>
  <c r="BK162"/>
  <c i="4" r="BK254"/>
  <c r="J161"/>
  <c i="3" r="J255"/>
  <c r="BK128"/>
  <c i="1" r="AS60"/>
  <c i="6" r="J135"/>
  <c i="5" r="BK150"/>
  <c r="BK107"/>
  <c i="4" r="BK210"/>
  <c r="J173"/>
  <c i="3" r="BK274"/>
  <c r="BK228"/>
  <c r="J185"/>
  <c r="J162"/>
  <c r="BK158"/>
  <c i="6" r="J164"/>
  <c r="J152"/>
  <c r="BK135"/>
  <c i="5" r="J150"/>
  <c i="4" r="J217"/>
  <c r="J133"/>
  <c i="3" r="BK198"/>
  <c r="J100"/>
  <c i="6" r="J133"/>
  <c r="J125"/>
  <c r="J109"/>
  <c i="5" r="J102"/>
  <c i="4" r="J205"/>
  <c r="J152"/>
  <c i="3" r="J249"/>
  <c r="BK207"/>
  <c r="J174"/>
  <c i="6" r="BK204"/>
  <c i="5" r="BK154"/>
  <c r="BK116"/>
  <c i="4" r="BK205"/>
  <c i="3" r="BK268"/>
  <c r="BK171"/>
  <c i="4" r="J167"/>
  <c r="J125"/>
  <c i="3" r="J252"/>
  <c r="BK249"/>
  <c r="BK226"/>
  <c r="BK182"/>
  <c i="6" r="BK158"/>
  <c i="4" r="BK275"/>
  <c r="BK220"/>
  <c i="3" r="J271"/>
  <c r="BK190"/>
  <c r="BK140"/>
  <c i="6" r="J202"/>
  <c r="BK196"/>
  <c r="BK182"/>
  <c r="J173"/>
  <c r="J169"/>
  <c r="BK104"/>
  <c i="5" r="J169"/>
  <c i="4" r="J254"/>
  <c r="J222"/>
  <c r="J185"/>
  <c r="BK137"/>
  <c i="3" r="BK276"/>
  <c r="J207"/>
  <c r="J186"/>
  <c r="J158"/>
  <c i="6" r="BK164"/>
  <c r="BK145"/>
  <c i="5" r="BK125"/>
  <c i="4" r="J252"/>
  <c i="3" r="J122"/>
  <c i="6" r="BK129"/>
  <c r="BK123"/>
  <c i="5" r="J187"/>
  <c r="BK138"/>
  <c i="4" r="BK276"/>
  <c r="BK164"/>
  <c i="3" r="BK283"/>
  <c r="J227"/>
  <c r="BK195"/>
  <c r="BK143"/>
  <c i="6" r="BK115"/>
  <c i="5" r="BK169"/>
  <c r="J123"/>
  <c i="4" r="J207"/>
  <c i="3" r="BK281"/>
  <c r="BK176"/>
  <c i="5" r="BK118"/>
  <c i="3" r="BK186"/>
  <c r="J128"/>
  <c i="5" r="J142"/>
  <c i="4" r="BK246"/>
  <c r="J144"/>
  <c i="2" r="J131"/>
  <c i="1" r="AS56"/>
  <c i="6" r="J175"/>
  <c i="3" r="BK122"/>
  <c i="6" r="J167"/>
  <c i="4" r="J148"/>
  <c i="3" r="J276"/>
  <c r="BK192"/>
  <c i="2" r="J106"/>
  <c i="5" r="BK193"/>
  <c r="J125"/>
  <c i="4" r="J225"/>
  <c r="BK161"/>
  <c i="3" r="J241"/>
  <c i="2" r="BK120"/>
  <c r="J91"/>
  <c i="6" r="BK148"/>
  <c i="5" r="J175"/>
  <c r="J118"/>
  <c i="4" r="J220"/>
  <c i="3" r="BK239"/>
  <c r="J206"/>
  <c i="2" r="BK116"/>
  <c i="6" r="BK139"/>
  <c r="J118"/>
  <c i="4" r="J275"/>
  <c r="BK235"/>
  <c r="BK127"/>
  <c i="3" r="BK225"/>
  <c r="BK179"/>
  <c i="6" r="J104"/>
  <c i="5" r="J107"/>
  <c i="4" r="J199"/>
  <c r="BK148"/>
  <c i="3" r="BK180"/>
  <c i="5" r="BK97"/>
  <c i="4" r="BK229"/>
  <c i="3" r="J155"/>
  <c i="6" r="J163"/>
  <c i="5" r="J112"/>
  <c i="4" r="J257"/>
  <c r="BK150"/>
  <c i="3" r="J149"/>
  <c i="2" r="J100"/>
  <c i="6" r="BK200"/>
  <c r="J193"/>
  <c r="BK178"/>
  <c i="3" r="BK147"/>
  <c i="4" r="BK261"/>
  <c r="J170"/>
  <c i="3" r="BK252"/>
  <c r="J140"/>
  <c i="2" r="BK100"/>
  <c i="5" r="BK189"/>
  <c r="BK102"/>
  <c i="4" r="BK207"/>
  <c r="BK152"/>
  <c r="J127"/>
  <c i="3" r="BK222"/>
  <c i="2" r="J97"/>
  <c i="6" r="BK160"/>
  <c r="BK150"/>
  <c i="5" r="J183"/>
  <c i="4" r="J274"/>
  <c r="J181"/>
  <c i="3" r="J195"/>
  <c i="2" r="BK94"/>
  <c i="6" r="J127"/>
  <c r="J123"/>
  <c i="5" r="BK183"/>
  <c r="J116"/>
  <c i="4" r="J187"/>
  <c i="3" r="BK285"/>
  <c r="J239"/>
  <c r="J203"/>
  <c r="BK160"/>
  <c i="6" r="J204"/>
  <c i="4" r="J213"/>
  <c r="BK154"/>
  <c i="3" r="J222"/>
  <c r="BK126"/>
  <c i="4" r="BK252"/>
  <c r="BK222"/>
  <c i="3" r="BK145"/>
  <c i="2" r="J112"/>
  <c i="6" r="J160"/>
  <c i="4" r="BK267"/>
  <c r="BK199"/>
  <c i="3" r="BK174"/>
  <c r="BK110"/>
  <c i="2" r="BK91"/>
  <c i="6" r="BK193"/>
  <c r="J182"/>
  <c r="BK170"/>
  <c i="4" r="BK238"/>
  <c r="BK173"/>
  <c r="J142"/>
  <c i="3" r="J236"/>
  <c r="BK105"/>
  <c i="6" r="BK141"/>
  <c i="5" r="J134"/>
  <c i="4" r="J238"/>
  <c r="BK185"/>
  <c r="BK131"/>
  <c i="2" r="J123"/>
  <c i="6" r="BK166"/>
  <c r="J155"/>
  <c r="J148"/>
  <c i="5" r="J158"/>
  <c i="4" r="BK257"/>
  <c i="3" r="BK258"/>
  <c r="J200"/>
  <c i="6" r="J129"/>
  <c r="BK118"/>
  <c r="BK99"/>
  <c i="4" r="BK277"/>
  <c r="J178"/>
  <c i="3" r="J283"/>
  <c r="J190"/>
  <c r="J105"/>
  <c i="6" r="BK109"/>
  <c i="5" r="J189"/>
  <c i="4" r="J240"/>
  <c r="J175"/>
  <c i="3" r="BK232"/>
  <c r="BK117"/>
  <c i="4" r="J235"/>
  <c r="J154"/>
  <c i="3" r="BK131"/>
  <c i="6" r="J166"/>
  <c r="BK155"/>
  <c i="4" r="J259"/>
  <c r="J202"/>
  <c i="3" r="J176"/>
  <c r="J117"/>
  <c i="2" r="BK112"/>
  <c i="6" r="J200"/>
  <c r="BK189"/>
  <c r="J178"/>
  <c r="BK168"/>
  <c i="5" r="J193"/>
  <c i="4" r="J270"/>
  <c r="BK243"/>
  <c r="BK192"/>
  <c r="BK142"/>
  <c r="J131"/>
  <c i="3" r="BK271"/>
  <c r="J198"/>
  <c r="J182"/>
  <c i="2" r="BK127"/>
  <c i="4" r="BK196"/>
  <c r="J164"/>
  <c r="J137"/>
  <c i="3" r="J232"/>
  <c i="2" r="J127"/>
  <c i="6" r="BK143"/>
  <c r="J97"/>
  <c i="5" r="BK129"/>
  <c i="4" r="BK213"/>
  <c r="J183"/>
  <c i="3" r="J264"/>
  <c r="BK217"/>
  <c r="J171"/>
  <c r="J161"/>
  <c r="J151"/>
  <c i="2" r="BK87"/>
  <c i="6" r="BK152"/>
  <c r="BK133"/>
  <c i="4" r="J267"/>
  <c r="BK167"/>
  <c i="3" r="BK227"/>
  <c r="J143"/>
  <c i="2" r="J87"/>
  <c i="6" r="BK125"/>
  <c i="5" r="BK158"/>
  <c r="BK112"/>
  <c i="4" r="J192"/>
  <c r="J135"/>
  <c i="3" r="J228"/>
  <c r="BK200"/>
  <c i="2" r="BK123"/>
  <c i="5" r="J160"/>
  <c i="4" r="BK274"/>
  <c r="J189"/>
  <c i="3" r="BK279"/>
  <c r="J179"/>
  <c r="J110"/>
  <c i="4" r="J232"/>
  <c i="3" r="J225"/>
  <c i="2" r="J120"/>
  <c i="5" r="J97"/>
  <c i="4" r="BK240"/>
  <c r="BK178"/>
  <c i="3" r="J145"/>
  <c i="2" r="BK104"/>
  <c i="6" r="J198"/>
  <c r="J189"/>
  <c r="BK175"/>
  <c r="J170"/>
  <c r="BK101"/>
  <c i="5" r="BK134"/>
  <c i="4" r="J249"/>
  <c r="J210"/>
  <c r="BK183"/>
  <c r="BK139"/>
  <c r="BK125"/>
  <c i="3" r="J258"/>
  <c r="J192"/>
  <c r="BK169"/>
  <c i="2" l="1" r="R103"/>
  <c r="R126"/>
  <c i="3" r="BK99"/>
  <c r="P173"/>
  <c r="T194"/>
  <c r="R267"/>
  <c i="4" r="BK141"/>
  <c r="J141"/>
  <c r="J65"/>
  <c r="T172"/>
  <c r="R180"/>
  <c r="R256"/>
  <c r="T273"/>
  <c i="5" r="BK128"/>
  <c r="J128"/>
  <c r="J66"/>
  <c r="R149"/>
  <c r="R182"/>
  <c r="R181"/>
  <c i="6" r="BK96"/>
  <c i="2" r="T103"/>
  <c r="T126"/>
  <c i="3" r="R99"/>
  <c r="BK178"/>
  <c r="J178"/>
  <c r="J68"/>
  <c r="T178"/>
  <c r="T189"/>
  <c r="P278"/>
  <c i="4" r="T141"/>
  <c r="T124"/>
  <c r="BK180"/>
  <c r="J180"/>
  <c r="J75"/>
  <c r="T191"/>
  <c r="T237"/>
  <c r="BK251"/>
  <c r="J251"/>
  <c r="J95"/>
  <c r="T256"/>
  <c i="6" r="P138"/>
  <c r="BK154"/>
  <c r="J154"/>
  <c r="J68"/>
  <c r="T154"/>
  <c r="BK177"/>
  <c r="J177"/>
  <c r="J69"/>
  <c r="P177"/>
  <c r="R177"/>
  <c r="T177"/>
  <c i="2" r="R86"/>
  <c r="R85"/>
  <c r="R84"/>
  <c r="R115"/>
  <c i="3" r="P154"/>
  <c r="BK194"/>
  <c r="J194"/>
  <c r="J70"/>
  <c r="R238"/>
  <c r="T238"/>
  <c r="R278"/>
  <c i="4" r="P172"/>
  <c r="P204"/>
  <c r="BK237"/>
  <c r="J237"/>
  <c r="J91"/>
  <c r="BK256"/>
  <c r="J256"/>
  <c r="J96"/>
  <c i="6" r="BK138"/>
  <c r="J138"/>
  <c r="J67"/>
  <c r="T138"/>
  <c r="P192"/>
  <c r="P191"/>
  <c i="2" r="BK103"/>
  <c r="J103"/>
  <c r="J62"/>
  <c r="BK126"/>
  <c r="J126"/>
  <c r="J64"/>
  <c i="3" r="R154"/>
  <c r="R178"/>
  <c r="BK238"/>
  <c r="J238"/>
  <c r="J71"/>
  <c r="P267"/>
  <c r="P266"/>
  <c i="4" r="R172"/>
  <c r="R191"/>
  <c r="BK204"/>
  <c r="J204"/>
  <c r="J79"/>
  <c r="P256"/>
  <c r="R273"/>
  <c i="5" r="P96"/>
  <c r="R128"/>
  <c r="T149"/>
  <c r="P182"/>
  <c r="P181"/>
  <c i="6" r="T96"/>
  <c r="T95"/>
  <c r="BK132"/>
  <c r="J132"/>
  <c r="J66"/>
  <c r="P132"/>
  <c r="R132"/>
  <c r="T132"/>
  <c r="R138"/>
  <c r="P154"/>
  <c r="R192"/>
  <c r="R191"/>
  <c i="2" r="BK86"/>
  <c r="J86"/>
  <c r="J61"/>
  <c r="BK115"/>
  <c r="J115"/>
  <c r="J63"/>
  <c i="3" r="P99"/>
  <c r="BK173"/>
  <c r="J173"/>
  <c r="J67"/>
  <c r="BK189"/>
  <c r="J189"/>
  <c r="J69"/>
  <c r="P238"/>
  <c r="BK278"/>
  <c r="J278"/>
  <c r="J75"/>
  <c i="4" r="BK172"/>
  <c r="J172"/>
  <c r="J73"/>
  <c r="P191"/>
  <c r="R237"/>
  <c r="P251"/>
  <c r="BK273"/>
  <c r="J273"/>
  <c r="J101"/>
  <c i="5" r="T96"/>
  <c r="T95"/>
  <c r="T128"/>
  <c r="BK182"/>
  <c r="BK181"/>
  <c r="J181"/>
  <c r="J71"/>
  <c i="2" r="P86"/>
  <c r="T115"/>
  <c i="3" r="BK154"/>
  <c r="J154"/>
  <c r="J66"/>
  <c r="T173"/>
  <c r="P194"/>
  <c i="4" r="R141"/>
  <c r="R124"/>
  <c r="BK191"/>
  <c r="J191"/>
  <c r="J76"/>
  <c r="R251"/>
  <c i="5" r="BK96"/>
  <c r="J96"/>
  <c r="J65"/>
  <c r="P128"/>
  <c r="P149"/>
  <c i="2" r="T86"/>
  <c r="T85"/>
  <c r="T84"/>
  <c r="P115"/>
  <c i="3" r="T99"/>
  <c r="R173"/>
  <c r="P178"/>
  <c r="P189"/>
  <c r="R189"/>
  <c r="T267"/>
  <c i="4" r="P180"/>
  <c r="T204"/>
  <c r="T251"/>
  <c i="5" r="R96"/>
  <c r="R95"/>
  <c r="R94"/>
  <c r="BK149"/>
  <c r="J149"/>
  <c r="J67"/>
  <c r="T182"/>
  <c r="T181"/>
  <c i="6" r="P96"/>
  <c r="P95"/>
  <c r="P94"/>
  <c i="1" r="AU61"/>
  <c i="6" r="R96"/>
  <c r="R154"/>
  <c r="BK192"/>
  <c r="J192"/>
  <c r="J72"/>
  <c i="2" r="P103"/>
  <c r="P126"/>
  <c i="3" r="T154"/>
  <c r="R194"/>
  <c r="BK267"/>
  <c r="BK266"/>
  <c r="J266"/>
  <c r="J73"/>
  <c r="T278"/>
  <c i="4" r="P141"/>
  <c r="P124"/>
  <c r="T180"/>
  <c r="R204"/>
  <c r="P237"/>
  <c r="P227"/>
  <c r="P273"/>
  <c i="6" r="T192"/>
  <c r="T191"/>
  <c i="3" r="E50"/>
  <c r="BE143"/>
  <c r="BE151"/>
  <c r="BE161"/>
  <c r="BE176"/>
  <c r="BE179"/>
  <c r="BE225"/>
  <c r="BE230"/>
  <c r="BE234"/>
  <c i="4" r="E111"/>
  <c r="BE178"/>
  <c r="BE235"/>
  <c r="BE275"/>
  <c r="BK163"/>
  <c r="J163"/>
  <c r="J70"/>
  <c r="BK169"/>
  <c r="J169"/>
  <c r="J72"/>
  <c r="BK212"/>
  <c r="J212"/>
  <c r="J81"/>
  <c r="BK231"/>
  <c r="J231"/>
  <c r="J89"/>
  <c i="5" r="BE102"/>
  <c r="BE158"/>
  <c r="BE179"/>
  <c r="BE187"/>
  <c i="6" r="BE99"/>
  <c r="BE101"/>
  <c r="BE109"/>
  <c r="BE113"/>
  <c r="BE168"/>
  <c r="BE169"/>
  <c r="BE170"/>
  <c r="BE173"/>
  <c r="BE175"/>
  <c r="BE178"/>
  <c r="BE182"/>
  <c r="BE185"/>
  <c r="BE189"/>
  <c r="BE193"/>
  <c r="BE196"/>
  <c r="BE198"/>
  <c r="BE200"/>
  <c r="BE202"/>
  <c i="2" r="J78"/>
  <c r="BE106"/>
  <c r="BE109"/>
  <c i="3" r="J56"/>
  <c r="BE102"/>
  <c r="BE126"/>
  <c r="BE171"/>
  <c r="BE182"/>
  <c r="BE185"/>
  <c r="BE207"/>
  <c r="BE217"/>
  <c i="4" r="J56"/>
  <c r="BE125"/>
  <c r="BE135"/>
  <c r="BE161"/>
  <c r="BE173"/>
  <c r="BE175"/>
  <c r="BE213"/>
  <c r="BE217"/>
  <c r="BK234"/>
  <c r="J234"/>
  <c r="J90"/>
  <c i="5" r="BE116"/>
  <c r="BE118"/>
  <c r="BE150"/>
  <c i="6" r="BE152"/>
  <c r="BE164"/>
  <c r="BE167"/>
  <c r="BE204"/>
  <c r="BK188"/>
  <c r="J188"/>
  <c r="J70"/>
  <c i="2" r="BE94"/>
  <c i="3" r="BE117"/>
  <c r="BE122"/>
  <c r="BE174"/>
  <c r="BE198"/>
  <c r="BE200"/>
  <c r="BE228"/>
  <c r="BK263"/>
  <c r="J263"/>
  <c r="J72"/>
  <c i="4" r="BE137"/>
  <c r="BE146"/>
  <c r="BE148"/>
  <c r="BE157"/>
  <c r="BE183"/>
  <c r="BE185"/>
  <c r="BE187"/>
  <c r="BE189"/>
  <c r="BE192"/>
  <c r="BE202"/>
  <c r="BE243"/>
  <c r="BE257"/>
  <c r="BE261"/>
  <c r="BE274"/>
  <c r="BK224"/>
  <c r="J224"/>
  <c r="J85"/>
  <c r="BK228"/>
  <c r="J228"/>
  <c r="J88"/>
  <c r="BK245"/>
  <c r="J245"/>
  <c r="J93"/>
  <c i="5" r="E50"/>
  <c r="BE129"/>
  <c i="2" r="F81"/>
  <c r="BE120"/>
  <c r="BE123"/>
  <c r="BE127"/>
  <c i="3" r="BE147"/>
  <c r="BE158"/>
  <c r="BE160"/>
  <c r="BE192"/>
  <c r="BE195"/>
  <c r="BE241"/>
  <c r="BE249"/>
  <c r="BE252"/>
  <c r="BE258"/>
  <c i="4" r="F59"/>
  <c r="BE131"/>
  <c r="BE139"/>
  <c r="BE167"/>
  <c r="BE194"/>
  <c r="BE225"/>
  <c r="BE246"/>
  <c r="BE252"/>
  <c r="BE264"/>
  <c r="BE267"/>
  <c r="BE270"/>
  <c r="BK124"/>
  <c r="BK216"/>
  <c r="J216"/>
  <c r="J83"/>
  <c r="BK269"/>
  <c r="J269"/>
  <c r="J99"/>
  <c i="5" r="J56"/>
  <c r="BE97"/>
  <c r="BE138"/>
  <c r="BE144"/>
  <c r="BE183"/>
  <c r="BE189"/>
  <c r="BE193"/>
  <c i="6" r="J56"/>
  <c r="BE104"/>
  <c i="2" r="BE100"/>
  <c r="BE104"/>
  <c r="BE112"/>
  <c i="3" r="F59"/>
  <c r="BE131"/>
  <c r="BE162"/>
  <c r="BE187"/>
  <c r="BE220"/>
  <c r="BE271"/>
  <c r="BE274"/>
  <c r="BE283"/>
  <c r="BE285"/>
  <c i="4" r="BE181"/>
  <c r="BE222"/>
  <c r="BE229"/>
  <c r="BE232"/>
  <c r="BE249"/>
  <c r="BE276"/>
  <c r="BE277"/>
  <c r="BK201"/>
  <c r="J201"/>
  <c r="J78"/>
  <c r="BK263"/>
  <c r="J263"/>
  <c r="J97"/>
  <c i="5" r="F59"/>
  <c r="BE123"/>
  <c r="BE125"/>
  <c r="BE134"/>
  <c r="BE160"/>
  <c r="BE175"/>
  <c i="6" r="E82"/>
  <c r="F91"/>
  <c r="BE97"/>
  <c r="BE115"/>
  <c r="BE118"/>
  <c r="BE123"/>
  <c r="BE125"/>
  <c r="BE127"/>
  <c r="BE129"/>
  <c r="BE143"/>
  <c i="2" r="E74"/>
  <c i="3" r="BE105"/>
  <c r="BE128"/>
  <c r="BE149"/>
  <c r="BE186"/>
  <c r="BE190"/>
  <c r="BE232"/>
  <c r="BE255"/>
  <c r="BE268"/>
  <c r="BE281"/>
  <c i="4" r="BE142"/>
  <c r="BE144"/>
  <c r="BE238"/>
  <c r="BE240"/>
  <c r="BK166"/>
  <c r="J166"/>
  <c r="J71"/>
  <c r="BK209"/>
  <c r="J209"/>
  <c r="J80"/>
  <c r="BK219"/>
  <c r="J219"/>
  <c r="J84"/>
  <c i="5" r="BE107"/>
  <c r="BE154"/>
  <c r="BK174"/>
  <c r="J174"/>
  <c r="J69"/>
  <c r="BK178"/>
  <c r="J178"/>
  <c r="J70"/>
  <c i="6" r="BE135"/>
  <c r="BE145"/>
  <c r="BE148"/>
  <c r="BE150"/>
  <c r="BE155"/>
  <c r="BE158"/>
  <c r="BE160"/>
  <c r="BE163"/>
  <c i="2" r="BE116"/>
  <c r="BE131"/>
  <c i="3" r="BE140"/>
  <c r="BE145"/>
  <c r="BE180"/>
  <c r="BE227"/>
  <c r="BE236"/>
  <c r="BE276"/>
  <c r="BE279"/>
  <c i="4" r="BE164"/>
  <c r="BE170"/>
  <c r="BE196"/>
  <c r="BE199"/>
  <c r="BE220"/>
  <c r="BE254"/>
  <c r="BE259"/>
  <c r="BK156"/>
  <c r="J156"/>
  <c r="J67"/>
  <c r="BK160"/>
  <c r="J160"/>
  <c r="J69"/>
  <c r="BK198"/>
  <c r="J198"/>
  <c r="J77"/>
  <c r="BK242"/>
  <c r="J242"/>
  <c r="J92"/>
  <c r="BK248"/>
  <c r="J248"/>
  <c r="J94"/>
  <c r="BK266"/>
  <c r="J266"/>
  <c r="J98"/>
  <c i="5" r="BE142"/>
  <c r="BE169"/>
  <c i="6" r="BE133"/>
  <c r="BE139"/>
  <c r="BE141"/>
  <c i="2" r="BE87"/>
  <c r="BE91"/>
  <c r="BE97"/>
  <c i="3" r="BE100"/>
  <c r="BE110"/>
  <c r="BE155"/>
  <c r="BE169"/>
  <c r="BE203"/>
  <c r="BE206"/>
  <c r="BE222"/>
  <c r="BE226"/>
  <c r="BE239"/>
  <c r="BE264"/>
  <c i="4" r="BE127"/>
  <c r="BE129"/>
  <c r="BE133"/>
  <c r="BE150"/>
  <c r="BE152"/>
  <c r="BE154"/>
  <c r="BE205"/>
  <c r="BE207"/>
  <c r="BE210"/>
  <c r="BK177"/>
  <c r="J177"/>
  <c r="J74"/>
  <c i="5" r="BE112"/>
  <c i="6" r="BE166"/>
  <c i="1" r="AS54"/>
  <c i="3" r="F39"/>
  <c i="1" r="BD57"/>
  <c i="5" r="F37"/>
  <c i="1" r="BB59"/>
  <c i="4" r="F36"/>
  <c i="1" r="BA58"/>
  <c i="3" r="F37"/>
  <c i="1" r="BB57"/>
  <c i="3" r="F38"/>
  <c i="1" r="BC57"/>
  <c i="6" r="F37"/>
  <c i="1" r="BB61"/>
  <c r="BB60"/>
  <c r="AX60"/>
  <c i="2" r="F36"/>
  <c i="1" r="BC55"/>
  <c i="5" r="F39"/>
  <c i="1" r="BD59"/>
  <c i="3" r="J36"/>
  <c i="1" r="AW57"/>
  <c r="AU60"/>
  <c i="2" r="F35"/>
  <c i="1" r="BB55"/>
  <c i="4" r="F39"/>
  <c i="1" r="BD58"/>
  <c i="2" r="F37"/>
  <c i="1" r="BD55"/>
  <c i="5" r="F36"/>
  <c i="1" r="BA59"/>
  <c i="5" r="J36"/>
  <c i="1" r="AW59"/>
  <c i="2" r="F34"/>
  <c i="1" r="BA55"/>
  <c i="4" r="J36"/>
  <c i="1" r="AW58"/>
  <c i="4" r="F38"/>
  <c i="1" r="BC58"/>
  <c i="4" r="F37"/>
  <c i="1" r="BB58"/>
  <c i="6" r="F38"/>
  <c i="1" r="BC61"/>
  <c r="BC60"/>
  <c r="AY60"/>
  <c i="6" r="F39"/>
  <c i="1" r="BD61"/>
  <c r="BD60"/>
  <c i="3" r="F36"/>
  <c i="1" r="BA57"/>
  <c i="6" r="J36"/>
  <c i="1" r="AW61"/>
  <c i="6" r="F36"/>
  <c i="1" r="BA61"/>
  <c r="BA60"/>
  <c r="AW60"/>
  <c i="5" r="F38"/>
  <c i="1" r="BC59"/>
  <c i="2" r="J34"/>
  <c i="1" r="AW55"/>
  <c i="4" l="1" r="R227"/>
  <c r="T227"/>
  <c r="T159"/>
  <c r="T123"/>
  <c r="R159"/>
  <c r="R123"/>
  <c r="P159"/>
  <c r="P123"/>
  <c i="1" r="AU58"/>
  <c i="6" r="BK95"/>
  <c r="J95"/>
  <c r="J64"/>
  <c r="R95"/>
  <c r="R94"/>
  <c i="5" r="P95"/>
  <c r="P94"/>
  <c i="1" r="AU59"/>
  <c i="3" r="T266"/>
  <c i="2" r="P85"/>
  <c r="P84"/>
  <c i="1" r="AU55"/>
  <c i="5" r="T94"/>
  <c i="6" r="T94"/>
  <c i="3" r="BK98"/>
  <c r="J98"/>
  <c r="J64"/>
  <c r="T98"/>
  <c r="T97"/>
  <c r="P98"/>
  <c r="P97"/>
  <c i="1" r="AU57"/>
  <c i="3" r="R98"/>
  <c r="R97"/>
  <c r="R266"/>
  <c i="4" r="BK145"/>
  <c r="J145"/>
  <c r="J66"/>
  <c i="3" r="J99"/>
  <c r="J65"/>
  <c i="4" r="BK159"/>
  <c r="J159"/>
  <c r="J68"/>
  <c r="BK227"/>
  <c r="J227"/>
  <c r="J87"/>
  <c i="6" r="J96"/>
  <c r="J65"/>
  <c r="BK191"/>
  <c r="J191"/>
  <c r="J71"/>
  <c i="2" r="BK85"/>
  <c r="J85"/>
  <c r="J60"/>
  <c i="4" r="J124"/>
  <c r="J64"/>
  <c i="5" r="BK173"/>
  <c r="J173"/>
  <c r="J68"/>
  <c r="J182"/>
  <c r="J72"/>
  <c i="3" r="J267"/>
  <c r="J74"/>
  <c i="6" r="BK94"/>
  <c r="J94"/>
  <c r="J63"/>
  <c i="4" r="J35"/>
  <c i="1" r="AV58"/>
  <c r="AT58"/>
  <c r="BC56"/>
  <c r="AY56"/>
  <c r="BB56"/>
  <c r="AX56"/>
  <c i="3" r="F35"/>
  <c i="1" r="AZ57"/>
  <c r="BD56"/>
  <c i="3" r="J35"/>
  <c i="1" r="AV57"/>
  <c r="AT57"/>
  <c i="2" r="F33"/>
  <c i="1" r="AZ55"/>
  <c i="5" r="J35"/>
  <c i="1" r="AV59"/>
  <c r="AT59"/>
  <c i="4" r="F35"/>
  <c i="1" r="AZ58"/>
  <c r="BA56"/>
  <c r="AW56"/>
  <c i="2" r="J33"/>
  <c i="1" r="AV55"/>
  <c r="AT55"/>
  <c i="6" r="F35"/>
  <c i="1" r="AZ61"/>
  <c r="AZ60"/>
  <c r="AV60"/>
  <c r="AT60"/>
  <c i="6" r="J35"/>
  <c i="1" r="AV61"/>
  <c r="AT61"/>
  <c i="5" r="F35"/>
  <c i="1" r="AZ59"/>
  <c i="4" l="1" r="BK123"/>
  <c r="J123"/>
  <c r="J63"/>
  <c i="5" r="BK95"/>
  <c r="BK94"/>
  <c r="J94"/>
  <c i="2" r="BK84"/>
  <c r="J84"/>
  <c r="J59"/>
  <c i="3" r="BK97"/>
  <c r="J97"/>
  <c r="J63"/>
  <c i="1" r="BD54"/>
  <c r="W33"/>
  <c r="BC54"/>
  <c r="W32"/>
  <c r="BA54"/>
  <c r="AW54"/>
  <c r="AK30"/>
  <c r="BB54"/>
  <c r="W31"/>
  <c r="AZ56"/>
  <c r="AV56"/>
  <c r="AT56"/>
  <c r="AU56"/>
  <c i="5" r="J32"/>
  <c i="1" r="AG59"/>
  <c r="AN59"/>
  <c i="6" r="J32"/>
  <c i="1" r="AG61"/>
  <c r="AG60"/>
  <c r="AN60"/>
  <c i="5" l="1" r="J41"/>
  <c i="1" r="AN61"/>
  <c i="5" r="J63"/>
  <c r="J95"/>
  <c r="J64"/>
  <c i="6" r="J41"/>
  <c i="1" r="AZ54"/>
  <c r="W29"/>
  <c r="AX54"/>
  <c r="AY54"/>
  <c i="3" r="J32"/>
  <c i="1" r="AG57"/>
  <c r="AN57"/>
  <c i="2" r="J30"/>
  <c i="1" r="AG55"/>
  <c r="AN55"/>
  <c i="4" r="J32"/>
  <c i="1" r="AG58"/>
  <c r="AN58"/>
  <c r="AU54"/>
  <c r="W30"/>
  <c i="2" l="1" r="J39"/>
  <c i="3" r="J41"/>
  <c i="4" r="J41"/>
  <c i="1" r="AV54"/>
  <c r="AK29"/>
  <c r="AG56"/>
  <c r="AN56"/>
  <c l="1" r="AG54"/>
  <c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<sst xmlns="http://schemas.openxmlformats.org/spreadsheetml/2006/main">
  <si>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</si>
  <si>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</si>
  <si>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</si>
  <si>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</si>
  <si>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</si>
  <si>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{2735278d-43a6-42ff-8eec-6289a734857d}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</si>
  <si>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</si>
  <si>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</si>
  <si>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</si>
  <si>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</si>
  <si>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</si>
  <si>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</si>
  <si>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</si>
  <si>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</si>
  <si>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2025-000062-1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</si>
  <si>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</si>
  <si>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</si>
  <si>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REVITALIZACE VÍCEÚČELOVÉHO HŘIŠTĚ, KOSTELEC (Z1)</t>
  </si>
  <si>
    <t>KSO:</t>
  </si>
  <si>
    <t/>
  </si>
  <si>
    <t>CC-CZ:</t>
  </si>
  <si>
    <t>Místo:</t>
  </si>
  <si>
    <t xml:space="preserve"> </t>
  </si>
  <si>
    <t>Datum:</t>
  </si>
  <si>
    <t>8. 4. 2026</t>
  </si>
  <si>
    <t>Zadavatel:</t>
  </si>
  <si>
    <t>IČ:</t>
  </si>
  <si>
    <t>Obec Kostelec</t>
  </si>
  <si>
    <t>DIČ:</t>
  </si>
  <si>
    <t>Účastník:</t>
  </si>
  <si>
    <t>Vyplň údaj</t>
  </si>
  <si>
    <t>Projektant:</t>
  </si>
  <si>
    <t>18198228</t>
  </si>
  <si>
    <t>PROfi Jihlava spol. s r.o.</t>
  </si>
  <si>
    <t>CZ18198228</t>
  </si>
  <si>
    <t>True</t>
  </si>
  <si>
    <t>Zpracovatel:</t>
  </si>
  <si>
    <t>Zbytovská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</si>
  <si>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</si>
  <si>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</si>
  <si>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</si>
  <si>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</si>
  <si>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</si>
  <si>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</si>
  <si>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</si>
  <si>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</si>
  <si>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</si>
  <si>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</si>
  <si>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</si>
  <si>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</si>
  <si>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</si>
  <si>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</si>
  <si>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</si>
  <si>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</si>
  <si>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</si>
  <si>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</si>
  <si>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</si>
  <si>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</si>
  <si>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</si>
  <si>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</si>
  <si>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</si>
  <si>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</si>
  <si>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</si>
  <si>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</si>
  <si>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</si>
  <si>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</si>
  <si>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</si>
  <si>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</si>
  <si>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</si>
  <si>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</si>
  <si>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</si>
  <si>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</si>
  <si>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</si>
  <si>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</si>
  <si>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</si>
  <si>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</si>
  <si>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</si>
  <si>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</si>
  <si>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</si>
  <si>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VRN</t>
  </si>
  <si>
    <t>VEDLEJŠÍ ROZPOČTOVÉ NÁKLADY</t>
  </si>
  <si>
    <t>STA</t>
  </si>
  <si>
    <t>1</t>
  </si>
  <si>
    <t>{7f9b9651-aabb-48ab-9444-686a0a90b336}</t>
  </si>
  <si>
    <t>2</t>
  </si>
  <si>
    <t>U</t>
  </si>
  <si>
    <t>UZNATELNÉ NÁKLADY</t>
  </si>
  <si>
    <t>{dd3b6ff6-e172-4d03-a773-fb697b9ffa6c}</t>
  </si>
  <si>
    <t>SO 101</t>
  </si>
  <si>
    <t>REVITALIZACE HŘIŠTĚ (Z1)</t>
  </si>
  <si>
    <t>Soupis</t>
  </si>
  <si>
    <t>{ceb16a07-e7f4-4afc-abb8-b091930c299a}</t>
  </si>
  <si>
    <t>SO 401</t>
  </si>
  <si>
    <t>ROZVODY NN</t>
  </si>
  <si>
    <t>{e7afcf45-0434-495b-bb0f-030cf64c7e5f}</t>
  </si>
  <si>
    <t>SO 201</t>
  </si>
  <si>
    <t>ŽB STĚNA</t>
  </si>
  <si>
    <t>{abe5f2ec-814c-4d3b-8d20-aabb6cf85016}</t>
  </si>
  <si>
    <t>N</t>
  </si>
  <si>
    <t>NEUZNATELNÉ NÁKLADY</t>
  </si>
  <si>
    <t>{69ff6e93-256e-4c06-860e-aee14675b467}</t>
  </si>
  <si>
    <t>SO 101.2</t>
  </si>
  <si>
    <t>OPRAVA CHODNÍKŮ A OPLOCENÍ</t>
  </si>
  <si>
    <t>{53b73e89-3264-479f-8f48-d8e61a12fa99}</t>
  </si>
  <si>
    <t>KRYCÍ LIST SOUPISU PRACÍ</t>
  </si>
  <si>
    <t>Objekt:</t>
  </si>
  <si>
    <t>VRN - VEDLEJŠÍ ROZPOČTOVÉ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</si>
  <si>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</si>
  <si>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</si>
  <si>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</si>
  <si>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</si>
  <si>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</si>
  <si>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</si>
  <si>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</si>
  <si>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</si>
  <si>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</si>
  <si>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</si>
  <si>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</si>
  <si>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</si>
  <si>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</si>
  <si>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</si>
  <si>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</si>
  <si>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</si>
  <si>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</si>
  <si>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</si>
  <si>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</si>
  <si>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</si>
  <si>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</si>
  <si>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</si>
  <si>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Vedlejší rozpočtové náklady</t>
  </si>
  <si>
    <t>5</t>
  </si>
  <si>
    <t>ROZPOCET</t>
  </si>
  <si>
    <t>VRN1</t>
  </si>
  <si>
    <t>Průzkumné, zeměměřičské a projektové práce</t>
  </si>
  <si>
    <t>K</t>
  </si>
  <si>
    <t>012103000</t>
  </si>
  <si>
    <t>Průzkumné, geodetické a projektové práce geodetické práce před výstavbou</t>
  </si>
  <si>
    <t>kpl</t>
  </si>
  <si>
    <t>CS ÚRS 2026 01</t>
  </si>
  <si>
    <t>1024</t>
  </si>
  <si>
    <t>-1058053844</t>
  </si>
  <si>
    <t>Online PSC</t>
  </si>
  <si>
    <t>https://podminky.urs.cz/item/CS_URS_2026_01/012103000</t>
  </si>
  <si>
    <t>P</t>
  </si>
  <si>
    <t>Poznámka k položce:_x000d_
Zajištění vytýčení veškerých stávajících inženýrských sítí (včetně úhrady za vytýčení), odpovědnost za jejich neporušení během výstavby a zpětné předání jejich srávcům.</t>
  </si>
  <si>
    <t>VV</t>
  </si>
  <si>
    <t>"vytyčení a ochrana stávajícího vedení VO" 1</t>
  </si>
  <si>
    <t>012203000</t>
  </si>
  <si>
    <t>Průzkumné, geodetické a projektové práce geodetické práce při provádění stavby</t>
  </si>
  <si>
    <t>-582758163</t>
  </si>
  <si>
    <t>https://podminky.urs.cz/item/CS_URS_2026_01/012203000</t>
  </si>
  <si>
    <t>Poznámka k položce:_x000d_
Průzkumné, geodetické a projektové práce, geodetické práce při provádění stavby. Geodetické měření v průběhu stavby, vytyčení stavby</t>
  </si>
  <si>
    <t>3</t>
  </si>
  <si>
    <t>012303000</t>
  </si>
  <si>
    <t>Průzkumné, geodetické a projektové práce geodetické práce po výstavbě</t>
  </si>
  <si>
    <t>83170352</t>
  </si>
  <si>
    <t>https://podminky.urs.cz/item/CS_URS_2026_01/012303000</t>
  </si>
  <si>
    <t>Poznámka k položce:_x000d_
Náklady na geodetické zaměření provedeného díla v systému Micro Station.</t>
  </si>
  <si>
    <t>4</t>
  </si>
  <si>
    <t>013254000</t>
  </si>
  <si>
    <t>Průzkumné, geodetické a projektové práce projektové práce dokumentace stavby (výkresová a textová) skutečného provedení stavby</t>
  </si>
  <si>
    <t>1798664648</t>
  </si>
  <si>
    <t>https://podminky.urs.cz/item/CS_URS_2026_01/013254000</t>
  </si>
  <si>
    <t xml:space="preserve">Poznámka k položce:_x000d_
Dokumentace skutečného provedení stavby (dále jen „DSPS“) bude vypracována v souladu a náležitostech dle platné vyhlášky o dokumentaci staveb, dle zadávacích podmínek a dle platných TKP a ČSN. Podkladem pro vypracování DSPS bude RDS a DSP, geodetické zaměření provedených prací, případně další požadavky objednatele. DSPS bude předána objednateli  v tištěné podobě a v elektronické podobě (na CD). Při vypracování projektové dokumentace DSPS musí zhotovitel respektovat parametry vymezené předchozím stupněm projektové dokumentace. </t>
  </si>
  <si>
    <t>013294000</t>
  </si>
  <si>
    <t>Ostatní dokumentace stavby</t>
  </si>
  <si>
    <t>1997075692</t>
  </si>
  <si>
    <t>https://podminky.urs.cz/item/CS_URS_2026_01/013294000</t>
  </si>
  <si>
    <t>"fotodokumentace stavby" 1</t>
  </si>
  <si>
    <t>VRN3</t>
  </si>
  <si>
    <t>Zařízení staveniště</t>
  </si>
  <si>
    <t>6</t>
  </si>
  <si>
    <t>031303000</t>
  </si>
  <si>
    <t>Náklady na zábor</t>
  </si>
  <si>
    <t>552889957</t>
  </si>
  <si>
    <t>https://podminky.urs.cz/item/CS_URS_2026_01/031303000</t>
  </si>
  <si>
    <t>7</t>
  </si>
  <si>
    <t>032002000</t>
  </si>
  <si>
    <t>Hlavní tituly průvodních činností a nákladů zařízení staveniště vybavení staveniště</t>
  </si>
  <si>
    <t>-195827407</t>
  </si>
  <si>
    <t>https://podminky.urs.cz/item/CS_URS_2026_01/032002000</t>
  </si>
  <si>
    <t>Poznámka k položce:_x000d_
Náklady spojené s případným zřízením přípojek energií k objektům zařízení staveniště, vybudování měřících odběrných míst a zřízení příp. příprava území pro objekty zařízení staveniště a vlastní vybudování objektů zařízení staveniště.</t>
  </si>
  <si>
    <t>8</t>
  </si>
  <si>
    <t>034002000</t>
  </si>
  <si>
    <t>Hlavní tituly průvodních činností a nákladů zařízení staveniště zabezpečení staveniště</t>
  </si>
  <si>
    <t>-871045838</t>
  </si>
  <si>
    <t>https://podminky.urs.cz/item/CS_URS_2026_01/034002000</t>
  </si>
  <si>
    <t>Poznámka k položce:_x000d_
Náklady na vybavení objektů zařízení staveniště, náklady na energie spotřebované dodavatelem v rámci provozu zařízení staveniště, náklady na potřebný úklid v prostorách zařízení staveniště, náklady na nutnou údržbu a opravy na objektech zařízení staveniště.</t>
  </si>
  <si>
    <t>9</t>
  </si>
  <si>
    <t>039002000</t>
  </si>
  <si>
    <t>Hlavní tituly průvodních činností a nákladů zařízení staveniště zrušení zařízení staveniště</t>
  </si>
  <si>
    <t>-481087738</t>
  </si>
  <si>
    <t>https://podminky.urs.cz/item/CS_URS_2026_01/039002000</t>
  </si>
  <si>
    <t>Poznámka k položce:_x000d_
Náklady na odstranění objektů zařízení staveniště vč. přípojek a jejich odvoz. Náklady na úpravu povrchů po odstranění zařízení staveniště a úklid ploch, na kterých bylo zařízení staveniště provozováno.</t>
  </si>
  <si>
    <t>VRN4</t>
  </si>
  <si>
    <t>Inženýrská činnost</t>
  </si>
  <si>
    <t>10</t>
  </si>
  <si>
    <t>042002000</t>
  </si>
  <si>
    <t>Posudky</t>
  </si>
  <si>
    <t>-1819399010</t>
  </si>
  <si>
    <t>https://podminky.urs.cz/item/CS_URS_2026_01/042002000</t>
  </si>
  <si>
    <t xml:space="preserve">Poznámka k položce:_x000d_
vypracování provozního řádu, umístění na viditělné místo, Vč nákladů na konstrukci pro umístění řádu_x000d_
</t>
  </si>
  <si>
    <t>"provozní řád hřiště" 1</t>
  </si>
  <si>
    <t>11</t>
  </si>
  <si>
    <t>042503000</t>
  </si>
  <si>
    <t>Inženýrská činnost posudky plán BOZP na staveništi</t>
  </si>
  <si>
    <t>-1792569336</t>
  </si>
  <si>
    <t>https://podminky.urs.cz/item/CS_URS_2026_01/042503000</t>
  </si>
  <si>
    <t xml:space="preserve">Poznámka k položce:_x000d_
Prvky BOZP (mobilní oplocení, osvětlení, výstražné značení, přechody a přejezdy výkopů vč. oplocení, zábradlí, atd) vč. jejich dodávky, montáže, údržby a demontáže, resp. likvidace. </t>
  </si>
  <si>
    <t>043103000</t>
  </si>
  <si>
    <t>Inženýrská činnost zkoušky a ostatní měření zkoušky bez rozlišení</t>
  </si>
  <si>
    <t>1753811369</t>
  </si>
  <si>
    <t>https://podminky.urs.cz/item/CS_URS_2026_01/043103000</t>
  </si>
  <si>
    <t>Poznámka k položce:_x000d_
zkoušení materiálů nezávislou zkušebnou - dle TKP, ZTKP, není-li obsaženo v jednotkových cenách - položky za celou stavbu</t>
  </si>
  <si>
    <t>VRN9</t>
  </si>
  <si>
    <t>Ostatní náklady</t>
  </si>
  <si>
    <t>13</t>
  </si>
  <si>
    <t>091002000</t>
  </si>
  <si>
    <t>Hlavní tituly průvodních činností a nákladů ostatní náklady související s objektem</t>
  </si>
  <si>
    <t>1668595695</t>
  </si>
  <si>
    <t>https://podminky.urs.cz/item/CS_URS_2026_01/091002000</t>
  </si>
  <si>
    <t>Poznámka k položce:_x000d_
Odvodnění staveniště po dobu stavby.</t>
  </si>
  <si>
    <t>"Odvodnění staveniště po dobu stavby" 1</t>
  </si>
  <si>
    <t>14</t>
  </si>
  <si>
    <t>094002000</t>
  </si>
  <si>
    <t>Ostatní náklady související s výstavbou</t>
  </si>
  <si>
    <t>-88669966</t>
  </si>
  <si>
    <t>https://podminky.urs.cz/item/CS_URS_2026_01/094002000</t>
  </si>
  <si>
    <t xml:space="preserve">Poznámka k položce:_x000d_
Náklady na případnou likvidaci původního drenážního potrubí, které bude odhaleno při zemních pracích._x000d_
</t>
  </si>
  <si>
    <t>"likvidace stávajících drenáží" 1</t>
  </si>
  <si>
    <t>U - UZNATELNÉ NÁKLADY</t>
  </si>
  <si>
    <t>Soupis:</t>
  </si>
  <si>
    <t>SO 101 - REVITALIZACE HŘIŠTĚ (Z1)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</si>
  <si>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</si>
  <si>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</si>
  <si>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</si>
  <si>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</si>
  <si>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</si>
  <si>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</si>
  <si>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</si>
  <si>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</si>
  <si>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</si>
  <si>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</si>
  <si>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</si>
  <si>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767 - Konstrukce zámečnické</t>
  </si>
  <si>
    <t>HSV</t>
  </si>
  <si>
    <t>Práce a dodávky HSV</t>
  </si>
  <si>
    <t>Zemní práce</t>
  </si>
  <si>
    <t>113102211</t>
  </si>
  <si>
    <t>Odstranění umělého trávníku ze sportovních povrchů z multisportovního hřiště výšky vlasu do 25 mm</t>
  </si>
  <si>
    <t>m2</t>
  </si>
  <si>
    <t>2031138874</t>
  </si>
  <si>
    <t>https://podminky.urs.cz/item/CS_URS_2026_01/113102211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</si>
  <si>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</si>
  <si>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</si>
  <si>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</si>
  <si>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-718399988</t>
  </si>
  <si>
    <t>https://podminky.urs.cz/item/CS_URS_2026_01/113202111</t>
  </si>
  <si>
    <t>141</t>
  </si>
  <si>
    <t>122351105</t>
  </si>
  <si>
    <t>Odkopávky a prokopávky nezapažené strojně v hornině třídy těžitelnosti II skupiny 4 přes 500 do 1 000 m3</t>
  </si>
  <si>
    <t>m3</t>
  </si>
  <si>
    <t>132553577</t>
  </si>
  <si>
    <t>https://podminky.urs.cz/item/CS_URS_2026_01/122351105</t>
  </si>
  <si>
    <t>"hřiště" 1103*0,43</t>
  </si>
  <si>
    <t>"opěrná stěna L profil" 31*1,0</t>
  </si>
  <si>
    <t>Součet</t>
  </si>
  <si>
    <t>131351103</t>
  </si>
  <si>
    <t>Hloubení nezapažených jam a zářezů strojně s urovnáním dna do předepsaného profilu a spádu v hornině třídy těžitelnosti II skupiny 4 přes 50 do 100 m3</t>
  </si>
  <si>
    <t>-1264335723</t>
  </si>
  <si>
    <t>https://podminky.urs.cz/item/CS_URS_2026_01/131351103</t>
  </si>
  <si>
    <t>Poznámka k položce:_x000d_
basketbalové koše budou montovány pouze se souhlasem investora</t>
  </si>
  <si>
    <t>"patky oplocení" 1,2*1,2*1,2*6+1,0*1,0*1,2*49</t>
  </si>
  <si>
    <t>"patky střídačky" 0,5*1,3*0,8*2*2</t>
  </si>
  <si>
    <t>"patky pro nové basketbalové koše" 1,2*1,2*1,2*2</t>
  </si>
  <si>
    <t>132351104</t>
  </si>
  <si>
    <t>Hloubení nezapažených rýh šířky do 800 mm strojně s urovnáním dna do předepsaného profilu a spádu v hornině třídy těžitelnosti II skupiny 4 přes 100 m3</t>
  </si>
  <si>
    <t>-1562878740</t>
  </si>
  <si>
    <t>https://podminky.urs.cz/item/CS_URS_2026_01/132351104</t>
  </si>
  <si>
    <t>"drenáž hřiště" (60+49+43+43+43+43)*0,55*0,7</t>
  </si>
  <si>
    <t>"drenáž opěrné stěny L" 20*0,5*0,6</t>
  </si>
  <si>
    <t>162751137.R</t>
  </si>
  <si>
    <t>Vodorovné přemístění výkopku nebo sypaniny po suchu na obvyklém dopravním prostředku, bez naložení výkopku, avšak se složením bez rozhrnutí z horniny třídy těžitelnosti II skupiny 4 a 5 na vzdálenost dle dispozic zhotovitele</t>
  </si>
  <si>
    <t>-127401249</t>
  </si>
  <si>
    <t>"výkop" 505,29+74,704+114,85</t>
  </si>
  <si>
    <t>"zásyp" -111,592</t>
  </si>
  <si>
    <t>171251201</t>
  </si>
  <si>
    <t>Uložení sypaniny na skládky nebo meziskládky bez hutnění s upravením uložené sypaniny do předepsaného tvaru</t>
  </si>
  <si>
    <t>1728698290</t>
  </si>
  <si>
    <t>https://podminky.urs.cz/item/CS_URS_2026_01/171251201</t>
  </si>
  <si>
    <t>171201231</t>
  </si>
  <si>
    <t>Poplatek za předání zeminy a kamení recyklačnímu zařízení zatříděné do Katalogu odpadů pod kódem 17 05 04</t>
  </si>
  <si>
    <t>t</t>
  </si>
  <si>
    <t>1695500982</t>
  </si>
  <si>
    <t>https://podminky.urs.cz/item/CS_URS_2026_01/171201231</t>
  </si>
  <si>
    <t>583,252*2 'Přepočtené koeficientem množství</t>
  </si>
  <si>
    <t>174151101</t>
  </si>
  <si>
    <t>Zásyp sypaninou z jakékoliv horniny strojně s uložením výkopku ve vrstvách se zhutněním jam, šachet, rýh nebo kolem objektů v těchto vykopávkách</t>
  </si>
  <si>
    <t>-166004675</t>
  </si>
  <si>
    <t>https://podminky.urs.cz/item/CS_URS_2026_01/174151101</t>
  </si>
  <si>
    <t>Poznámka k položce:_x000d_
basketbalové koše budou demontovány pouze se souhlasem investora, pokud budou ve vyhovujícím stavu a poloze, budou ponechány</t>
  </si>
  <si>
    <t>"vybourané patky oplocení" 64,896</t>
  </si>
  <si>
    <t>"opěrná zídka za oplocením" 33*0,6*0,8</t>
  </si>
  <si>
    <t>"opěrná stěna L profil" 31*0,75</t>
  </si>
  <si>
    <t>"patky původní basketbalové koše" 1,3*1,3*1,2*2</t>
  </si>
  <si>
    <t xml:space="preserve">"dosypání  kolem nových obrub" 142*0,025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</si>
  <si>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</si>
  <si>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</si>
  <si>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-1577858749</t>
  </si>
  <si>
    <t>https://podminky.urs.cz/item/CS_URS_2026_01/175151101</t>
  </si>
  <si>
    <t>"doplnění obsypu drenáží" 281*0,55*0,7-281*0,45*0,3+20*0,5*0,6-20*0,4*0,35</t>
  </si>
  <si>
    <t>M</t>
  </si>
  <si>
    <t>58333651</t>
  </si>
  <si>
    <t>kamenivo těžené hrubé frakce 8/16</t>
  </si>
  <si>
    <t>-1677547875</t>
  </si>
  <si>
    <t>73,45*2 'Přepočtené koeficientem množství</t>
  </si>
  <si>
    <t>181111122</t>
  </si>
  <si>
    <t>Plošná úprava terénu v zemině skupiny 1 až 4 s urovnáním povrchu bez doplnění ornice souvislé plochy do 500 m2 při nerovnostech terénu přes 100 do 150 mm na svahu přes 1:5 do 1:2</t>
  </si>
  <si>
    <t>-1666084889</t>
  </si>
  <si>
    <t>https://podminky.urs.cz/item/CS_URS_2026_01/181111122</t>
  </si>
  <si>
    <t>181411132</t>
  </si>
  <si>
    <t>Založení trávníku na půdě předem připravené plochy do 1000 m2 výsevem včetně utažení parkového na svahu přes 1:5 do 1:2</t>
  </si>
  <si>
    <t>696504552</t>
  </si>
  <si>
    <t>https://podminky.urs.cz/item/CS_URS_2026_01/181411132</t>
  </si>
  <si>
    <t>00572410</t>
  </si>
  <si>
    <t>osivo směs travní parková</t>
  </si>
  <si>
    <t>kg</t>
  </si>
  <si>
    <t>2062114269</t>
  </si>
  <si>
    <t>82,2*0,02 'Přepočtené koeficientem množství</t>
  </si>
  <si>
    <t>15</t>
  </si>
  <si>
    <t>181951114</t>
  </si>
  <si>
    <t>Úprava pláně vyrovnáním výškových rozdílů strojně v hornině třídy těžitelnosti II, skupiny 4 a 5 se zhutněním</t>
  </si>
  <si>
    <t>-1693891773</t>
  </si>
  <si>
    <t>https://podminky.urs.cz/item/CS_URS_2026_01/181951114</t>
  </si>
  <si>
    <t>1103+31*0,6</t>
  </si>
  <si>
    <t>Zakládání</t>
  </si>
  <si>
    <t>16</t>
  </si>
  <si>
    <t>211971122</t>
  </si>
  <si>
    <t>Zřízení opláštění výplně z geotextilie odvodňovacích žeber nebo trativodů v rýze nebo zářezu se stěnami svislými nebo šikmými o sklonu přes 1:2 při rozvinuté šířce opláštění přes 2,5 m</t>
  </si>
  <si>
    <t>1063367609</t>
  </si>
  <si>
    <t>https://podminky.urs.cz/item/CS_URS_2026_01/211971122</t>
  </si>
  <si>
    <t>281*3,0+20*2,5+68*1,5</t>
  </si>
  <si>
    <t>17</t>
  </si>
  <si>
    <t>69311081</t>
  </si>
  <si>
    <t>geotextilie netkaná separační, ochranná, filtrační, drenážní PES 300g/m2</t>
  </si>
  <si>
    <t>2061309395</t>
  </si>
  <si>
    <t>995*1,1845 'Přepočtené koeficientem množství</t>
  </si>
  <si>
    <t>18</t>
  </si>
  <si>
    <t>212752411.R</t>
  </si>
  <si>
    <t>Trativody z drenážních trubek pro liniové stavby a komunikace se zřízením štěrkového lože pod trubky a s jejich obsypem v otevřeném výkopu trubka korugovaná sendvičová PE-HD SN 8 perforace 220° DN 100, vč. tvarovek</t>
  </si>
  <si>
    <t>-222784669</t>
  </si>
  <si>
    <t>19</t>
  </si>
  <si>
    <t>212752412.R</t>
  </si>
  <si>
    <t>Trativody z drenážních trubek pro liniové stavby a komunikace se zřízením štěrkového lože pod trubky a s jejich obsypem v otevřeném výkopu trubka korugovaná sendvičová PE-HD SN 8 perforace 220° DN 150, vč.tvarovek</t>
  </si>
  <si>
    <t>-257165802</t>
  </si>
  <si>
    <t>20</t>
  </si>
  <si>
    <t>275313811</t>
  </si>
  <si>
    <t>Základy z betonu prostého patky a bloky z betonu kamenem neprokládaného tř. C 25/30</t>
  </si>
  <si>
    <t>-260098856</t>
  </si>
  <si>
    <t>https://podminky.urs.cz/item/CS_URS_2026_01/275313811</t>
  </si>
  <si>
    <t>28611163</t>
  </si>
  <si>
    <t>trubka kanalizační PVC-U plnostěnná jednovrstvá DN 500x5000mm SN8</t>
  </si>
  <si>
    <t>-1306738721</t>
  </si>
  <si>
    <t>"bednění do patek" 5</t>
  </si>
  <si>
    <t>22</t>
  </si>
  <si>
    <t>28611212</t>
  </si>
  <si>
    <t>trubka kanalizační PVC-U plnostěnná jednovrstvá DN 250x6000mm SN8</t>
  </si>
  <si>
    <t>-2055271779</t>
  </si>
  <si>
    <t>"bednění do patek" 42</t>
  </si>
  <si>
    <t>Svislé a kompletní konstrukce</t>
  </si>
  <si>
    <t>23</t>
  </si>
  <si>
    <t>327122113.R</t>
  </si>
  <si>
    <t>Opěrné zdi samonosné ze železobetonových dílců tvaru L se základem z betonu prostého přímé, výšky 1000 mm</t>
  </si>
  <si>
    <t>-536145675</t>
  </si>
  <si>
    <t>Poznámka k položce:_x000d_
vč. vyvrtání otvorů pro vyústění drenáže skrz stěnu á 5 m</t>
  </si>
  <si>
    <t>24</t>
  </si>
  <si>
    <t>327122213</t>
  </si>
  <si>
    <t>Opěrné zdi samonosné ze železobetonových dílců tvaru L se základem z betonu prostého rohový dílec, výšky 1000 mm</t>
  </si>
  <si>
    <t>kus</t>
  </si>
  <si>
    <t>-187906419</t>
  </si>
  <si>
    <t>https://podminky.urs.cz/item/CS_URS_2026_01/327122213</t>
  </si>
  <si>
    <t>Komunikace pozemní</t>
  </si>
  <si>
    <t>25</t>
  </si>
  <si>
    <t>564710011.R</t>
  </si>
  <si>
    <t>Podklad nebo kryt z kameniva hrubého drceného vel. 0-16 mm s rozprostřením a zhutněním plochy přes 100 m2, po zhutnění tl. 50 mm</t>
  </si>
  <si>
    <t>-2147102100</t>
  </si>
  <si>
    <t>26</t>
  </si>
  <si>
    <t>564730111</t>
  </si>
  <si>
    <t>Podklad nebo kryt z kameniva hrubého drceného vel. 16-32 mm s rozprostřením a zhutněním plochy přes 100 m2, po zhutnění tl. 100 mm</t>
  </si>
  <si>
    <t>-1390616496</t>
  </si>
  <si>
    <t>https://podminky.urs.cz/item/CS_URS_2026_01/564730111</t>
  </si>
  <si>
    <t>27</t>
  </si>
  <si>
    <t>564751114</t>
  </si>
  <si>
    <t>Podklad nebo kryt z kameniva hrubého drceného vel. 32-63 mm s rozprostřením a zhutněním plochy přes 100 m2, po zhutnění tl. 180 mm</t>
  </si>
  <si>
    <t>244106194</t>
  </si>
  <si>
    <t>https://podminky.urs.cz/item/CS_URS_2026_01/564751114</t>
  </si>
  <si>
    <t>Poznámka k položce:_x000d_
vrstva tl. 150 mm + dorovnání u drenáží</t>
  </si>
  <si>
    <t>30</t>
  </si>
  <si>
    <t>577133121.R</t>
  </si>
  <si>
    <t>Asfaltový koberec drenážní s rozprostřením a se zhutněním PA 8 50/70 v pruhu šířky přes 3 m, po zhutnění tl. 40 mm</t>
  </si>
  <si>
    <t>-1556913008</t>
  </si>
  <si>
    <t>31</t>
  </si>
  <si>
    <t>577144221.R</t>
  </si>
  <si>
    <t>Podkladní safalt drenážní s rozprostřením a se zhutněním PA 11 50/70 v pruhu šířky přes 3 m, po zhutnění tl. 50 mm</t>
  </si>
  <si>
    <t>803143149</t>
  </si>
  <si>
    <t>33</t>
  </si>
  <si>
    <t>589211122.R</t>
  </si>
  <si>
    <t>EPDM virgin granulát fr. 1/3 s PUR pojivem tl. 13 mm, vč. lajnování</t>
  </si>
  <si>
    <t>-669051929</t>
  </si>
  <si>
    <t>Poznámka k položce:_x000d_
barevné provedení dle specifikace zadavatele_x000d_
lajnování hřišť:_x000d_
tenis 3x_x000d_
volejbal 1x_x000d_
basketbal 1x_x000d_
házená 1x</t>
  </si>
  <si>
    <t>Trubní vedení</t>
  </si>
  <si>
    <t>34</t>
  </si>
  <si>
    <t>817354111.R</t>
  </si>
  <si>
    <t>Zaústění drenážního potrubí DN 150 do stávající kanalizační šachty</t>
  </si>
  <si>
    <t>773751262</t>
  </si>
  <si>
    <t>Poznámka k položce:_x000d_
Napojení vč. vyvrtání otvoru, zapravení a utěsnění. Vč. potřebných tvarovek.</t>
  </si>
  <si>
    <t>35</t>
  </si>
  <si>
    <t>817354115.R</t>
  </si>
  <si>
    <t>Vyústění drenážního potrubí DN 100 skrz L opěrnou stěnu a napojení na drenážní systém DN 150</t>
  </si>
  <si>
    <t>-901240244</t>
  </si>
  <si>
    <t>Poznámka k položce:_x000d_
vč. vyvrtání otvoru do ŽB prefabrikátu, zapravení a utěsnění a k tomu potřebného materiálu</t>
  </si>
  <si>
    <t>Ostatní konstrukce a práce, bourání</t>
  </si>
  <si>
    <t>36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</si>
  <si>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</si>
  <si>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</si>
  <si>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1061917534</t>
  </si>
  <si>
    <t>https://podminky.urs.cz/item/CS_URS_2026_01/916231213</t>
  </si>
  <si>
    <t>17,5+14,5+17+24,5+44+24,5</t>
  </si>
  <si>
    <t>37</t>
  </si>
  <si>
    <t>59217018</t>
  </si>
  <si>
    <t>obrubník betonový chodníkový 1000x80x200mm</t>
  </si>
  <si>
    <t>1591733747</t>
  </si>
  <si>
    <t>142*1,02 'Přepočtené koeficientem množství</t>
  </si>
  <si>
    <t>38</t>
  </si>
  <si>
    <t>916991121</t>
  </si>
  <si>
    <t>Lože pod obrubníky, krajníky nebo obruby z dlažebních kostek z betonu prostého</t>
  </si>
  <si>
    <t>-1367075770</t>
  </si>
  <si>
    <t>https://podminky.urs.cz/item/CS_URS_2026_01/916991121</t>
  </si>
  <si>
    <t>"dobetonávka před opěrnou L stěnou" 0,14*0,3*31</t>
  </si>
  <si>
    <t>39</t>
  </si>
  <si>
    <t>935112111</t>
  </si>
  <si>
    <t>Osazení betonového příkopového žlabu s vyplněním a zatřením spár cementovou maltou s ložem tl. 100 mm z betonu prostého z betonových příkopových tvárnic šířky do 500 mm</t>
  </si>
  <si>
    <t>1723651354</t>
  </si>
  <si>
    <t>https://podminky.urs.cz/item/CS_URS_2026_01/935112111</t>
  </si>
  <si>
    <t>"žlabovka kolem hřiště" 43,5</t>
  </si>
  <si>
    <t>40</t>
  </si>
  <si>
    <t>59227002.R</t>
  </si>
  <si>
    <t>žlabovka příkopová betonová 300x500x100mm</t>
  </si>
  <si>
    <t>-466695800</t>
  </si>
  <si>
    <t>41</t>
  </si>
  <si>
    <t>961044111</t>
  </si>
  <si>
    <t>Bourání základů z betonu prostého</t>
  </si>
  <si>
    <t>177956573</t>
  </si>
  <si>
    <t>https://podminky.urs.cz/item/CS_URS_2026_01/961044111</t>
  </si>
  <si>
    <t>Poznámka k položce:_x000d_
_x000d_
basketbalové koše budou demontovány pouze se souhlasem investora, pokud budou ve vyhovujícím stavu a poloze, budou ponechány</t>
  </si>
  <si>
    <t xml:space="preserve">"patky oplocení" </t>
  </si>
  <si>
    <t>1,0*1,0*1,2*40</t>
  </si>
  <si>
    <t>0,8*0,8*0,8*33</t>
  </si>
  <si>
    <t>Mezisoučet</t>
  </si>
  <si>
    <t>"patky basketbalové koše" 1,3*1,3*1,2*2</t>
  </si>
  <si>
    <t>42</t>
  </si>
  <si>
    <t>962033123</t>
  </si>
  <si>
    <t>Bourání zdiva nadzákladového z tvárnic ztraceného bednění včetně výztuže a výplně z betonu, třídy C25/30, objemu přes 1 m3</t>
  </si>
  <si>
    <t>-715738905</t>
  </si>
  <si>
    <t>https://podminky.urs.cz/item/CS_URS_2026_01/962033123</t>
  </si>
  <si>
    <t>"opěrná zídka za oplocením" 33*0,3*0,9</t>
  </si>
  <si>
    <t>43</t>
  </si>
  <si>
    <t>966001450.R</t>
  </si>
  <si>
    <t>Odstranění basketbalového koše zabetonovaného</t>
  </si>
  <si>
    <t>-1517908742</t>
  </si>
  <si>
    <t>44</t>
  </si>
  <si>
    <t>966008211</t>
  </si>
  <si>
    <t>Bourání odvodňovacího žlabu s odklizením a uložením vybouraného materiálu na skládku na vzdálenost do 10 m nebo s naložením na dopravní prostředek z betonových příkopových tvárnic nebo desek šířky do 500 mm</t>
  </si>
  <si>
    <t>-1599302886</t>
  </si>
  <si>
    <t>https://podminky.urs.cz/item/CS_URS_2026_01/966008211</t>
  </si>
  <si>
    <t>"žlabovka kolem hřiště" 44,6</t>
  </si>
  <si>
    <t>45</t>
  </si>
  <si>
    <t>966071711.R</t>
  </si>
  <si>
    <t>Bourání plotových sloupků a vzpěr ocelových trubkových nebo profilovaných výšky do 1,50 m zabetonovaných</t>
  </si>
  <si>
    <t>-1382098573</t>
  </si>
  <si>
    <t>46</t>
  </si>
  <si>
    <t>966071712.R</t>
  </si>
  <si>
    <t>Bourání plotových sloupků a vzpěr ocelových trubkových nebo profilovaných výšky do 3,50 m zabetonovaných</t>
  </si>
  <si>
    <t>2035501738</t>
  </si>
  <si>
    <t>47</t>
  </si>
  <si>
    <t>966071713.R</t>
  </si>
  <si>
    <t>Bourání plotových sloupků a vzpěr ocelových trubkových nebo profilovaných výšky do 6,50 m zabetonovaných</t>
  </si>
  <si>
    <t>23958219</t>
  </si>
  <si>
    <t>48</t>
  </si>
  <si>
    <t>966071721.R</t>
  </si>
  <si>
    <t>Bourání plotových rozpěr ocelových trubkových nebo profilovaných vodorovných odřezáním</t>
  </si>
  <si>
    <t>165387817</t>
  </si>
  <si>
    <t>141+84</t>
  </si>
  <si>
    <t>49</t>
  </si>
  <si>
    <t>966071850.R</t>
  </si>
  <si>
    <t>Rozebrání oplocení z ochranných sítí z polypropylenu, vč. napínacích drátů</t>
  </si>
  <si>
    <t>1354716708</t>
  </si>
  <si>
    <t>141*2,0+84*3</t>
  </si>
  <si>
    <t>50</t>
  </si>
  <si>
    <t>966072800.R</t>
  </si>
  <si>
    <t>Rozebrání oplocení z dřevěných fošen, hmotnosti 1 m oplocení přes 30 do 50 kg</t>
  </si>
  <si>
    <t>-1677924179</t>
  </si>
  <si>
    <t>"mantinel hřiště" 140,6</t>
  </si>
  <si>
    <t>51</t>
  </si>
  <si>
    <t>966073810</t>
  </si>
  <si>
    <t>Rozebrání vrat a vrátek k oplocení plochy jednotlivě do 2 m2</t>
  </si>
  <si>
    <t>1685558919</t>
  </si>
  <si>
    <t>https://podminky.urs.cz/item/CS_URS_2026_01/966073810</t>
  </si>
  <si>
    <t>52</t>
  </si>
  <si>
    <t>966073812</t>
  </si>
  <si>
    <t>Rozebrání vrat a vrátek k oplocení plochy jednotlivě přes 6 do 10 m2</t>
  </si>
  <si>
    <t>937958086</t>
  </si>
  <si>
    <t>https://podminky.urs.cz/item/CS_URS_2026_01/966073812</t>
  </si>
  <si>
    <t>997</t>
  </si>
  <si>
    <t>Doprava suti a vybouraných hmot</t>
  </si>
  <si>
    <t>53</t>
  </si>
  <si>
    <t>997221561.R</t>
  </si>
  <si>
    <t>Vodorovná doprava suti bez naložení, ale se složením a s hrubým urovnáním z kusových materiálů, na vzdálenost dle dispozic zhotovitele</t>
  </si>
  <si>
    <t>-2129175682</t>
  </si>
  <si>
    <t>"vybouraný beton" 169,584+22,721</t>
  </si>
  <si>
    <t>54</t>
  </si>
  <si>
    <t>997221571.R</t>
  </si>
  <si>
    <t>Vodorovná doprava vybouraných hmot bez naložení, ale se složením a s hrubým urovnáním na skládku dle dispozic zhotovitele</t>
  </si>
  <si>
    <t>-1294380593</t>
  </si>
  <si>
    <t>"sítě z oplocení" 0,107</t>
  </si>
  <si>
    <t>"povrch z umělé trávy" 32,49</t>
  </si>
  <si>
    <t>"obrubníky, žlaby" 28,905+11,15</t>
  </si>
  <si>
    <t>"basket. koše" 0,4</t>
  </si>
  <si>
    <t>"ocel. sloupky" 3,267+3,927+9,867+1,8+0,384+0,285</t>
  </si>
  <si>
    <t>"dřevěné fošny" 7,03</t>
  </si>
  <si>
    <t>55</t>
  </si>
  <si>
    <t>997013811</t>
  </si>
  <si>
    <t>Poplatek za uložení stavebního odpadu na skládce (skládkovné) dřevěného zatříděného do Katalogu odpadů pod kódem 17 02 01</t>
  </si>
  <si>
    <t>214643417</t>
  </si>
  <si>
    <t>https://podminky.urs.cz/item/CS_URS_2026_01/997013811</t>
  </si>
  <si>
    <t>56</t>
  </si>
  <si>
    <t>997013813</t>
  </si>
  <si>
    <t>Poplatek za uložení stavebního odpadu na skládce (skládkovné) z plastických hmot zatříděného do Katalogu odpadů pod kódem 17 02 03</t>
  </si>
  <si>
    <t>1444507644</t>
  </si>
  <si>
    <t>https://podminky.urs.cz/item/CS_URS_2026_01/997013813</t>
  </si>
  <si>
    <t>57</t>
  </si>
  <si>
    <t>997013871</t>
  </si>
  <si>
    <t>Poplatek za předání stavebního odpadu recyklačnímu zařízení směsného stavebního a demoličního zatříděného do Katalogu odpadů pod kódem 17 09 04</t>
  </si>
  <si>
    <t>389717013</t>
  </si>
  <si>
    <t>https://podminky.urs.cz/item/CS_URS_2026_01/997013871</t>
  </si>
  <si>
    <t>58</t>
  </si>
  <si>
    <t>997221861</t>
  </si>
  <si>
    <t>Poplatek za předání stavebního odpadu recyklačnímu zařízení z prostého betonu zatříděného do Katalogu odpadů pod kódem 17 01 01</t>
  </si>
  <si>
    <t>698080415</t>
  </si>
  <si>
    <t>https://podminky.urs.cz/item/CS_URS_2026_01/997221861</t>
  </si>
  <si>
    <t>998</t>
  </si>
  <si>
    <t>Přesun hmot</t>
  </si>
  <si>
    <t>59</t>
  </si>
  <si>
    <t>998225111</t>
  </si>
  <si>
    <t>Přesun hmot pro komunikace s krytem z kameniva, monolitickým betonovým nebo živičným dopravní vzdálenost do 200 m jakékoliv délky objektu</t>
  </si>
  <si>
    <t>315700949</t>
  </si>
  <si>
    <t>https://podminky.urs.cz/item/CS_URS_2026_01/998225111</t>
  </si>
  <si>
    <t>PSV</t>
  </si>
  <si>
    <t>Práce a dodávky PSV</t>
  </si>
  <si>
    <t>711</t>
  </si>
  <si>
    <t>Izolace proti vodě, vlhkosti a plynům</t>
  </si>
  <si>
    <t>60</t>
  </si>
  <si>
    <t>711111012</t>
  </si>
  <si>
    <t>Provedení izolace proti zemní vlhkosti natěradly a tmely za studena na ploše vodorovné V jednonásobným nátěrem tekutou lepenkou</t>
  </si>
  <si>
    <t>-1690754040</t>
  </si>
  <si>
    <t>https://podminky.urs.cz/item/CS_URS_2026_01/711111012</t>
  </si>
  <si>
    <t>0,5*31</t>
  </si>
  <si>
    <t>61</t>
  </si>
  <si>
    <t>711112012</t>
  </si>
  <si>
    <t>Provedení izolace proti zemní vlhkosti natěradly a tmely za studena na ploše svislé S jednonásobným nátěrem tekutou lepenkou</t>
  </si>
  <si>
    <t>68012013</t>
  </si>
  <si>
    <t>https://podminky.urs.cz/item/CS_URS_2026_01/711112012</t>
  </si>
  <si>
    <t>0,9*31</t>
  </si>
  <si>
    <t>62</t>
  </si>
  <si>
    <t>24551030</t>
  </si>
  <si>
    <t>stěrka hydroizolační dvousložková cemento-polymerová vlákny vyztužená proti zemní vlhkosti</t>
  </si>
  <si>
    <t>32</t>
  </si>
  <si>
    <t>-724826777</t>
  </si>
  <si>
    <t>43,4*1,5 'Přepočtené koeficientem množství</t>
  </si>
  <si>
    <t>63</t>
  </si>
  <si>
    <t>998711101</t>
  </si>
  <si>
    <t>Přesun hmot pro izolace proti vodě, vlhkosti a plynům stanovený z hmotnosti přesunovaného materiálu vodorovná dopravní vzdálenost do 50 m základní v objektech výšky do 6 m</t>
  </si>
  <si>
    <t>-1365757011</t>
  </si>
  <si>
    <t>https://podminky.urs.cz/item/CS_URS_2026_01/998711101</t>
  </si>
  <si>
    <t>767</t>
  </si>
  <si>
    <t>Konstrukce zámečnické</t>
  </si>
  <si>
    <t>64</t>
  </si>
  <si>
    <t>767995120.R</t>
  </si>
  <si>
    <t>Montáž a dodávka oplocení hřiště z 2D svařovaných panelů, s mantinelem z modřínových fošen v. 1,2 m, 2x branka, 1x dvoukřídlá brána, celková výška 5,0m</t>
  </si>
  <si>
    <t>soubor</t>
  </si>
  <si>
    <t>-1554580133</t>
  </si>
  <si>
    <t>Poznámka k položce:_x000d_
kompletní dodávka oplocení_x000d_
ocelové konstrukce (výroba + lakování)_x000d_
výplně ( modřínové fošny + 2D panely)_x000d_
spojovací materiál_x000d_
doprava, montáž a instalace_x000d_
revize nezávislým technikem</t>
  </si>
  <si>
    <t>65</t>
  </si>
  <si>
    <t>767995121.R</t>
  </si>
  <si>
    <t>Montáž a dodávka střídačky s dřevěným sedákem 1,0x3,0m, v. 2,2m, instalace na připravené betonové patky</t>
  </si>
  <si>
    <t>1986192095</t>
  </si>
  <si>
    <t>Poznámka k položce:_x000d_
provedení dle vzorového výkresu_x000d_
doprava, montáž a instalace</t>
  </si>
  <si>
    <t>66</t>
  </si>
  <si>
    <t>767995122.R</t>
  </si>
  <si>
    <t>Montáž a dodávka basketbalového koše zabetonovaného (sloup, výložník, deska, obroučka si sítí) specifikace dle zadavatele</t>
  </si>
  <si>
    <t>-1085512008</t>
  </si>
  <si>
    <t>Poznámka k položce:_x000d_
basketbalové koše budou montovány pouze se souhlasem investora_x000d_
doprava, montáž a instalace</t>
  </si>
  <si>
    <t>67</t>
  </si>
  <si>
    <t>998767101</t>
  </si>
  <si>
    <t>Přesun hmot pro zámečnické konstrukce stanovený z hmotnosti přesunovaného materiálu vodorovná dopravní vzdálenost do 50 m základní v objektech výšky do 6 m</t>
  </si>
  <si>
    <t>-184478760</t>
  </si>
  <si>
    <t>https://podminky.urs.cz/item/CS_URS_2026_01/998767101</t>
  </si>
  <si>
    <t>SO 401 - ROZVODY NN</t>
  </si>
  <si>
    <t>Ing. Zbyněk Pecina</t>
  </si>
  <si>
    <t>D1 - Skříň PR A</t>
  </si>
  <si>
    <t xml:space="preserve">    1006-1 - PŘÍSTUPOVÝ SYSTÉM</t>
  </si>
  <si>
    <t>D3 - Datová skříň s optickým převaděčem</t>
  </si>
  <si>
    <t xml:space="preserve">    1011-1 - OPTICKÉ PŘEVODNÍKY</t>
  </si>
  <si>
    <t>D7 - Elektromontáže</t>
  </si>
  <si>
    <t xml:space="preserve">    1191-289 - Montáž rozvaděčů</t>
  </si>
  <si>
    <t xml:space="preserve">    7004-8067 - KABEL SILOVÝ,IZOLACE PVC S VODIČEM PE</t>
  </si>
  <si>
    <t xml:space="preserve">    7004-10001 - UKONČENÍ Cu KABELŮ DO</t>
  </si>
  <si>
    <t xml:space="preserve">    7004-8291 - ŠŇŮRA PVC (CYSY)</t>
  </si>
  <si>
    <t xml:space="preserve">    1139-9071 - Kabely</t>
  </si>
  <si>
    <t xml:space="preserve">    1182-18800 - POJISTKY</t>
  </si>
  <si>
    <t xml:space="preserve">    1123-7100 - TRUBKA HDPE</t>
  </si>
  <si>
    <t xml:space="preserve">    1244-6 - OCELOVÝ PÁSEK POZINKOVANÝ</t>
  </si>
  <si>
    <t xml:space="preserve">    772,00 - 286,00</t>
  </si>
  <si>
    <t xml:space="preserve">    1244-199 - SVORKA HROMOSVODNÍ,UZEMŇOVACÍ</t>
  </si>
  <si>
    <t xml:space="preserve">    9999-838 - MONTÁŽNÍ PRÁCE</t>
  </si>
  <si>
    <t xml:space="preserve">    9999-1280 - MONTÁŽE</t>
  </si>
  <si>
    <t xml:space="preserve">    9999-1296 - PROVEDENI REVIZNICH ZKOUSEK</t>
  </si>
  <si>
    <t xml:space="preserve">    9999-1297 - DLE CSN 33 2000-6</t>
  </si>
  <si>
    <t xml:space="preserve">    D8 - Zpracování dokumentace, tisk</t>
  </si>
  <si>
    <t xml:space="preserve">      N01 - Nepojmenovaný díl</t>
  </si>
  <si>
    <t>D9 - Elektromontáže - celkem</t>
  </si>
  <si>
    <t>D10 - Zemní práce</t>
  </si>
  <si>
    <t xml:space="preserve">    9999-878 - VYTÝČENÍ TRATI</t>
  </si>
  <si>
    <t xml:space="preserve">    9999-896 - SEJMUTÍ DRNU</t>
  </si>
  <si>
    <t xml:space="preserve">    9999-904 - VYTRHÁNÍ DLAŽBY</t>
  </si>
  <si>
    <t xml:space="preserve">    9999-991 - HLOUBENÍ KABELOVÉ RÝHY</t>
  </si>
  <si>
    <t xml:space="preserve">    9999-1067 - ZŘÍZENÍ KABELOVÉHO LOŽE</t>
  </si>
  <si>
    <t xml:space="preserve">    9999-1087 - ZÁSYP KABELŮ PÍSKEM</t>
  </si>
  <si>
    <t xml:space="preserve">    9999-1117 - FOLIE VÝSTRAŽNÁ Z PVC</t>
  </si>
  <si>
    <t xml:space="preserve">    9999-1175 - ZÁHOZ KABELOVÉ RÝHY</t>
  </si>
  <si>
    <t xml:space="preserve">    9999-1188 - ÚPRAVA POVRCHU</t>
  </si>
  <si>
    <t xml:space="preserve">    9999-1200 - PODKLADOVÁ VRSTVA</t>
  </si>
  <si>
    <t xml:space="preserve">    9999-1204 - ÚPRAVA POVRCHU - POLOŽENÍ DLAŽBY</t>
  </si>
  <si>
    <t xml:space="preserve">    9999-1185 - ODVOZ ZEMINY</t>
  </si>
  <si>
    <t>D11 - Zemní práce - celkem</t>
  </si>
  <si>
    <t>OST - Ostatní</t>
  </si>
  <si>
    <t>D1</t>
  </si>
  <si>
    <t>Skříň PR A</t>
  </si>
  <si>
    <t>1038-1154</t>
  </si>
  <si>
    <t>Prázdná monolitická skříň s koncovkovým dílěm dole otevřeným, o rozměrech výšky 570 mm, šířky 420 mm a hloubky 216 mm</t>
  </si>
  <si>
    <t>ks</t>
  </si>
  <si>
    <t>Poznámka k položce:_x000d_
1</t>
  </si>
  <si>
    <t>1038-1740</t>
  </si>
  <si>
    <t>80380,00 Základ AHVO</t>
  </si>
  <si>
    <t>1038-1738</t>
  </si>
  <si>
    <t>9044,00 Štulec stavitelný M8 25 mm AHVO</t>
  </si>
  <si>
    <t>Poznámka k položce:_x000d_
2</t>
  </si>
  <si>
    <t>1038-1820</t>
  </si>
  <si>
    <t>7008,00 Zámek čtyřhran</t>
  </si>
  <si>
    <t>7004-7123</t>
  </si>
  <si>
    <t>DIN lišta, 0,6m</t>
  </si>
  <si>
    <t>1182-15505</t>
  </si>
  <si>
    <t>OPVP14-3 Pojistkový odpínač, Ie 63 A, Ue AC 690 V/DC 440 V, pro válcové pojistkové vložky 14x51, 3pól. provedení, bez signalizace</t>
  </si>
  <si>
    <t>Ks</t>
  </si>
  <si>
    <t>1182-18804</t>
  </si>
  <si>
    <t>PV14 32A gG Pojistková vložka, Un AC 690 V / DC 250 V, velikost 14×51, gG - charakteristika pro všeobecné použití, Cd/Pb free</t>
  </si>
  <si>
    <t>Poznámka k položce:_x000d_
2*3=6</t>
  </si>
  <si>
    <t>1182-15625</t>
  </si>
  <si>
    <t>LTN-10B-1 Jistič, In 10 A, Ue AC 230/400 V / DC 72 V, charakteristika B, 1pól, Icn 10 kA</t>
  </si>
  <si>
    <t>1006-1</t>
  </si>
  <si>
    <t>PŘÍSTUPOVÝ SYSTÉM</t>
  </si>
  <si>
    <t>1006-2</t>
  </si>
  <si>
    <t>Řídicí jednotka IPassan, 1 dveře, LAN, USB, 12 V, 2-Smart, FD-125-008</t>
  </si>
  <si>
    <t>1006-3</t>
  </si>
  <si>
    <t>1 fázový spínaný napájecí zdroj, 12 Vss (4,5 A), 3 DIN HDR-60-12</t>
  </si>
  <si>
    <t>D3</t>
  </si>
  <si>
    <t>Datová skříň s optickým převaděčem</t>
  </si>
  <si>
    <t>28</t>
  </si>
  <si>
    <t>1011-1</t>
  </si>
  <si>
    <t>OPTICKÉ PŘEVODNÍKY</t>
  </si>
  <si>
    <t>1011-4</t>
  </si>
  <si>
    <t>GT-802S Konvertor 10/100/1000Base-T/1000Base-LX (SC, SM, 10km, 1310nm), černý</t>
  </si>
  <si>
    <t>D7</t>
  </si>
  <si>
    <t>Elektromontáže</t>
  </si>
  <si>
    <t>1191-289</t>
  </si>
  <si>
    <t>Montáž rozvaděčů</t>
  </si>
  <si>
    <t>1191-292</t>
  </si>
  <si>
    <t>motáž rozvaděčů na stavbě, včetně připojení obvodů</t>
  </si>
  <si>
    <t>7004-8067</t>
  </si>
  <si>
    <t>KABEL SILOVÝ,IZOLACE PVC S VODIČEM PE</t>
  </si>
  <si>
    <t>7004-8081</t>
  </si>
  <si>
    <t>CYKY-J 5x6 , volně</t>
  </si>
  <si>
    <t>Poznámka k položce:_x000d_
35+40=75</t>
  </si>
  <si>
    <t>7004-10001</t>
  </si>
  <si>
    <t>UKONČENÍ Cu KABELŮ DO</t>
  </si>
  <si>
    <t>7004-10010</t>
  </si>
  <si>
    <t>5x10 mm2</t>
  </si>
  <si>
    <t>Poznámka k položce:_x000d_
2*2=4</t>
  </si>
  <si>
    <t>7004-8291</t>
  </si>
  <si>
    <t>ŠŇŮRA PVC (CYSY)</t>
  </si>
  <si>
    <t>7004-8293</t>
  </si>
  <si>
    <t>H05VV-F-G 3x1,5 , volně</t>
  </si>
  <si>
    <t>Poznámka k položce:_x000d_
5</t>
  </si>
  <si>
    <t>1139-9071</t>
  </si>
  <si>
    <t>Kabely</t>
  </si>
  <si>
    <t>1139-6119</t>
  </si>
  <si>
    <t>UTP cat6 VNĚJŠÍ UV 4X2X2, volně</t>
  </si>
  <si>
    <t>Poznámka k položce:_x000d_
10+5=15</t>
  </si>
  <si>
    <t>1139-7229</t>
  </si>
  <si>
    <t>Solarix Zafukovací kabel MINI 04vl 9/125 HDPE Fca černý SXKO-MINI-4-OS-HDPE</t>
  </si>
  <si>
    <t>Poznámka k položce:_x000d_
100</t>
  </si>
  <si>
    <t>1182-18800</t>
  </si>
  <si>
    <t>POJISTKY</t>
  </si>
  <si>
    <t>Poznámka k položce:_x000d_
3</t>
  </si>
  <si>
    <t>1123-7100</t>
  </si>
  <si>
    <t>TRUBKA HDPE</t>
  </si>
  <si>
    <t>1123-6628</t>
  </si>
  <si>
    <t>06040_AB CHRÁNIČKA OPT. KABELU</t>
  </si>
  <si>
    <t>Poznámka k položce:_x000d_
80</t>
  </si>
  <si>
    <t>1123-594</t>
  </si>
  <si>
    <t>KF 09063_BA TRUBKA 63</t>
  </si>
  <si>
    <t>Poznámka k položce:_x000d_
70-4=66</t>
  </si>
  <si>
    <t>1123-593</t>
  </si>
  <si>
    <t>KF 09110_BA TRUBKA 110</t>
  </si>
  <si>
    <t>Poznámka k položce:_x000d_
4</t>
  </si>
  <si>
    <t>29</t>
  </si>
  <si>
    <t>1123-8873</t>
  </si>
  <si>
    <t>2320/LPE-1_F1.DU TRUBKA OHEBNÁ EN LPE 320N</t>
  </si>
  <si>
    <t>Poznámka k položce:_x000d_
2*1,5+5=8</t>
  </si>
  <si>
    <t>1123-9605</t>
  </si>
  <si>
    <t>LHD 20X20HF_HD LIŠTA HRANATÁ HF</t>
  </si>
  <si>
    <t>1006-4</t>
  </si>
  <si>
    <t>Čtečka 13,56 MHz (EDC, IPassan, Transit+), IK10, IP65, „mullion“ P40 – montáž na povrch, 2-Smart, BT FD-020-220</t>
  </si>
  <si>
    <t>KS</t>
  </si>
  <si>
    <t>1006-5</t>
  </si>
  <si>
    <t>Elektrický zámek TO 2052, stavitelná západka, ~/= 10-24V (0,17-0,56A) 93022 - montáž do branky</t>
  </si>
  <si>
    <t>1006-10</t>
  </si>
  <si>
    <t>Sada 20 ks barevných bezkontaktních klíčů Mifare+, 13,56 MHz (mix barev) GB-010- KIT+, Balení 10 ks čipových karet 13,56 MHz, MIFARE+, Jednotka kreditu virtuálního klíče (BLE pro iPassan) 1 kredit - přístup na max. 1 den 2 kredity - přístup na max. 14 dní 5 kreditů - neomezený přístup na krátkou vzdálenost 20 kreditů - neomezený přístup na krátkou/dlouhou vzdálenost</t>
  </si>
  <si>
    <t>1244-6</t>
  </si>
  <si>
    <t>OCELOVÝ PÁSEK POZINKOVANÝ</t>
  </si>
  <si>
    <t>1244-8</t>
  </si>
  <si>
    <t>Páska 30x4 páska 30x4 (0,95 kg/m), volně</t>
  </si>
  <si>
    <t>68</t>
  </si>
  <si>
    <t>Poznámka k položce:_x000d_
20</t>
  </si>
  <si>
    <t>772,00</t>
  </si>
  <si>
    <t>286,00</t>
  </si>
  <si>
    <t>1244-3</t>
  </si>
  <si>
    <t>Drát 10 drát o 10mm(0,62kg/m), volně</t>
  </si>
  <si>
    <t>70</t>
  </si>
  <si>
    <t>1244-199</t>
  </si>
  <si>
    <t>SVORKA HROMOSVODNÍ,UZEMŇOVACÍ</t>
  </si>
  <si>
    <t>1244-239</t>
  </si>
  <si>
    <t>SR 3a svorka páska-drát</t>
  </si>
  <si>
    <t>72</t>
  </si>
  <si>
    <t>1244-88</t>
  </si>
  <si>
    <t>SR 2a svorka páska-páska M6</t>
  </si>
  <si>
    <t>74</t>
  </si>
  <si>
    <t>9999-838</t>
  </si>
  <si>
    <t>MONTÁŽNÍ PRÁCE</t>
  </si>
  <si>
    <t>9999-839</t>
  </si>
  <si>
    <t>Štítek pro označení svodu</t>
  </si>
  <si>
    <t>76</t>
  </si>
  <si>
    <t>9999-1280</t>
  </si>
  <si>
    <t>MONTÁŽE</t>
  </si>
  <si>
    <t>9999-1291</t>
  </si>
  <si>
    <t>Připojení na rozvody v rozvaděči</t>
  </si>
  <si>
    <t>hod</t>
  </si>
  <si>
    <t>78</t>
  </si>
  <si>
    <t>Poznámka k položce:_x000d_
2*816</t>
  </si>
  <si>
    <t>9999-1296</t>
  </si>
  <si>
    <t>PROVEDENI REVIZNICH ZKOUSEK</t>
  </si>
  <si>
    <t>9999-1297</t>
  </si>
  <si>
    <t>DLE CSN 33 2000-6</t>
  </si>
  <si>
    <t>9999-1298</t>
  </si>
  <si>
    <t>Revizni technik - výchozí revize, vypracování revizní zprávy</t>
  </si>
  <si>
    <t>80</t>
  </si>
  <si>
    <t>Poznámka k položce:_x000d_
58</t>
  </si>
  <si>
    <t>D8</t>
  </si>
  <si>
    <t>Zpracování dokumentace, tisk</t>
  </si>
  <si>
    <t>9999-1298.1</t>
  </si>
  <si>
    <t>geodetické zaměření skut- provedení - intravilán</t>
  </si>
  <si>
    <t>km</t>
  </si>
  <si>
    <t>82</t>
  </si>
  <si>
    <t>Poznámka k položce:_x000d_
120*0,001=0,12</t>
  </si>
  <si>
    <t>9999-1298.2</t>
  </si>
  <si>
    <t>mapování - doplnění digit. mapy - intravilán</t>
  </si>
  <si>
    <t>84</t>
  </si>
  <si>
    <t>Poznámka k položce:_x000d_
120*0,001=0,12_x000d_
Podružný materiál</t>
  </si>
  <si>
    <t>N01</t>
  </si>
  <si>
    <t>Nepojmenovaný díl</t>
  </si>
  <si>
    <t>R1</t>
  </si>
  <si>
    <t>Podružný materiál</t>
  </si>
  <si>
    <t>soub</t>
  </si>
  <si>
    <t>-2092541765</t>
  </si>
  <si>
    <t>D9</t>
  </si>
  <si>
    <t>Elektromontáže - celkem</t>
  </si>
  <si>
    <t>D10</t>
  </si>
  <si>
    <t>9999-878</t>
  </si>
  <si>
    <t>VYTÝČENÍ TRATI</t>
  </si>
  <si>
    <t>9999-890</t>
  </si>
  <si>
    <t>Kabelové vedení v zastaveném prostoru</t>
  </si>
  <si>
    <t>86</t>
  </si>
  <si>
    <t>9999-896</t>
  </si>
  <si>
    <t>SEJMUTÍ DRNU</t>
  </si>
  <si>
    <t>9999-897</t>
  </si>
  <si>
    <t>Nářez drnu,naložení,odvoz</t>
  </si>
  <si>
    <t>88</t>
  </si>
  <si>
    <t>Poznámka k položce:_x000d_
(35+25)*0,35=21</t>
  </si>
  <si>
    <t>9999-904</t>
  </si>
  <si>
    <t>VYTRHÁNÍ DLAŽBY</t>
  </si>
  <si>
    <t>9999-906</t>
  </si>
  <si>
    <t>zámková dlažba,spáry nezalité</t>
  </si>
  <si>
    <t>90</t>
  </si>
  <si>
    <t>Poznámka k položce:_x000d_
(2+7)*1=9</t>
  </si>
  <si>
    <t>9999-991</t>
  </si>
  <si>
    <t>HLOUBENÍ KABELOVÉ RÝHY</t>
  </si>
  <si>
    <t>9999-1002</t>
  </si>
  <si>
    <t>Zemina třídy 4, šíře 350mm,hloubka 800mm</t>
  </si>
  <si>
    <t>92</t>
  </si>
  <si>
    <t>Poznámka k položce:_x000d_
120-4=116</t>
  </si>
  <si>
    <t>9999-1005</t>
  </si>
  <si>
    <t>Zemina třídy 5, Šíře 500mm,hloubka 1300mm</t>
  </si>
  <si>
    <t>94</t>
  </si>
  <si>
    <t>9999-1067</t>
  </si>
  <si>
    <t>ZŘÍZENÍ KABELOVÉHO LOŽE</t>
  </si>
  <si>
    <t>9999-1073</t>
  </si>
  <si>
    <t>Z kopaného písku, bez zakrytí, šíře do 65cm,tloušťka 10cm</t>
  </si>
  <si>
    <t>96</t>
  </si>
  <si>
    <t>Poznámka k položce:_x000d_
116+4=120</t>
  </si>
  <si>
    <t>9999-1087</t>
  </si>
  <si>
    <t>ZÁSYP KABELŮ PÍSKEM</t>
  </si>
  <si>
    <t>9999-1089</t>
  </si>
  <si>
    <t>Zásyp kabelů pískem, šíře do 65cm, tloušťka 10cm</t>
  </si>
  <si>
    <t>98</t>
  </si>
  <si>
    <t>9999-1117</t>
  </si>
  <si>
    <t>FOLIE VÝSTRAŽNÁ Z PVC</t>
  </si>
  <si>
    <t>9999-1119</t>
  </si>
  <si>
    <t>Šířka 33cm</t>
  </si>
  <si>
    <t>100</t>
  </si>
  <si>
    <t>9999-1175</t>
  </si>
  <si>
    <t>ZÁHOZ KABELOVÉ RÝHY</t>
  </si>
  <si>
    <t>9999-1182</t>
  </si>
  <si>
    <t>Zemina třídy 4, šíře 350mm,hloubka 600mm</t>
  </si>
  <si>
    <t>102</t>
  </si>
  <si>
    <t>Poznámka k položce:_x000d_
116</t>
  </si>
  <si>
    <t>9999-1184</t>
  </si>
  <si>
    <t>Zemina třídy 5, šíře 500mm,hloubka 1100mm</t>
  </si>
  <si>
    <t>104</t>
  </si>
  <si>
    <t>9999-1188</t>
  </si>
  <si>
    <t>ÚPRAVA POVRCHU</t>
  </si>
  <si>
    <t>9999-1196</t>
  </si>
  <si>
    <t>Provizorní úprava terénu v zemina třídy 4</t>
  </si>
  <si>
    <t>106</t>
  </si>
  <si>
    <t>Poznámka k položce:_x000d_
116*0,35+4*0,5=42,6</t>
  </si>
  <si>
    <t>9999-1189</t>
  </si>
  <si>
    <t>Položeni drnu</t>
  </si>
  <si>
    <t>108</t>
  </si>
  <si>
    <t>9999-1190</t>
  </si>
  <si>
    <t>Osetí povrchu travou</t>
  </si>
  <si>
    <t>110</t>
  </si>
  <si>
    <t>9999-1200</t>
  </si>
  <si>
    <t>PODKLADOVÁ VRSTVA</t>
  </si>
  <si>
    <t>9999-1202</t>
  </si>
  <si>
    <t>Ze šterkopísku</t>
  </si>
  <si>
    <t>112</t>
  </si>
  <si>
    <t>Poznámka k položce:_x000d_
(2+7)*1*0,2=1,8</t>
  </si>
  <si>
    <t>9999-1204</t>
  </si>
  <si>
    <t>ÚPRAVA POVRCHU - POLOŽENÍ DLAŽBY</t>
  </si>
  <si>
    <t>9999-1206</t>
  </si>
  <si>
    <t>dlažba zámková, kladení do drtě, 30% nové dlažby</t>
  </si>
  <si>
    <t>114</t>
  </si>
  <si>
    <t>9999-1185</t>
  </si>
  <si>
    <t>ODVOZ ZEMINY</t>
  </si>
  <si>
    <t>9999-1186</t>
  </si>
  <si>
    <t>odvoz zeminy a suti na skládku, včetně poplatku za uložení</t>
  </si>
  <si>
    <t>116</t>
  </si>
  <si>
    <t>Poznámka k položce:_x000d_
(116*0,35+4*0,5)*0,2*1,5=12,78</t>
  </si>
  <si>
    <t>D11</t>
  </si>
  <si>
    <t>Zemní práce - celkem</t>
  </si>
  <si>
    <t>OST</t>
  </si>
  <si>
    <t>Ostatní</t>
  </si>
  <si>
    <t>R2</t>
  </si>
  <si>
    <t>PPV 1% z celkové ceny dílu elektromontáže</t>
  </si>
  <si>
    <t>-899099837</t>
  </si>
  <si>
    <t>R3</t>
  </si>
  <si>
    <t>PPV 1% z celkové ceny dílu zemní práce</t>
  </si>
  <si>
    <t>1822631002</t>
  </si>
  <si>
    <t>R4</t>
  </si>
  <si>
    <t>Doprava 3,60%</t>
  </si>
  <si>
    <t>-1110121083</t>
  </si>
  <si>
    <t>R5</t>
  </si>
  <si>
    <t>Přesun 1,00%</t>
  </si>
  <si>
    <t>-2019248093</t>
  </si>
  <si>
    <t>SO 201 - ŽB STĚNA</t>
  </si>
  <si>
    <t>Kostelec</t>
  </si>
  <si>
    <t>Ing.Roman Doležal, Březinova 67, 58601 Jihlava</t>
  </si>
  <si>
    <t>Fr.Neuwirth</t>
  </si>
  <si>
    <t xml:space="preserve">      94 - Lešení a stavební výtahy</t>
  </si>
  <si>
    <t xml:space="preserve">    783 - Dokončovací práce - nátěry</t>
  </si>
  <si>
    <t>131251100</t>
  </si>
  <si>
    <t>Hloubení nezapažených jam a zářezů strojně s urovnáním dna do předepsaného profilu a spádu v hornině třídy těžitelnosti I skupiny 3 do 20 m3</t>
  </si>
  <si>
    <t>1171538601</t>
  </si>
  <si>
    <t>https://podminky.urs.cz/item/CS_URS_2026_01/131251100</t>
  </si>
  <si>
    <t>rýha pro ŽB základ s rozšířením pro vázání výztuže a bednění</t>
  </si>
  <si>
    <t>13,40*2,30*(1,10+1,05)*1/2</t>
  </si>
  <si>
    <t>132251251</t>
  </si>
  <si>
    <t>Hloubení nezapažených rýh šířky přes 800 do 2 000 mm strojně s urovnáním dna do předepsaného profilu a spádu v hornině třídy těžitelnosti I skupiny 3 do 20 m3</t>
  </si>
  <si>
    <t>1764076304</t>
  </si>
  <si>
    <t>https://podminky.urs.cz/item/CS_URS_2026_01/132251251</t>
  </si>
  <si>
    <t>rýha pro podbetonování ŽB základu</t>
  </si>
  <si>
    <t>12,40*1,30*0,10</t>
  </si>
  <si>
    <t>-866023480</t>
  </si>
  <si>
    <t>obsyp základu (pracovní prostor + nadloží)</t>
  </si>
  <si>
    <t>13,40*2,30*0,80+13,40*1,00*0,25-(12,40*1,30*0,60+12,40*0,30*0,20)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</si>
  <si>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</si>
  <si>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do 50 m</t>
  </si>
  <si>
    <t>376892529</t>
  </si>
  <si>
    <t>https://podminky.urs.cz/item/CS_URS_2026_01/162251102</t>
  </si>
  <si>
    <t>"meziskládka pro zásypy" 17,590*2</t>
  </si>
  <si>
    <t>167151101</t>
  </si>
  <si>
    <t>Nakládání, skládání a překládání neulehlého výkopku nebo sypaniny strojně nakládání, množství do 100 m3, z horniny třídy těžitelnosti I, skupiny 1 až 3</t>
  </si>
  <si>
    <t>1057992434</t>
  </si>
  <si>
    <t>https://podminky.urs.cz/item/CS_URS_2026_01/167151101</t>
  </si>
  <si>
    <t>162751117</t>
  </si>
  <si>
    <t>Vodorovné přemístění výkopku nebo sypaniny po suchu na obvyklém dopravním prostředku, bez naložení výkopku, avšak se složením bez rozhrnutí z horniny třídy těžitelnosti I skupiny 1 až 3 (vzdálenost skládky dle dispozic dodavatele)</t>
  </si>
  <si>
    <t>-390886607</t>
  </si>
  <si>
    <t>https://podminky.urs.cz/item/CS_URS_2026_01/162751117</t>
  </si>
  <si>
    <t>"výkopy celkem" 33,132+1,612</t>
  </si>
  <si>
    <t>"zásypy celkem" -17,590</t>
  </si>
  <si>
    <t>-2033636851</t>
  </si>
  <si>
    <t>-836490091</t>
  </si>
  <si>
    <t>17,154*1,6 'Přepočtené koeficientem množství</t>
  </si>
  <si>
    <t>631311123</t>
  </si>
  <si>
    <t>Mazanina z betonu prostého bez zvýšených nároků na prostředí tl. přes 80 do 120 mm tř. C 12/15</t>
  </si>
  <si>
    <t>-61794822</t>
  </si>
  <si>
    <t>https://podminky.urs.cz/item/CS_URS_2026_01/631311123</t>
  </si>
  <si>
    <t>podkladní betonová mazanina - pod ŽB základ</t>
  </si>
  <si>
    <t>12,40*1,30*0,10*1,05</t>
  </si>
  <si>
    <t>274321511</t>
  </si>
  <si>
    <t>Základy z betonu železového (bez výztuže) pasy z betonu bez zvláštních nároků na prostředí tř. C 25/30_XC2</t>
  </si>
  <si>
    <t>1665078606</t>
  </si>
  <si>
    <t>https://podminky.urs.cz/item/CS_URS_2026_01/274321511</t>
  </si>
  <si>
    <t>12,40*1,30*0,60</t>
  </si>
  <si>
    <t>274351121</t>
  </si>
  <si>
    <t>Bednění základů pasů rovné zřízení</t>
  </si>
  <si>
    <t>1034299594</t>
  </si>
  <si>
    <t>https://podminky.urs.cz/item/CS_URS_2026_01/274351121</t>
  </si>
  <si>
    <t>(12,40+1,30)*2*0,60</t>
  </si>
  <si>
    <t>274351122</t>
  </si>
  <si>
    <t>Bednění základů pasů rovné odstranění</t>
  </si>
  <si>
    <t>1460329117</t>
  </si>
  <si>
    <t>https://podminky.urs.cz/item/CS_URS_2026_01/274351122</t>
  </si>
  <si>
    <t>274361821</t>
  </si>
  <si>
    <t>Výztuž základů pasů z betonářské oceli 10 505 (R) nebo BSt 500</t>
  </si>
  <si>
    <t>708961503</t>
  </si>
  <si>
    <t>https://podminky.urs.cz/item/CS_URS_2026_01/274361821</t>
  </si>
  <si>
    <t>"profil 1 = R12" 2,05*166*0,888*0,001*1,10</t>
  </si>
  <si>
    <t>"profil 4 = R 8" 13,533*15*0,395*0,001*1,10</t>
  </si>
  <si>
    <t>311321815</t>
  </si>
  <si>
    <t>Nadzákladové zdi z betonu železového (bez výztuže) nosné pohledového (v přírodní barvě drtí a přísad) tř. C 30/37_XC4,XF3,Dmax 16</t>
  </si>
  <si>
    <t>1965059089</t>
  </si>
  <si>
    <t>https://podminky.urs.cz/item/CS_URS_2026_01/311321815</t>
  </si>
  <si>
    <t>12,40*0,30*4,50</t>
  </si>
  <si>
    <t>311351121</t>
  </si>
  <si>
    <t>Bednění nadzákladových zdí nosných rovné oboustranné za každou stranu zřízení</t>
  </si>
  <si>
    <t>1227128679</t>
  </si>
  <si>
    <t>https://podminky.urs.cz/item/CS_URS_2026_01/311351121</t>
  </si>
  <si>
    <t>(12,40+0,30)*2*4,50</t>
  </si>
  <si>
    <t>311351122</t>
  </si>
  <si>
    <t>Bednění nadzákladových zdí nosných rovné oboustranné za každou stranu odstranění</t>
  </si>
  <si>
    <t>1582926468</t>
  </si>
  <si>
    <t>https://podminky.urs.cz/item/CS_URS_2026_01/311351122</t>
  </si>
  <si>
    <t>311361821</t>
  </si>
  <si>
    <t>Výztuž nadzákladových zdí nosných svislých nebo odkloněných od svislice, rovných nebo oblých z betonářské oceli 10 505 (R) nebo BSt 500</t>
  </si>
  <si>
    <t>359843486</t>
  </si>
  <si>
    <t>https://podminky.urs.cz/item/CS_URS_2026_01/311361821</t>
  </si>
  <si>
    <t>"profil 2 = R12" 3,00*166*0,888*0,001*1,10</t>
  </si>
  <si>
    <t>"profil 3 = R12" 2,10*166*0,888*0,001*1,10</t>
  </si>
  <si>
    <t>"profil 4 = R 8" 13,533*60*0,395*0,001*1,10</t>
  </si>
  <si>
    <t>"profil 5 = R 8" 1,40*42*0,395*0,001*1,10</t>
  </si>
  <si>
    <t>"profil 6 = R 8" 1,40*30*0,395*0,001*1,10</t>
  </si>
  <si>
    <t>"profil SP = R 8" 0,40*216*0,395*0,001*1,10</t>
  </si>
  <si>
    <t>312351911</t>
  </si>
  <si>
    <t>Bednění nadzákladových zdí výplňových Příplatek k cenám za pohledový beton</t>
  </si>
  <si>
    <t>475882446</t>
  </si>
  <si>
    <t>https://podminky.urs.cz/item/CS_URS_2026_01/312351911</t>
  </si>
  <si>
    <t>(12,40+0,30)*2*4,50+12,40*0,30</t>
  </si>
  <si>
    <t>Lešení a stavební výtahy</t>
  </si>
  <si>
    <t>941 R_001</t>
  </si>
  <si>
    <t>Montáž, příplatek za první a každý další den použití, demontáž - lešení řadového rámového lehkého pracovního s podlahami s provozním ( zatížením tř. 3 do 200 kg/m2 šířky tř. SW06 přes 0,6 do 1,0 m, výšky do 20 m ( dobu použití lešení vyjádří dodavatel v jednotkové ceně cenové nabídky )</t>
  </si>
  <si>
    <t>-2104353921</t>
  </si>
  <si>
    <t>(12,40+1,00*2+0,30+1,00*2)*(4,00+1,00)*1,80</t>
  </si>
  <si>
    <t>998153131</t>
  </si>
  <si>
    <t>Přesun hmot pro zdi a valy samostatné se svislou nosnou konstrukcí zděnou nebo monolitickou betonovou tyčovou nebo plošnou vodorovná dopravní vzdálenost do 50 m, pro zdi základní výšky do 12 m</t>
  </si>
  <si>
    <t>1941289672</t>
  </si>
  <si>
    <t>https://podminky.urs.cz/item/CS_URS_2026_01/998153131</t>
  </si>
  <si>
    <t>783</t>
  </si>
  <si>
    <t>Dokončovací práce - nátěry</t>
  </si>
  <si>
    <t>783801201</t>
  </si>
  <si>
    <t>Příprava podkladu omítek před provedením nátěru obroušení (výstupky po odbednění, zkosení hran apod.)</t>
  </si>
  <si>
    <t>-1719980345</t>
  </si>
  <si>
    <t>https://podminky.urs.cz/item/CS_URS_2026_01/783801201</t>
  </si>
  <si>
    <t>"pohledový beton" (12,40+0,30)*2*4,50+12,40*0,30</t>
  </si>
  <si>
    <t>783801403</t>
  </si>
  <si>
    <t>Příprava podkladu omítek před provedením nátěru oprášení</t>
  </si>
  <si>
    <t>1659456909</t>
  </si>
  <si>
    <t>https://podminky.urs.cz/item/CS_URS_2026_01/783801403</t>
  </si>
  <si>
    <t>783813101</t>
  </si>
  <si>
    <t>Penetrační nátěr omítek hladkých betonových povrchů syntetický</t>
  </si>
  <si>
    <t>-155652907</t>
  </si>
  <si>
    <t>https://podminky.urs.cz/item/CS_URS_2026_01/783813101</t>
  </si>
  <si>
    <t>783817401</t>
  </si>
  <si>
    <t>Krycí (ochranný) nátěr omítek dvojnásobný hladkých betonových povrchů nebo povrchů z desek na bázi dřeva (dřevovláknitých apod.) syntetický</t>
  </si>
  <si>
    <t>1659445572</t>
  </si>
  <si>
    <t>https://podminky.urs.cz/item/CS_URS_2026_01/783817401</t>
  </si>
  <si>
    <t>N - NEUZNATELNÉ NÁKLADY</t>
  </si>
  <si>
    <t>SO 101.2 - OPRAVA CHODNÍKŮ A OPLOCENÍ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</si>
  <si>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</si>
  <si>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</si>
  <si>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-1187486375</t>
  </si>
  <si>
    <t>https://podminky.urs.cz/item/CS_URS_2026_01/113106123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</si>
  <si>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</si>
  <si>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</si>
  <si>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-855122949</t>
  </si>
  <si>
    <t>https://podminky.urs.cz/item/CS_URS_2026_01/113106171</t>
  </si>
  <si>
    <t>9+26+8+4+64</t>
  </si>
  <si>
    <t>122351102</t>
  </si>
  <si>
    <t>Odkopávky a prokopávky nezapažené strojně v hornině třídy těžitelnosti II skupiny 4 přes 20 do 50 m3</t>
  </si>
  <si>
    <t>https://podminky.urs.cz/item/CS_URS_2026_01/122351102</t>
  </si>
  <si>
    <t>"chodník" 87*0,25+96*0,3*0,25</t>
  </si>
  <si>
    <t>"vjezd" 26*0,3+18*0,3*0,3</t>
  </si>
  <si>
    <t>"výkop" 38,370</t>
  </si>
  <si>
    <t>"zásyp" -2,850</t>
  </si>
  <si>
    <t>35,52*2 'Přepočtené koeficientem množství</t>
  </si>
  <si>
    <t xml:space="preserve">"dosypání  kolem nových obrub" 114*0,025</t>
  </si>
  <si>
    <t>37,8*0,02 'Přepočtené koeficientem množství</t>
  </si>
  <si>
    <t>(87+96*0,3)+(26+18*0,3)</t>
  </si>
  <si>
    <t>348181113.R</t>
  </si>
  <si>
    <t>Montáž oplocení z dílců dřevěných na předem osazené sloupky, výšky přes 1 do 1,5 m, vč. spojovacího materiálu a ploché oceli uprostřed polí</t>
  </si>
  <si>
    <t>611336264</t>
  </si>
  <si>
    <t>"výplň stáv. oplocení" 83</t>
  </si>
  <si>
    <t>60516111</t>
  </si>
  <si>
    <t>řezivo modřínové sušené tl 50mm</t>
  </si>
  <si>
    <t>-1671768342</t>
  </si>
  <si>
    <t>"výplň stáv. oplocení" 83*0,2*0,05*7</t>
  </si>
  <si>
    <t>5,81*1,1 'Přepočtené koeficientem množství</t>
  </si>
  <si>
    <t>564861011</t>
  </si>
  <si>
    <t>Podklad ze štěrkodrti ŠD s rozprostřením a zhutněním plochy jednotlivě do 100 m2, po zhutnění tl. 200 mm</t>
  </si>
  <si>
    <t>1124395856</t>
  </si>
  <si>
    <t>https://podminky.urs.cz/item/CS_URS_2026_01/564861011</t>
  </si>
  <si>
    <t>564871011</t>
  </si>
  <si>
    <t>Podklad ze štěrkodrti ŠD s rozprostřením a zhutněním plochy jednotlivě do 100 m2, po zhutnění tl. 250 mm</t>
  </si>
  <si>
    <t>-544895330</t>
  </si>
  <si>
    <t>https://podminky.urs.cz/item/CS_URS_2026_01/564871011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</si>
  <si>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</si>
  <si>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</si>
  <si>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628227071</t>
  </si>
  <si>
    <t>https://podminky.urs.cz/item/CS_URS_2026_01/596211111</t>
  </si>
  <si>
    <t>59245021</t>
  </si>
  <si>
    <t>dlažba skladebná betonová 200x200mm tl 60mm přírodní</t>
  </si>
  <si>
    <t>279390098</t>
  </si>
  <si>
    <t>Poznámka k položce:_x000d_
dlažba bez fazet</t>
  </si>
  <si>
    <t>85*1,03 'Přepočtené koeficientem množství</t>
  </si>
  <si>
    <t>59245006</t>
  </si>
  <si>
    <t>dlažba pro nevidomé betonová 200x100mm tl 60mm barevná</t>
  </si>
  <si>
    <t>-927145226</t>
  </si>
  <si>
    <t>2*1,03 'Přepočtené koeficientem množství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</si>
  <si>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</si>
  <si>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</si>
  <si>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477945897</t>
  </si>
  <si>
    <t>https://podminky.urs.cz/item/CS_URS_2026_01/596212210</t>
  </si>
  <si>
    <t>59245030</t>
  </si>
  <si>
    <t>dlažba skladebná betonová 200x200mm tl 80mm přírodní</t>
  </si>
  <si>
    <t>752945570</t>
  </si>
  <si>
    <t>26*1,03 'Přepočtené koeficientem množství</t>
  </si>
  <si>
    <t>(9+9)+(20+8+4+9+15+14+26)</t>
  </si>
  <si>
    <t>114*1,02 'Přepočtené koeficientem množství</t>
  </si>
  <si>
    <t>"u objektu šaten" 7,7</t>
  </si>
  <si>
    <t>935113111</t>
  </si>
  <si>
    <t>Osazení odvodňovacího žlabu s krycím roštem polymerbetonového šířky do 210 mm</t>
  </si>
  <si>
    <t>-1634255348</t>
  </si>
  <si>
    <t>https://podminky.urs.cz/item/CS_URS_2026_01/935113111</t>
  </si>
  <si>
    <t>59227114</t>
  </si>
  <si>
    <t>žlab odvodňovací s roštem bez spádu dna monolitický z polymerbetonu š 150mm</t>
  </si>
  <si>
    <t>-1823085258</t>
  </si>
  <si>
    <t>59227120</t>
  </si>
  <si>
    <t>díl revizní polymerbetonový předtvarovaný pro svislý odtok s integrovaným těsněním a můstkovým litinovým roštem š 150mm</t>
  </si>
  <si>
    <t>1036285254</t>
  </si>
  <si>
    <t>59227123</t>
  </si>
  <si>
    <t>čelo plné na začátek a konec odvodňovacího žlabu monolitického z polymerbetonu š 150mm</t>
  </si>
  <si>
    <t>254290404</t>
  </si>
  <si>
    <t>59227059</t>
  </si>
  <si>
    <t>čelo s odtokem na konec odvodňovacího žlabu monolitického z polymerbetonu š 150mm</t>
  </si>
  <si>
    <t>1003111662</t>
  </si>
  <si>
    <t>966008221</t>
  </si>
  <si>
    <t>Bourání odvodňovacího žlabu s odklizením a uložením vybouraného materiálu na skládku na vzdálenost do 10 m nebo s naložením na dopravní prostředek betonového nebo polymerbetonového s krycím roštem šířky do 200 mm</t>
  </si>
  <si>
    <t>985392714</t>
  </si>
  <si>
    <t>https://podminky.urs.cz/item/CS_URS_2026_01/966008221</t>
  </si>
  <si>
    <t>966072801.R</t>
  </si>
  <si>
    <t>Rozebrání oplocení z dřevěných fošen, hmotnosti 1 m oplocení přes 50 do 70 kg</t>
  </si>
  <si>
    <t>1162253637</t>
  </si>
  <si>
    <t>"hřiště s rampami" 83</t>
  </si>
  <si>
    <t>"dlažby, obrubníky, žlaby" 24,024+7,759+22,755+1,925+1,35</t>
  </si>
  <si>
    <t>"dřevěné fošny" 5,810</t>
  </si>
  <si>
    <t>783306801</t>
  </si>
  <si>
    <t>Odstranění nátěrů ze zámečnických konstrukcí obroušením</t>
  </si>
  <si>
    <t>-1559668783</t>
  </si>
  <si>
    <t>https://podminky.urs.cz/item/CS_URS_2026_01/783306801</t>
  </si>
  <si>
    <t>"sloupky oplocení, 2x posuvná brána" 41</t>
  </si>
  <si>
    <t>783301401</t>
  </si>
  <si>
    <t>Příprava podkladu zámečnických konstrukcí před provedením nátěru ometení</t>
  </si>
  <si>
    <t>-2002906934</t>
  </si>
  <si>
    <t>https://podminky.urs.cz/item/CS_URS_2026_01/783301401</t>
  </si>
  <si>
    <t>783301303</t>
  </si>
  <si>
    <t>Příprava podkladu zámečnických konstrukcí před provedením nátěru odrezivění odrezovačem bezoplachovým</t>
  </si>
  <si>
    <t>1055763204</t>
  </si>
  <si>
    <t>https://podminky.urs.cz/item/CS_URS_2026_01/783301303</t>
  </si>
  <si>
    <t>783301313</t>
  </si>
  <si>
    <t>Příprava podkladu zámečnických konstrukcí před provedením nátěru odmaštění odmašťovačem ředidlovým</t>
  </si>
  <si>
    <t>-1607420209</t>
  </si>
  <si>
    <t>https://podminky.urs.cz/item/CS_URS_2026_01/783301313</t>
  </si>
  <si>
    <t>783344201</t>
  </si>
  <si>
    <t>Základní antikorozní nátěr zámečnických konstrukcí jednonásobný polyuretanový</t>
  </si>
  <si>
    <t>1148492842</t>
  </si>
  <si>
    <t>https://podminky.urs.cz/item/CS_URS_2026_01/783344201</t>
  </si>
  <si>
    <t>783347101</t>
  </si>
  <si>
    <t>Krycí nátěr (email) zámečnických konstrukcí jednonásobný polyuretanový</t>
  </si>
  <si>
    <t>1355366071</t>
  </si>
  <si>
    <t>https://podminky.urs.cz/item/CS_URS_2026_01/783347101</t>
  </si>
  <si>
    <t>Poznámka k položce:_x000d_
barva antracit</t>
  </si>
  <si>
    <t>41*2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</si>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</sst>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3" fillId="0" borderId="0" applyNumberFormat="0" applyFill="0" applyBorder="0" applyAlignment="0" applyProtection="0"/>
  </cellStyleXfs>
  <cellXfs count="39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39" fillId="0" borderId="0" xfId="0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4" fillId="0" borderId="29" xfId="0" applyFont="1" applyBorder="1" applyAlignment="1">
      <alignment horizontal="left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 wrapText="1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51" fillId="0" borderId="27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vertical="top"/>
    </xf>
    <xf numFmtId="0" fontId="52" fillId="0" borderId="1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horizontal="center" vertical="center"/>
    </xf>
    <xf numFmtId="49" fontId="52" fillId="0" borderId="1" xfId="0" applyNumberFormat="1" applyFont="1" applyBorder="1" applyAlignment="1" applyProtection="1">
      <alignment horizontal="left" vertical="center"/>
    </xf>
    <xf numFmtId="0" fontId="51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12103000" TargetMode="External" /><Relationship Id="rId2" Type="http://schemas.openxmlformats.org/officeDocument/2006/relationships/hyperlink" Target="https://podminky.urs.cz/item/CS_URS_2026_01/012203000" TargetMode="External" /><Relationship Id="rId3" Type="http://schemas.openxmlformats.org/officeDocument/2006/relationships/hyperlink" Target="https://podminky.urs.cz/item/CS_URS_2026_01/012303000" TargetMode="External" /><Relationship Id="rId4" Type="http://schemas.openxmlformats.org/officeDocument/2006/relationships/hyperlink" Target="https://podminky.urs.cz/item/CS_URS_2026_01/013254000" TargetMode="External" /><Relationship Id="rId5" Type="http://schemas.openxmlformats.org/officeDocument/2006/relationships/hyperlink" Target="https://podminky.urs.cz/item/CS_URS_2026_01/013294000" TargetMode="External" /><Relationship Id="rId6" Type="http://schemas.openxmlformats.org/officeDocument/2006/relationships/hyperlink" Target="https://podminky.urs.cz/item/CS_URS_2026_01/031303000" TargetMode="External" /><Relationship Id="rId7" Type="http://schemas.openxmlformats.org/officeDocument/2006/relationships/hyperlink" Target="https://podminky.urs.cz/item/CS_URS_2026_01/032002000" TargetMode="External" /><Relationship Id="rId8" Type="http://schemas.openxmlformats.org/officeDocument/2006/relationships/hyperlink" Target="https://podminky.urs.cz/item/CS_URS_2026_01/034002000" TargetMode="External" /><Relationship Id="rId9" Type="http://schemas.openxmlformats.org/officeDocument/2006/relationships/hyperlink" Target="https://podminky.urs.cz/item/CS_URS_2026_01/039002000" TargetMode="External" /><Relationship Id="rId10" Type="http://schemas.openxmlformats.org/officeDocument/2006/relationships/hyperlink" Target="https://podminky.urs.cz/item/CS_URS_2026_01/042002000" TargetMode="External" /><Relationship Id="rId11" Type="http://schemas.openxmlformats.org/officeDocument/2006/relationships/hyperlink" Target="https://podminky.urs.cz/item/CS_URS_2026_01/042503000" TargetMode="External" /><Relationship Id="rId12" Type="http://schemas.openxmlformats.org/officeDocument/2006/relationships/hyperlink" Target="https://podminky.urs.cz/item/CS_URS_2026_01/043103000" TargetMode="External" /><Relationship Id="rId13" Type="http://schemas.openxmlformats.org/officeDocument/2006/relationships/hyperlink" Target="https://podminky.urs.cz/item/CS_URS_2026_01/091002000" TargetMode="External" /><Relationship Id="rId14" Type="http://schemas.openxmlformats.org/officeDocument/2006/relationships/hyperlink" Target="https://podminky.urs.cz/item/CS_URS_2026_01/094002000" TargetMode="External" /><Relationship Id="rId1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2211" TargetMode="External" /><Relationship Id="rId2" Type="http://schemas.openxmlformats.org/officeDocument/2006/relationships/hyperlink" Target="https://podminky.urs.cz/item/CS_URS_2026_01/113202111" TargetMode="External" /><Relationship Id="rId3" Type="http://schemas.openxmlformats.org/officeDocument/2006/relationships/hyperlink" Target="https://podminky.urs.cz/item/CS_URS_2026_01/122351105" TargetMode="External" /><Relationship Id="rId4" Type="http://schemas.openxmlformats.org/officeDocument/2006/relationships/hyperlink" Target="https://podminky.urs.cz/item/CS_URS_2026_01/131351103" TargetMode="External" /><Relationship Id="rId5" Type="http://schemas.openxmlformats.org/officeDocument/2006/relationships/hyperlink" Target="https://podminky.urs.cz/item/CS_URS_2026_01/132351104" TargetMode="External" /><Relationship Id="rId6" Type="http://schemas.openxmlformats.org/officeDocument/2006/relationships/hyperlink" Target="https://podminky.urs.cz/item/CS_URS_2026_01/171251201" TargetMode="External" /><Relationship Id="rId7" Type="http://schemas.openxmlformats.org/officeDocument/2006/relationships/hyperlink" Target="https://podminky.urs.cz/item/CS_URS_2026_01/171201231" TargetMode="External" /><Relationship Id="rId8" Type="http://schemas.openxmlformats.org/officeDocument/2006/relationships/hyperlink" Target="https://podminky.urs.cz/item/CS_URS_2026_01/174151101" TargetMode="External" /><Relationship Id="rId9" Type="http://schemas.openxmlformats.org/officeDocument/2006/relationships/hyperlink" Target="https://podminky.urs.cz/item/CS_URS_2026_01/175151101" TargetMode="External" /><Relationship Id="rId10" Type="http://schemas.openxmlformats.org/officeDocument/2006/relationships/hyperlink" Target="https://podminky.urs.cz/item/CS_URS_2026_01/181111122" TargetMode="External" /><Relationship Id="rId11" Type="http://schemas.openxmlformats.org/officeDocument/2006/relationships/hyperlink" Target="https://podminky.urs.cz/item/CS_URS_2026_01/181411132" TargetMode="External" /><Relationship Id="rId12" Type="http://schemas.openxmlformats.org/officeDocument/2006/relationships/hyperlink" Target="https://podminky.urs.cz/item/CS_URS_2026_01/181951114" TargetMode="External" /><Relationship Id="rId13" Type="http://schemas.openxmlformats.org/officeDocument/2006/relationships/hyperlink" Target="https://podminky.urs.cz/item/CS_URS_2026_01/211971122" TargetMode="External" /><Relationship Id="rId14" Type="http://schemas.openxmlformats.org/officeDocument/2006/relationships/hyperlink" Target="https://podminky.urs.cz/item/CS_URS_2026_01/275313811" TargetMode="External" /><Relationship Id="rId15" Type="http://schemas.openxmlformats.org/officeDocument/2006/relationships/hyperlink" Target="https://podminky.urs.cz/item/CS_URS_2026_01/327122213" TargetMode="External" /><Relationship Id="rId16" Type="http://schemas.openxmlformats.org/officeDocument/2006/relationships/hyperlink" Target="https://podminky.urs.cz/item/CS_URS_2026_01/564730111" TargetMode="External" /><Relationship Id="rId17" Type="http://schemas.openxmlformats.org/officeDocument/2006/relationships/hyperlink" Target="https://podminky.urs.cz/item/CS_URS_2026_01/564751114" TargetMode="External" /><Relationship Id="rId18" Type="http://schemas.openxmlformats.org/officeDocument/2006/relationships/hyperlink" Target="https://podminky.urs.cz/item/CS_URS_2026_01/916231213" TargetMode="External" /><Relationship Id="rId19" Type="http://schemas.openxmlformats.org/officeDocument/2006/relationships/hyperlink" Target="https://podminky.urs.cz/item/CS_URS_2026_01/916991121" TargetMode="External" /><Relationship Id="rId20" Type="http://schemas.openxmlformats.org/officeDocument/2006/relationships/hyperlink" Target="https://podminky.urs.cz/item/CS_URS_2026_01/935112111" TargetMode="External" /><Relationship Id="rId21" Type="http://schemas.openxmlformats.org/officeDocument/2006/relationships/hyperlink" Target="https://podminky.urs.cz/item/CS_URS_2026_01/961044111" TargetMode="External" /><Relationship Id="rId22" Type="http://schemas.openxmlformats.org/officeDocument/2006/relationships/hyperlink" Target="https://podminky.urs.cz/item/CS_URS_2026_01/962033123" TargetMode="External" /><Relationship Id="rId23" Type="http://schemas.openxmlformats.org/officeDocument/2006/relationships/hyperlink" Target="https://podminky.urs.cz/item/CS_URS_2026_01/966008211" TargetMode="External" /><Relationship Id="rId24" Type="http://schemas.openxmlformats.org/officeDocument/2006/relationships/hyperlink" Target="https://podminky.urs.cz/item/CS_URS_2026_01/966073810" TargetMode="External" /><Relationship Id="rId25" Type="http://schemas.openxmlformats.org/officeDocument/2006/relationships/hyperlink" Target="https://podminky.urs.cz/item/CS_URS_2026_01/966073812" TargetMode="External" /><Relationship Id="rId26" Type="http://schemas.openxmlformats.org/officeDocument/2006/relationships/hyperlink" Target="https://podminky.urs.cz/item/CS_URS_2026_01/997013811" TargetMode="External" /><Relationship Id="rId27" Type="http://schemas.openxmlformats.org/officeDocument/2006/relationships/hyperlink" Target="https://podminky.urs.cz/item/CS_URS_2026_01/997013813" TargetMode="External" /><Relationship Id="rId28" Type="http://schemas.openxmlformats.org/officeDocument/2006/relationships/hyperlink" Target="https://podminky.urs.cz/item/CS_URS_2026_01/997013871" TargetMode="External" /><Relationship Id="rId29" Type="http://schemas.openxmlformats.org/officeDocument/2006/relationships/hyperlink" Target="https://podminky.urs.cz/item/CS_URS_2026_01/997221861" TargetMode="External" /><Relationship Id="rId30" Type="http://schemas.openxmlformats.org/officeDocument/2006/relationships/hyperlink" Target="https://podminky.urs.cz/item/CS_URS_2026_01/998225111" TargetMode="External" /><Relationship Id="rId31" Type="http://schemas.openxmlformats.org/officeDocument/2006/relationships/hyperlink" Target="https://podminky.urs.cz/item/CS_URS_2026_01/711111012" TargetMode="External" /><Relationship Id="rId32" Type="http://schemas.openxmlformats.org/officeDocument/2006/relationships/hyperlink" Target="https://podminky.urs.cz/item/CS_URS_2026_01/711112012" TargetMode="External" /><Relationship Id="rId33" Type="http://schemas.openxmlformats.org/officeDocument/2006/relationships/hyperlink" Target="https://podminky.urs.cz/item/CS_URS_2026_01/998711101" TargetMode="External" /><Relationship Id="rId34" Type="http://schemas.openxmlformats.org/officeDocument/2006/relationships/hyperlink" Target="https://podminky.urs.cz/item/CS_URS_2026_01/998767101" TargetMode="External" /><Relationship Id="rId35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31251100" TargetMode="External" /><Relationship Id="rId2" Type="http://schemas.openxmlformats.org/officeDocument/2006/relationships/hyperlink" Target="https://podminky.urs.cz/item/CS_URS_2026_01/132251251" TargetMode="External" /><Relationship Id="rId3" Type="http://schemas.openxmlformats.org/officeDocument/2006/relationships/hyperlink" Target="https://podminky.urs.cz/item/CS_URS_2026_01/174151101" TargetMode="External" /><Relationship Id="rId4" Type="http://schemas.openxmlformats.org/officeDocument/2006/relationships/hyperlink" Target="https://podminky.urs.cz/item/CS_URS_2026_01/162251102" TargetMode="External" /><Relationship Id="rId5" Type="http://schemas.openxmlformats.org/officeDocument/2006/relationships/hyperlink" Target="https://podminky.urs.cz/item/CS_URS_2026_01/167151101" TargetMode="External" /><Relationship Id="rId6" Type="http://schemas.openxmlformats.org/officeDocument/2006/relationships/hyperlink" Target="https://podminky.urs.cz/item/CS_URS_2026_01/162751117" TargetMode="External" /><Relationship Id="rId7" Type="http://schemas.openxmlformats.org/officeDocument/2006/relationships/hyperlink" Target="https://podminky.urs.cz/item/CS_URS_2026_01/171251201" TargetMode="External" /><Relationship Id="rId8" Type="http://schemas.openxmlformats.org/officeDocument/2006/relationships/hyperlink" Target="https://podminky.urs.cz/item/CS_URS_2026_01/171201231" TargetMode="External" /><Relationship Id="rId9" Type="http://schemas.openxmlformats.org/officeDocument/2006/relationships/hyperlink" Target="https://podminky.urs.cz/item/CS_URS_2026_01/631311123" TargetMode="External" /><Relationship Id="rId10" Type="http://schemas.openxmlformats.org/officeDocument/2006/relationships/hyperlink" Target="https://podminky.urs.cz/item/CS_URS_2026_01/274321511" TargetMode="External" /><Relationship Id="rId11" Type="http://schemas.openxmlformats.org/officeDocument/2006/relationships/hyperlink" Target="https://podminky.urs.cz/item/CS_URS_2026_01/274351121" TargetMode="External" /><Relationship Id="rId12" Type="http://schemas.openxmlformats.org/officeDocument/2006/relationships/hyperlink" Target="https://podminky.urs.cz/item/CS_URS_2026_01/274351122" TargetMode="External" /><Relationship Id="rId13" Type="http://schemas.openxmlformats.org/officeDocument/2006/relationships/hyperlink" Target="https://podminky.urs.cz/item/CS_URS_2026_01/274361821" TargetMode="External" /><Relationship Id="rId14" Type="http://schemas.openxmlformats.org/officeDocument/2006/relationships/hyperlink" Target="https://podminky.urs.cz/item/CS_URS_2026_01/311321815" TargetMode="External" /><Relationship Id="rId15" Type="http://schemas.openxmlformats.org/officeDocument/2006/relationships/hyperlink" Target="https://podminky.urs.cz/item/CS_URS_2026_01/311351121" TargetMode="External" /><Relationship Id="rId16" Type="http://schemas.openxmlformats.org/officeDocument/2006/relationships/hyperlink" Target="https://podminky.urs.cz/item/CS_URS_2026_01/311351122" TargetMode="External" /><Relationship Id="rId17" Type="http://schemas.openxmlformats.org/officeDocument/2006/relationships/hyperlink" Target="https://podminky.urs.cz/item/CS_URS_2026_01/311361821" TargetMode="External" /><Relationship Id="rId18" Type="http://schemas.openxmlformats.org/officeDocument/2006/relationships/hyperlink" Target="https://podminky.urs.cz/item/CS_URS_2026_01/312351911" TargetMode="External" /><Relationship Id="rId19" Type="http://schemas.openxmlformats.org/officeDocument/2006/relationships/hyperlink" Target="https://podminky.urs.cz/item/CS_URS_2026_01/998153131" TargetMode="External" /><Relationship Id="rId20" Type="http://schemas.openxmlformats.org/officeDocument/2006/relationships/hyperlink" Target="https://podminky.urs.cz/item/CS_URS_2026_01/783801201" TargetMode="External" /><Relationship Id="rId21" Type="http://schemas.openxmlformats.org/officeDocument/2006/relationships/hyperlink" Target="https://podminky.urs.cz/item/CS_URS_2026_01/783801403" TargetMode="External" /><Relationship Id="rId22" Type="http://schemas.openxmlformats.org/officeDocument/2006/relationships/hyperlink" Target="https://podminky.urs.cz/item/CS_URS_2026_01/783813101" TargetMode="External" /><Relationship Id="rId23" Type="http://schemas.openxmlformats.org/officeDocument/2006/relationships/hyperlink" Target="https://podminky.urs.cz/item/CS_URS_2026_01/783817401" TargetMode="External" /><Relationship Id="rId24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6123" TargetMode="External" /><Relationship Id="rId2" Type="http://schemas.openxmlformats.org/officeDocument/2006/relationships/hyperlink" Target="https://podminky.urs.cz/item/CS_URS_2026_01/113106171" TargetMode="External" /><Relationship Id="rId3" Type="http://schemas.openxmlformats.org/officeDocument/2006/relationships/hyperlink" Target="https://podminky.urs.cz/item/CS_URS_2026_01/113202111" TargetMode="External" /><Relationship Id="rId4" Type="http://schemas.openxmlformats.org/officeDocument/2006/relationships/hyperlink" Target="https://podminky.urs.cz/item/CS_URS_2026_01/122351102" TargetMode="External" /><Relationship Id="rId5" Type="http://schemas.openxmlformats.org/officeDocument/2006/relationships/hyperlink" Target="https://podminky.urs.cz/item/CS_URS_2026_01/171251201" TargetMode="External" /><Relationship Id="rId6" Type="http://schemas.openxmlformats.org/officeDocument/2006/relationships/hyperlink" Target="https://podminky.urs.cz/item/CS_URS_2026_01/171201231" TargetMode="External" /><Relationship Id="rId7" Type="http://schemas.openxmlformats.org/officeDocument/2006/relationships/hyperlink" Target="https://podminky.urs.cz/item/CS_URS_2026_01/174151101" TargetMode="External" /><Relationship Id="rId8" Type="http://schemas.openxmlformats.org/officeDocument/2006/relationships/hyperlink" Target="https://podminky.urs.cz/item/CS_URS_2026_01/181111122" TargetMode="External" /><Relationship Id="rId9" Type="http://schemas.openxmlformats.org/officeDocument/2006/relationships/hyperlink" Target="https://podminky.urs.cz/item/CS_URS_2026_01/181411132" TargetMode="External" /><Relationship Id="rId10" Type="http://schemas.openxmlformats.org/officeDocument/2006/relationships/hyperlink" Target="https://podminky.urs.cz/item/CS_URS_2026_01/181951114" TargetMode="External" /><Relationship Id="rId11" Type="http://schemas.openxmlformats.org/officeDocument/2006/relationships/hyperlink" Target="https://podminky.urs.cz/item/CS_URS_2026_01/564861011" TargetMode="External" /><Relationship Id="rId12" Type="http://schemas.openxmlformats.org/officeDocument/2006/relationships/hyperlink" Target="https://podminky.urs.cz/item/CS_URS_2026_01/564871011" TargetMode="External" /><Relationship Id="rId13" Type="http://schemas.openxmlformats.org/officeDocument/2006/relationships/hyperlink" Target="https://podminky.urs.cz/item/CS_URS_2026_01/596211111" TargetMode="External" /><Relationship Id="rId14" Type="http://schemas.openxmlformats.org/officeDocument/2006/relationships/hyperlink" Target="https://podminky.urs.cz/item/CS_URS_2026_01/596212210" TargetMode="External" /><Relationship Id="rId15" Type="http://schemas.openxmlformats.org/officeDocument/2006/relationships/hyperlink" Target="https://podminky.urs.cz/item/CS_URS_2026_01/916231213" TargetMode="External" /><Relationship Id="rId16" Type="http://schemas.openxmlformats.org/officeDocument/2006/relationships/hyperlink" Target="https://podminky.urs.cz/item/CS_URS_2026_01/935112111" TargetMode="External" /><Relationship Id="rId17" Type="http://schemas.openxmlformats.org/officeDocument/2006/relationships/hyperlink" Target="https://podminky.urs.cz/item/CS_URS_2026_01/935113111" TargetMode="External" /><Relationship Id="rId18" Type="http://schemas.openxmlformats.org/officeDocument/2006/relationships/hyperlink" Target="https://podminky.urs.cz/item/CS_URS_2026_01/966008211" TargetMode="External" /><Relationship Id="rId19" Type="http://schemas.openxmlformats.org/officeDocument/2006/relationships/hyperlink" Target="https://podminky.urs.cz/item/CS_URS_2026_01/966008221" TargetMode="External" /><Relationship Id="rId20" Type="http://schemas.openxmlformats.org/officeDocument/2006/relationships/hyperlink" Target="https://podminky.urs.cz/item/CS_URS_2026_01/997013811" TargetMode="External" /><Relationship Id="rId21" Type="http://schemas.openxmlformats.org/officeDocument/2006/relationships/hyperlink" Target="https://podminky.urs.cz/item/CS_URS_2026_01/997221861" TargetMode="External" /><Relationship Id="rId22" Type="http://schemas.openxmlformats.org/officeDocument/2006/relationships/hyperlink" Target="https://podminky.urs.cz/item/CS_URS_2026_01/998225111" TargetMode="External" /><Relationship Id="rId23" Type="http://schemas.openxmlformats.org/officeDocument/2006/relationships/hyperlink" Target="https://podminky.urs.cz/item/CS_URS_2026_01/783306801" TargetMode="External" /><Relationship Id="rId24" Type="http://schemas.openxmlformats.org/officeDocument/2006/relationships/hyperlink" Target="https://podminky.urs.cz/item/CS_URS_2026_01/783301401" TargetMode="External" /><Relationship Id="rId25" Type="http://schemas.openxmlformats.org/officeDocument/2006/relationships/hyperlink" Target="https://podminky.urs.cz/item/CS_URS_2026_01/783301303" TargetMode="External" /><Relationship Id="rId26" Type="http://schemas.openxmlformats.org/officeDocument/2006/relationships/hyperlink" Target="https://podminky.urs.cz/item/CS_URS_2026_01/783301313" TargetMode="External" /><Relationship Id="rId27" Type="http://schemas.openxmlformats.org/officeDocument/2006/relationships/hyperlink" Target="https://podminky.urs.cz/item/CS_URS_2026_01/783344201" TargetMode="External" /><Relationship Id="rId28" Type="http://schemas.openxmlformats.org/officeDocument/2006/relationships/hyperlink" Target="https://podminky.urs.cz/item/CS_URS_2026_01/783347101" TargetMode="External" /><Relationship Id="rId29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32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34</v>
      </c>
      <c r="AO17" s="25"/>
      <c r="AP17" s="25"/>
      <c r="AQ17" s="25"/>
      <c r="AR17" s="23"/>
      <c r="BE17" s="34"/>
      <c r="BS17" s="20" t="s">
        <v>35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39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40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41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42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43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44</v>
      </c>
      <c r="E29" s="50"/>
      <c r="F29" s="35" t="s">
        <v>45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46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47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48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49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50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51</v>
      </c>
      <c r="U35" s="57"/>
      <c r="V35" s="57"/>
      <c r="W35" s="57"/>
      <c r="X35" s="59" t="s">
        <v>52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53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2025-000062-1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REVITALIZACE VÍCEÚČELOVÉHO HŘIŠTĚ, KOSTELEC (Z1)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 xml:space="preserve"> 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8. 4. 2026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Kostelec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>PROfi Jihlava spol. s r.o.</v>
      </c>
      <c r="AN49" s="67"/>
      <c r="AO49" s="67"/>
      <c r="AP49" s="67"/>
      <c r="AQ49" s="43"/>
      <c r="AR49" s="47"/>
      <c r="AS49" s="77" t="s">
        <v>54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36</v>
      </c>
      <c r="AJ50" s="43"/>
      <c r="AK50" s="43"/>
      <c r="AL50" s="43"/>
      <c r="AM50" s="76" t="str">
        <f>IF(E20="","",E20)</f>
        <v>Zbytovská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55</v>
      </c>
      <c r="D52" s="90"/>
      <c r="E52" s="90"/>
      <c r="F52" s="90"/>
      <c r="G52" s="90"/>
      <c r="H52" s="91"/>
      <c r="I52" s="92" t="s">
        <v>56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57</v>
      </c>
      <c r="AH52" s="90"/>
      <c r="AI52" s="90"/>
      <c r="AJ52" s="90"/>
      <c r="AK52" s="90"/>
      <c r="AL52" s="90"/>
      <c r="AM52" s="90"/>
      <c r="AN52" s="92" t="s">
        <v>58</v>
      </c>
      <c r="AO52" s="90"/>
      <c r="AP52" s="90"/>
      <c r="AQ52" s="94" t="s">
        <v>59</v>
      </c>
      <c r="AR52" s="47"/>
      <c r="AS52" s="95" t="s">
        <v>60</v>
      </c>
      <c r="AT52" s="96" t="s">
        <v>61</v>
      </c>
      <c r="AU52" s="96" t="s">
        <v>62</v>
      </c>
      <c r="AV52" s="96" t="s">
        <v>63</v>
      </c>
      <c r="AW52" s="96" t="s">
        <v>64</v>
      </c>
      <c r="AX52" s="96" t="s">
        <v>65</v>
      </c>
      <c r="AY52" s="96" t="s">
        <v>66</v>
      </c>
      <c r="AZ52" s="96" t="s">
        <v>67</v>
      </c>
      <c r="BA52" s="96" t="s">
        <v>68</v>
      </c>
      <c r="BB52" s="96" t="s">
        <v>69</v>
      </c>
      <c r="BC52" s="96" t="s">
        <v>70</v>
      </c>
      <c r="BD52" s="97" t="s">
        <v>71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72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ROUND(AG55+AG56+AG60,2)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ROUND(AS55+AS56+AS60,2)</f>
        <v>0</v>
      </c>
      <c r="AT54" s="109">
        <f>ROUND(SUM(AV54:AW54),2)</f>
        <v>0</v>
      </c>
      <c r="AU54" s="110">
        <f>ROUND(AU55+AU56+AU60,5)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ROUND(AZ55+AZ56+AZ60,2)</f>
        <v>0</v>
      </c>
      <c r="BA54" s="109">
        <f>ROUND(BA55+BA56+BA60,2)</f>
        <v>0</v>
      </c>
      <c r="BB54" s="109">
        <f>ROUND(BB55+BB56+BB60,2)</f>
        <v>0</v>
      </c>
      <c r="BC54" s="109">
        <f>ROUND(BC55+BC56+BC60,2)</f>
        <v>0</v>
      </c>
      <c r="BD54" s="111">
        <f>ROUND(BD55+BD56+BD60,2)</f>
        <v>0</v>
      </c>
      <c r="BE54" s="6"/>
      <c r="BS54" s="112" t="s">
        <v>73</v>
      </c>
      <c r="BT54" s="112" t="s">
        <v>74</v>
      </c>
      <c r="BU54" s="113" t="s">
        <v>75</v>
      </c>
      <c r="BV54" s="112" t="s">
        <v>76</v>
      </c>
      <c r="BW54" s="112" t="s">
        <v>5</v>
      </c>
      <c r="BX54" s="112" t="s">
        <v>77</v>
      </c>
      <c r="CL54" s="112" t="s">
        <v>19</v>
      </c>
    </row>
    <row r="55" s="7" customFormat="1" ht="16.5" customHeight="1">
      <c r="A55" s="114" t="s">
        <v>78</v>
      </c>
      <c r="B55" s="115"/>
      <c r="C55" s="116"/>
      <c r="D55" s="117" t="s">
        <v>79</v>
      </c>
      <c r="E55" s="117"/>
      <c r="F55" s="117"/>
      <c r="G55" s="117"/>
      <c r="H55" s="117"/>
      <c r="I55" s="118"/>
      <c r="J55" s="117" t="s">
        <v>80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'VRN - VEDLEJŠÍ ROZPOČTOVÉ...'!J30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81</v>
      </c>
      <c r="AR55" s="121"/>
      <c r="AS55" s="122">
        <v>0</v>
      </c>
      <c r="AT55" s="123">
        <f>ROUND(SUM(AV55:AW55),2)</f>
        <v>0</v>
      </c>
      <c r="AU55" s="124">
        <f>'VRN - VEDLEJŠÍ ROZPOČTOVÉ...'!P84</f>
        <v>0</v>
      </c>
      <c r="AV55" s="123">
        <f>'VRN - VEDLEJŠÍ ROZPOČTOVÉ...'!J33</f>
        <v>0</v>
      </c>
      <c r="AW55" s="123">
        <f>'VRN - VEDLEJŠÍ ROZPOČTOVÉ...'!J34</f>
        <v>0</v>
      </c>
      <c r="AX55" s="123">
        <f>'VRN - VEDLEJŠÍ ROZPOČTOVÉ...'!J35</f>
        <v>0</v>
      </c>
      <c r="AY55" s="123">
        <f>'VRN - VEDLEJŠÍ ROZPOČTOVÉ...'!J36</f>
        <v>0</v>
      </c>
      <c r="AZ55" s="123">
        <f>'VRN - VEDLEJŠÍ ROZPOČTOVÉ...'!F33</f>
        <v>0</v>
      </c>
      <c r="BA55" s="123">
        <f>'VRN - VEDLEJŠÍ ROZPOČTOVÉ...'!F34</f>
        <v>0</v>
      </c>
      <c r="BB55" s="123">
        <f>'VRN - VEDLEJŠÍ ROZPOČTOVÉ...'!F35</f>
        <v>0</v>
      </c>
      <c r="BC55" s="123">
        <f>'VRN - VEDLEJŠÍ ROZPOČTOVÉ...'!F36</f>
        <v>0</v>
      </c>
      <c r="BD55" s="125">
        <f>'VRN - VEDLEJŠÍ ROZPOČTOVÉ...'!F37</f>
        <v>0</v>
      </c>
      <c r="BE55" s="7"/>
      <c r="BT55" s="126" t="s">
        <v>82</v>
      </c>
      <c r="BV55" s="126" t="s">
        <v>76</v>
      </c>
      <c r="BW55" s="126" t="s">
        <v>83</v>
      </c>
      <c r="BX55" s="126" t="s">
        <v>5</v>
      </c>
      <c r="CL55" s="126" t="s">
        <v>19</v>
      </c>
      <c r="CM55" s="126" t="s">
        <v>84</v>
      </c>
    </row>
    <row r="56" s="7" customFormat="1" ht="16.5" customHeight="1">
      <c r="A56" s="7"/>
      <c r="B56" s="115"/>
      <c r="C56" s="116"/>
      <c r="D56" s="117" t="s">
        <v>85</v>
      </c>
      <c r="E56" s="117"/>
      <c r="F56" s="117"/>
      <c r="G56" s="117"/>
      <c r="H56" s="117"/>
      <c r="I56" s="118"/>
      <c r="J56" s="117" t="s">
        <v>86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27">
        <f>ROUND(SUM(AG57:AG59),2)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81</v>
      </c>
      <c r="AR56" s="121"/>
      <c r="AS56" s="122">
        <f>ROUND(SUM(AS57:AS59),2)</f>
        <v>0</v>
      </c>
      <c r="AT56" s="123">
        <f>ROUND(SUM(AV56:AW56),2)</f>
        <v>0</v>
      </c>
      <c r="AU56" s="124">
        <f>ROUND(SUM(AU57:AU59),5)</f>
        <v>0</v>
      </c>
      <c r="AV56" s="123">
        <f>ROUND(AZ56*L29,2)</f>
        <v>0</v>
      </c>
      <c r="AW56" s="123">
        <f>ROUND(BA56*L30,2)</f>
        <v>0</v>
      </c>
      <c r="AX56" s="123">
        <f>ROUND(BB56*L29,2)</f>
        <v>0</v>
      </c>
      <c r="AY56" s="123">
        <f>ROUND(BC56*L30,2)</f>
        <v>0</v>
      </c>
      <c r="AZ56" s="123">
        <f>ROUND(SUM(AZ57:AZ59),2)</f>
        <v>0</v>
      </c>
      <c r="BA56" s="123">
        <f>ROUND(SUM(BA57:BA59),2)</f>
        <v>0</v>
      </c>
      <c r="BB56" s="123">
        <f>ROUND(SUM(BB57:BB59),2)</f>
        <v>0</v>
      </c>
      <c r="BC56" s="123">
        <f>ROUND(SUM(BC57:BC59),2)</f>
        <v>0</v>
      </c>
      <c r="BD56" s="125">
        <f>ROUND(SUM(BD57:BD59),2)</f>
        <v>0</v>
      </c>
      <c r="BE56" s="7"/>
      <c r="BS56" s="126" t="s">
        <v>73</v>
      </c>
      <c r="BT56" s="126" t="s">
        <v>82</v>
      </c>
      <c r="BU56" s="126" t="s">
        <v>75</v>
      </c>
      <c r="BV56" s="126" t="s">
        <v>76</v>
      </c>
      <c r="BW56" s="126" t="s">
        <v>87</v>
      </c>
      <c r="BX56" s="126" t="s">
        <v>5</v>
      </c>
      <c r="CL56" s="126" t="s">
        <v>19</v>
      </c>
      <c r="CM56" s="126" t="s">
        <v>84</v>
      </c>
    </row>
    <row r="57" s="4" customFormat="1" ht="16.5" customHeight="1">
      <c r="A57" s="114" t="s">
        <v>78</v>
      </c>
      <c r="B57" s="66"/>
      <c r="C57" s="128"/>
      <c r="D57" s="128"/>
      <c r="E57" s="129" t="s">
        <v>88</v>
      </c>
      <c r="F57" s="129"/>
      <c r="G57" s="129"/>
      <c r="H57" s="129"/>
      <c r="I57" s="129"/>
      <c r="J57" s="128"/>
      <c r="K57" s="129" t="s">
        <v>89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0">
        <f>'SO 101 - REVITALIZACE HŘI...'!J32</f>
        <v>0</v>
      </c>
      <c r="AH57" s="128"/>
      <c r="AI57" s="128"/>
      <c r="AJ57" s="128"/>
      <c r="AK57" s="128"/>
      <c r="AL57" s="128"/>
      <c r="AM57" s="128"/>
      <c r="AN57" s="130">
        <f>SUM(AG57,AT57)</f>
        <v>0</v>
      </c>
      <c r="AO57" s="128"/>
      <c r="AP57" s="128"/>
      <c r="AQ57" s="131" t="s">
        <v>90</v>
      </c>
      <c r="AR57" s="68"/>
      <c r="AS57" s="132">
        <v>0</v>
      </c>
      <c r="AT57" s="133">
        <f>ROUND(SUM(AV57:AW57),2)</f>
        <v>0</v>
      </c>
      <c r="AU57" s="134">
        <f>'SO 101 - REVITALIZACE HŘI...'!P97</f>
        <v>0</v>
      </c>
      <c r="AV57" s="133">
        <f>'SO 101 - REVITALIZACE HŘI...'!J35</f>
        <v>0</v>
      </c>
      <c r="AW57" s="133">
        <f>'SO 101 - REVITALIZACE HŘI...'!J36</f>
        <v>0</v>
      </c>
      <c r="AX57" s="133">
        <f>'SO 101 - REVITALIZACE HŘI...'!J37</f>
        <v>0</v>
      </c>
      <c r="AY57" s="133">
        <f>'SO 101 - REVITALIZACE HŘI...'!J38</f>
        <v>0</v>
      </c>
      <c r="AZ57" s="133">
        <f>'SO 101 - REVITALIZACE HŘI...'!F35</f>
        <v>0</v>
      </c>
      <c r="BA57" s="133">
        <f>'SO 101 - REVITALIZACE HŘI...'!F36</f>
        <v>0</v>
      </c>
      <c r="BB57" s="133">
        <f>'SO 101 - REVITALIZACE HŘI...'!F37</f>
        <v>0</v>
      </c>
      <c r="BC57" s="133">
        <f>'SO 101 - REVITALIZACE HŘI...'!F38</f>
        <v>0</v>
      </c>
      <c r="BD57" s="135">
        <f>'SO 101 - REVITALIZACE HŘI...'!F39</f>
        <v>0</v>
      </c>
      <c r="BE57" s="4"/>
      <c r="BT57" s="136" t="s">
        <v>84</v>
      </c>
      <c r="BV57" s="136" t="s">
        <v>76</v>
      </c>
      <c r="BW57" s="136" t="s">
        <v>91</v>
      </c>
      <c r="BX57" s="136" t="s">
        <v>87</v>
      </c>
      <c r="CL57" s="136" t="s">
        <v>19</v>
      </c>
    </row>
    <row r="58" s="4" customFormat="1" ht="16.5" customHeight="1">
      <c r="A58" s="114" t="s">
        <v>78</v>
      </c>
      <c r="B58" s="66"/>
      <c r="C58" s="128"/>
      <c r="D58" s="128"/>
      <c r="E58" s="129" t="s">
        <v>92</v>
      </c>
      <c r="F58" s="129"/>
      <c r="G58" s="129"/>
      <c r="H58" s="129"/>
      <c r="I58" s="129"/>
      <c r="J58" s="128"/>
      <c r="K58" s="129" t="s">
        <v>93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0">
        <f>'SO 401 - ROZVODY NN'!J32</f>
        <v>0</v>
      </c>
      <c r="AH58" s="128"/>
      <c r="AI58" s="128"/>
      <c r="AJ58" s="128"/>
      <c r="AK58" s="128"/>
      <c r="AL58" s="128"/>
      <c r="AM58" s="128"/>
      <c r="AN58" s="130">
        <f>SUM(AG58,AT58)</f>
        <v>0</v>
      </c>
      <c r="AO58" s="128"/>
      <c r="AP58" s="128"/>
      <c r="AQ58" s="131" t="s">
        <v>90</v>
      </c>
      <c r="AR58" s="68"/>
      <c r="AS58" s="132">
        <v>0</v>
      </c>
      <c r="AT58" s="133">
        <f>ROUND(SUM(AV58:AW58),2)</f>
        <v>0</v>
      </c>
      <c r="AU58" s="134">
        <f>'SO 401 - ROZVODY NN'!P123</f>
        <v>0</v>
      </c>
      <c r="AV58" s="133">
        <f>'SO 401 - ROZVODY NN'!J35</f>
        <v>0</v>
      </c>
      <c r="AW58" s="133">
        <f>'SO 401 - ROZVODY NN'!J36</f>
        <v>0</v>
      </c>
      <c r="AX58" s="133">
        <f>'SO 401 - ROZVODY NN'!J37</f>
        <v>0</v>
      </c>
      <c r="AY58" s="133">
        <f>'SO 401 - ROZVODY NN'!J38</f>
        <v>0</v>
      </c>
      <c r="AZ58" s="133">
        <f>'SO 401 - ROZVODY NN'!F35</f>
        <v>0</v>
      </c>
      <c r="BA58" s="133">
        <f>'SO 401 - ROZVODY NN'!F36</f>
        <v>0</v>
      </c>
      <c r="BB58" s="133">
        <f>'SO 401 - ROZVODY NN'!F37</f>
        <v>0</v>
      </c>
      <c r="BC58" s="133">
        <f>'SO 401 - ROZVODY NN'!F38</f>
        <v>0</v>
      </c>
      <c r="BD58" s="135">
        <f>'SO 401 - ROZVODY NN'!F39</f>
        <v>0</v>
      </c>
      <c r="BE58" s="4"/>
      <c r="BT58" s="136" t="s">
        <v>84</v>
      </c>
      <c r="BV58" s="136" t="s">
        <v>76</v>
      </c>
      <c r="BW58" s="136" t="s">
        <v>94</v>
      </c>
      <c r="BX58" s="136" t="s">
        <v>87</v>
      </c>
      <c r="CL58" s="136" t="s">
        <v>19</v>
      </c>
    </row>
    <row r="59" s="4" customFormat="1" ht="16.5" customHeight="1">
      <c r="A59" s="114" t="s">
        <v>78</v>
      </c>
      <c r="B59" s="66"/>
      <c r="C59" s="128"/>
      <c r="D59" s="128"/>
      <c r="E59" s="129" t="s">
        <v>95</v>
      </c>
      <c r="F59" s="129"/>
      <c r="G59" s="129"/>
      <c r="H59" s="129"/>
      <c r="I59" s="129"/>
      <c r="J59" s="128"/>
      <c r="K59" s="129" t="s">
        <v>96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'SO 201 - ŽB STĚNA'!J32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90</v>
      </c>
      <c r="AR59" s="68"/>
      <c r="AS59" s="132">
        <v>0</v>
      </c>
      <c r="AT59" s="133">
        <f>ROUND(SUM(AV59:AW59),2)</f>
        <v>0</v>
      </c>
      <c r="AU59" s="134">
        <f>'SO 201 - ŽB STĚNA'!P94</f>
        <v>0</v>
      </c>
      <c r="AV59" s="133">
        <f>'SO 201 - ŽB STĚNA'!J35</f>
        <v>0</v>
      </c>
      <c r="AW59" s="133">
        <f>'SO 201 - ŽB STĚNA'!J36</f>
        <v>0</v>
      </c>
      <c r="AX59" s="133">
        <f>'SO 201 - ŽB STĚNA'!J37</f>
        <v>0</v>
      </c>
      <c r="AY59" s="133">
        <f>'SO 201 - ŽB STĚNA'!J38</f>
        <v>0</v>
      </c>
      <c r="AZ59" s="133">
        <f>'SO 201 - ŽB STĚNA'!F35</f>
        <v>0</v>
      </c>
      <c r="BA59" s="133">
        <f>'SO 201 - ŽB STĚNA'!F36</f>
        <v>0</v>
      </c>
      <c r="BB59" s="133">
        <f>'SO 201 - ŽB STĚNA'!F37</f>
        <v>0</v>
      </c>
      <c r="BC59" s="133">
        <f>'SO 201 - ŽB STĚNA'!F38</f>
        <v>0</v>
      </c>
      <c r="BD59" s="135">
        <f>'SO 201 - ŽB STĚNA'!F39</f>
        <v>0</v>
      </c>
      <c r="BE59" s="4"/>
      <c r="BT59" s="136" t="s">
        <v>84</v>
      </c>
      <c r="BV59" s="136" t="s">
        <v>76</v>
      </c>
      <c r="BW59" s="136" t="s">
        <v>97</v>
      </c>
      <c r="BX59" s="136" t="s">
        <v>87</v>
      </c>
      <c r="CL59" s="136" t="s">
        <v>19</v>
      </c>
    </row>
    <row r="60" s="7" customFormat="1" ht="16.5" customHeight="1">
      <c r="A60" s="7"/>
      <c r="B60" s="115"/>
      <c r="C60" s="116"/>
      <c r="D60" s="117" t="s">
        <v>98</v>
      </c>
      <c r="E60" s="117"/>
      <c r="F60" s="117"/>
      <c r="G60" s="117"/>
      <c r="H60" s="117"/>
      <c r="I60" s="118"/>
      <c r="J60" s="117" t="s">
        <v>99</v>
      </c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27">
        <f>ROUND(AG61,2)</f>
        <v>0</v>
      </c>
      <c r="AH60" s="118"/>
      <c r="AI60" s="118"/>
      <c r="AJ60" s="118"/>
      <c r="AK60" s="118"/>
      <c r="AL60" s="118"/>
      <c r="AM60" s="118"/>
      <c r="AN60" s="119">
        <f>SUM(AG60,AT60)</f>
        <v>0</v>
      </c>
      <c r="AO60" s="118"/>
      <c r="AP60" s="118"/>
      <c r="AQ60" s="120" t="s">
        <v>81</v>
      </c>
      <c r="AR60" s="121"/>
      <c r="AS60" s="122">
        <f>ROUND(AS61,2)</f>
        <v>0</v>
      </c>
      <c r="AT60" s="123">
        <f>ROUND(SUM(AV60:AW60),2)</f>
        <v>0</v>
      </c>
      <c r="AU60" s="124">
        <f>ROUND(AU61,5)</f>
        <v>0</v>
      </c>
      <c r="AV60" s="123">
        <f>ROUND(AZ60*L29,2)</f>
        <v>0</v>
      </c>
      <c r="AW60" s="123">
        <f>ROUND(BA60*L30,2)</f>
        <v>0</v>
      </c>
      <c r="AX60" s="123">
        <f>ROUND(BB60*L29,2)</f>
        <v>0</v>
      </c>
      <c r="AY60" s="123">
        <f>ROUND(BC60*L30,2)</f>
        <v>0</v>
      </c>
      <c r="AZ60" s="123">
        <f>ROUND(AZ61,2)</f>
        <v>0</v>
      </c>
      <c r="BA60" s="123">
        <f>ROUND(BA61,2)</f>
        <v>0</v>
      </c>
      <c r="BB60" s="123">
        <f>ROUND(BB61,2)</f>
        <v>0</v>
      </c>
      <c r="BC60" s="123">
        <f>ROUND(BC61,2)</f>
        <v>0</v>
      </c>
      <c r="BD60" s="125">
        <f>ROUND(BD61,2)</f>
        <v>0</v>
      </c>
      <c r="BE60" s="7"/>
      <c r="BS60" s="126" t="s">
        <v>73</v>
      </c>
      <c r="BT60" s="126" t="s">
        <v>82</v>
      </c>
      <c r="BU60" s="126" t="s">
        <v>75</v>
      </c>
      <c r="BV60" s="126" t="s">
        <v>76</v>
      </c>
      <c r="BW60" s="126" t="s">
        <v>100</v>
      </c>
      <c r="BX60" s="126" t="s">
        <v>5</v>
      </c>
      <c r="CL60" s="126" t="s">
        <v>19</v>
      </c>
      <c r="CM60" s="126" t="s">
        <v>84</v>
      </c>
    </row>
    <row r="61" s="4" customFormat="1" ht="23.25" customHeight="1">
      <c r="A61" s="114" t="s">
        <v>78</v>
      </c>
      <c r="B61" s="66"/>
      <c r="C61" s="128"/>
      <c r="D61" s="128"/>
      <c r="E61" s="129" t="s">
        <v>101</v>
      </c>
      <c r="F61" s="129"/>
      <c r="G61" s="129"/>
      <c r="H61" s="129"/>
      <c r="I61" s="129"/>
      <c r="J61" s="128"/>
      <c r="K61" s="129" t="s">
        <v>102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'SO 101.2 - OPRAVA CHODNÍK...'!J32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90</v>
      </c>
      <c r="AR61" s="68"/>
      <c r="AS61" s="137">
        <v>0</v>
      </c>
      <c r="AT61" s="138">
        <f>ROUND(SUM(AV61:AW61),2)</f>
        <v>0</v>
      </c>
      <c r="AU61" s="139">
        <f>'SO 101.2 - OPRAVA CHODNÍK...'!P94</f>
        <v>0</v>
      </c>
      <c r="AV61" s="138">
        <f>'SO 101.2 - OPRAVA CHODNÍK...'!J35</f>
        <v>0</v>
      </c>
      <c r="AW61" s="138">
        <f>'SO 101.2 - OPRAVA CHODNÍK...'!J36</f>
        <v>0</v>
      </c>
      <c r="AX61" s="138">
        <f>'SO 101.2 - OPRAVA CHODNÍK...'!J37</f>
        <v>0</v>
      </c>
      <c r="AY61" s="138">
        <f>'SO 101.2 - OPRAVA CHODNÍK...'!J38</f>
        <v>0</v>
      </c>
      <c r="AZ61" s="138">
        <f>'SO 101.2 - OPRAVA CHODNÍK...'!F35</f>
        <v>0</v>
      </c>
      <c r="BA61" s="138">
        <f>'SO 101.2 - OPRAVA CHODNÍK...'!F36</f>
        <v>0</v>
      </c>
      <c r="BB61" s="138">
        <f>'SO 101.2 - OPRAVA CHODNÍK...'!F37</f>
        <v>0</v>
      </c>
      <c r="BC61" s="138">
        <f>'SO 101.2 - OPRAVA CHODNÍK...'!F38</f>
        <v>0</v>
      </c>
      <c r="BD61" s="140">
        <f>'SO 101.2 - OPRAVA CHODNÍK...'!F39</f>
        <v>0</v>
      </c>
      <c r="BE61" s="4"/>
      <c r="BT61" s="136" t="s">
        <v>84</v>
      </c>
      <c r="BV61" s="136" t="s">
        <v>76</v>
      </c>
      <c r="BW61" s="136" t="s">
        <v>103</v>
      </c>
      <c r="BX61" s="136" t="s">
        <v>100</v>
      </c>
      <c r="CL61" s="136" t="s">
        <v>19</v>
      </c>
    </row>
    <row r="62" s="2" customFormat="1" ht="30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7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="2" customFormat="1" ht="6.96" customHeight="1">
      <c r="A63" s="41"/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47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</sheetData>
  <sheetProtection sheet="1" formatColumns="0" formatRows="0" objects="1" scenarios="1" spinCount="100000" saltValue="ZTCjetMX9MjlTcsBMvxIke/AbagyMctzcyZ7I8y6XnV7awZemahBicZQqTJNF23w4Z9B9TNlqy866TYhdoi9vg==" hashValue="0uyqlCCpCG2AlOGpy+rfI3XuC5vJ8WWa/aCcfnVGITDMQd9ApKRDd68pLcut7dTSL9jLJxDcAy7k+BMagXR81g==" algorithmName="SHA-512" password="CC35"/>
  <mergeCells count="66">
    <mergeCell ref="L45:AO45"/>
    <mergeCell ref="AM47:AN47"/>
    <mergeCell ref="AM49:AP49"/>
    <mergeCell ref="AS49:AT51"/>
    <mergeCell ref="AM50:AP50"/>
    <mergeCell ref="C52:G52"/>
    <mergeCell ref="AG52:AM52"/>
    <mergeCell ref="AN52:AP52"/>
    <mergeCell ref="I52:AF52"/>
    <mergeCell ref="AN55:AP55"/>
    <mergeCell ref="D55:H55"/>
    <mergeCell ref="J55:AF55"/>
    <mergeCell ref="AG55:AM55"/>
    <mergeCell ref="D56:H56"/>
    <mergeCell ref="J56:AF56"/>
    <mergeCell ref="AN56:AP56"/>
    <mergeCell ref="AG56:AM56"/>
    <mergeCell ref="K57:AF57"/>
    <mergeCell ref="AN57:AP57"/>
    <mergeCell ref="E57:I57"/>
    <mergeCell ref="AG57:AM57"/>
    <mergeCell ref="AG58:AM58"/>
    <mergeCell ref="AN58:AP58"/>
    <mergeCell ref="E58:I58"/>
    <mergeCell ref="K58:AF58"/>
    <mergeCell ref="AN59:AP59"/>
    <mergeCell ref="AG59:AM59"/>
    <mergeCell ref="E59:I59"/>
    <mergeCell ref="K59:AF59"/>
    <mergeCell ref="AN60:AP60"/>
    <mergeCell ref="AG60:AM60"/>
    <mergeCell ref="D60:H60"/>
    <mergeCell ref="J60:AF60"/>
    <mergeCell ref="AN61:AP61"/>
    <mergeCell ref="AG61:AM61"/>
    <mergeCell ref="E61:I61"/>
    <mergeCell ref="K61:AF61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</mergeCells>
  <hyperlinks>
    <hyperlink ref="A55" location="'VRN - VEDLEJŠÍ ROZPOČTOVÉ...'!C2" display="/"/>
    <hyperlink ref="A57" location="'SO 101 - REVITALIZACE HŘI...'!C2" display="/"/>
    <hyperlink ref="A58" location="'SO 401 - ROZVODY NN'!C2" display="/"/>
    <hyperlink ref="A59" location="'SO 201 - ŽB STĚNA'!C2" display="/"/>
    <hyperlink ref="A61" location="'SO 101.2 - OPRAVA CHODNÍK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84</v>
      </c>
    </row>
    <row r="4" s="1" customFormat="1" ht="24.96" customHeight="1">
      <c r="B4" s="23"/>
      <c r="D4" s="143" t="s">
        <v>104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REVITALIZACE VÍCEÚČELOVÉHO HŘIŠTĚ, KOSTELEC (Z1)</v>
      </c>
      <c r="F7" s="145"/>
      <c r="G7" s="145"/>
      <c r="H7" s="145"/>
      <c r="L7" s="23"/>
    </row>
    <row r="8" s="2" customFormat="1" ht="12" customHeight="1">
      <c r="A8" s="41"/>
      <c r="B8" s="47"/>
      <c r="C8" s="41"/>
      <c r="D8" s="145" t="s">
        <v>105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106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19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21</v>
      </c>
      <c r="E12" s="41"/>
      <c r="F12" s="136" t="s">
        <v>22</v>
      </c>
      <c r="G12" s="41"/>
      <c r="H12" s="41"/>
      <c r="I12" s="145" t="s">
        <v>23</v>
      </c>
      <c r="J12" s="149" t="str">
        <f>'Rekapitulace stavby'!AN8</f>
        <v>8. 4. 2026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25</v>
      </c>
      <c r="E14" s="41"/>
      <c r="F14" s="41"/>
      <c r="G14" s="41"/>
      <c r="H14" s="41"/>
      <c r="I14" s="145" t="s">
        <v>26</v>
      </c>
      <c r="J14" s="136" t="s">
        <v>19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27</v>
      </c>
      <c r="F15" s="41"/>
      <c r="G15" s="41"/>
      <c r="H15" s="41"/>
      <c r="I15" s="145" t="s">
        <v>28</v>
      </c>
      <c r="J15" s="136" t="s">
        <v>19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29</v>
      </c>
      <c r="E17" s="41"/>
      <c r="F17" s="41"/>
      <c r="G17" s="41"/>
      <c r="H17" s="41"/>
      <c r="I17" s="145" t="s">
        <v>26</v>
      </c>
      <c r="J17" s="36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5" t="s">
        <v>28</v>
      </c>
      <c r="J18" s="36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31</v>
      </c>
      <c r="E20" s="41"/>
      <c r="F20" s="41"/>
      <c r="G20" s="41"/>
      <c r="H20" s="41"/>
      <c r="I20" s="145" t="s">
        <v>26</v>
      </c>
      <c r="J20" s="136" t="s">
        <v>32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33</v>
      </c>
      <c r="F21" s="41"/>
      <c r="G21" s="41"/>
      <c r="H21" s="41"/>
      <c r="I21" s="145" t="s">
        <v>28</v>
      </c>
      <c r="J21" s="136" t="s">
        <v>34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36</v>
      </c>
      <c r="E23" s="41"/>
      <c r="F23" s="41"/>
      <c r="G23" s="41"/>
      <c r="H23" s="41"/>
      <c r="I23" s="145" t="s">
        <v>26</v>
      </c>
      <c r="J23" s="136" t="s">
        <v>19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37</v>
      </c>
      <c r="F24" s="41"/>
      <c r="G24" s="41"/>
      <c r="H24" s="41"/>
      <c r="I24" s="145" t="s">
        <v>28</v>
      </c>
      <c r="J24" s="136" t="s">
        <v>19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38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19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40</v>
      </c>
      <c r="E30" s="41"/>
      <c r="F30" s="41"/>
      <c r="G30" s="41"/>
      <c r="H30" s="41"/>
      <c r="I30" s="41"/>
      <c r="J30" s="156">
        <f>ROUND(J84,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42</v>
      </c>
      <c r="G32" s="41"/>
      <c r="H32" s="41"/>
      <c r="I32" s="157" t="s">
        <v>41</v>
      </c>
      <c r="J32" s="157" t="s">
        <v>43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44</v>
      </c>
      <c r="E33" s="145" t="s">
        <v>45</v>
      </c>
      <c r="F33" s="159">
        <f>ROUND((SUM(BE84:BE134)),  2)</f>
        <v>0</v>
      </c>
      <c r="G33" s="41"/>
      <c r="H33" s="41"/>
      <c r="I33" s="160">
        <v>0.20999999999999999</v>
      </c>
      <c r="J33" s="159">
        <f>ROUND(((SUM(BE84:BE134))*I33),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46</v>
      </c>
      <c r="F34" s="159">
        <f>ROUND((SUM(BF84:BF134)),  2)</f>
        <v>0</v>
      </c>
      <c r="G34" s="41"/>
      <c r="H34" s="41"/>
      <c r="I34" s="160">
        <v>0.12</v>
      </c>
      <c r="J34" s="159">
        <f>ROUND(((SUM(BF84:BF134))*I34),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47</v>
      </c>
      <c r="F35" s="159">
        <f>ROUND((SUM(BG84:BG134)),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48</v>
      </c>
      <c r="F36" s="159">
        <f>ROUND((SUM(BH84:BH134)),  2)</f>
        <v>0</v>
      </c>
      <c r="G36" s="41"/>
      <c r="H36" s="41"/>
      <c r="I36" s="160">
        <v>0.12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49</v>
      </c>
      <c r="F37" s="159">
        <f>ROUND((SUM(BI84:BI134)),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50</v>
      </c>
      <c r="E39" s="163"/>
      <c r="F39" s="163"/>
      <c r="G39" s="164" t="s">
        <v>51</v>
      </c>
      <c r="H39" s="165" t="s">
        <v>52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107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REVITALIZACE VÍCEÚČELOVÉHO HŘIŠTĚ, KOSTELEC (Z1)</v>
      </c>
      <c r="F48" s="35"/>
      <c r="G48" s="35"/>
      <c r="H48" s="35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105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VRN - VEDLEJŠÍ ROZPOČTOVÉ NÁKLADY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 xml:space="preserve"> </v>
      </c>
      <c r="G52" s="43"/>
      <c r="H52" s="43"/>
      <c r="I52" s="35" t="s">
        <v>23</v>
      </c>
      <c r="J52" s="75" t="str">
        <f>IF(J12="","",J12)</f>
        <v>8. 4. 2026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Obec Kostelec</v>
      </c>
      <c r="G54" s="43"/>
      <c r="H54" s="43"/>
      <c r="I54" s="35" t="s">
        <v>31</v>
      </c>
      <c r="J54" s="39" t="str">
        <f>E21</f>
        <v>PROfi Jihlava spol. s r.o.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36</v>
      </c>
      <c r="J55" s="39" t="str">
        <f>E24</f>
        <v>Zbytovská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108</v>
      </c>
      <c r="D57" s="174"/>
      <c r="E57" s="174"/>
      <c r="F57" s="174"/>
      <c r="G57" s="174"/>
      <c r="H57" s="174"/>
      <c r="I57" s="174"/>
      <c r="J57" s="175" t="s">
        <v>109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72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110</v>
      </c>
    </row>
    <row r="60" s="9" customFormat="1" ht="24.96" customHeight="1">
      <c r="A60" s="9"/>
      <c r="B60" s="177"/>
      <c r="C60" s="178"/>
      <c r="D60" s="179" t="s">
        <v>111</v>
      </c>
      <c r="E60" s="180"/>
      <c r="F60" s="180"/>
      <c r="G60" s="180"/>
      <c r="H60" s="180"/>
      <c r="I60" s="180"/>
      <c r="J60" s="181">
        <f>J85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3"/>
      <c r="C61" s="128"/>
      <c r="D61" s="184" t="s">
        <v>112</v>
      </c>
      <c r="E61" s="185"/>
      <c r="F61" s="185"/>
      <c r="G61" s="185"/>
      <c r="H61" s="185"/>
      <c r="I61" s="185"/>
      <c r="J61" s="186">
        <f>J86</f>
        <v>0</v>
      </c>
      <c r="K61" s="128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3"/>
      <c r="C62" s="128"/>
      <c r="D62" s="184" t="s">
        <v>113</v>
      </c>
      <c r="E62" s="185"/>
      <c r="F62" s="185"/>
      <c r="G62" s="185"/>
      <c r="H62" s="185"/>
      <c r="I62" s="185"/>
      <c r="J62" s="186">
        <f>J103</f>
        <v>0</v>
      </c>
      <c r="K62" s="128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3"/>
      <c r="C63" s="128"/>
      <c r="D63" s="184" t="s">
        <v>114</v>
      </c>
      <c r="E63" s="185"/>
      <c r="F63" s="185"/>
      <c r="G63" s="185"/>
      <c r="H63" s="185"/>
      <c r="I63" s="185"/>
      <c r="J63" s="186">
        <f>J115</f>
        <v>0</v>
      </c>
      <c r="K63" s="128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3"/>
      <c r="C64" s="128"/>
      <c r="D64" s="184" t="s">
        <v>115</v>
      </c>
      <c r="E64" s="185"/>
      <c r="F64" s="185"/>
      <c r="G64" s="185"/>
      <c r="H64" s="185"/>
      <c r="I64" s="185"/>
      <c r="J64" s="186">
        <f>J126</f>
        <v>0</v>
      </c>
      <c r="K64" s="128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4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4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116</v>
      </c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72" t="str">
        <f>E7</f>
        <v>REVITALIZACE VÍCEÚČELOVÉHO HŘIŠTĚ, KOSTELEC (Z1)</v>
      </c>
      <c r="F74" s="35"/>
      <c r="G74" s="35"/>
      <c r="H74" s="35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105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VRN - VEDLEJŠÍ ROZPOČTOVÉ NÁKLADY</v>
      </c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21</v>
      </c>
      <c r="D78" s="43"/>
      <c r="E78" s="43"/>
      <c r="F78" s="30" t="str">
        <f>F12</f>
        <v xml:space="preserve"> </v>
      </c>
      <c r="G78" s="43"/>
      <c r="H78" s="43"/>
      <c r="I78" s="35" t="s">
        <v>23</v>
      </c>
      <c r="J78" s="75" t="str">
        <f>IF(J12="","",J12)</f>
        <v>8. 4. 2026</v>
      </c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5.65" customHeight="1">
      <c r="A80" s="41"/>
      <c r="B80" s="42"/>
      <c r="C80" s="35" t="s">
        <v>25</v>
      </c>
      <c r="D80" s="43"/>
      <c r="E80" s="43"/>
      <c r="F80" s="30" t="str">
        <f>E15</f>
        <v>Obec Kostelec</v>
      </c>
      <c r="G80" s="43"/>
      <c r="H80" s="43"/>
      <c r="I80" s="35" t="s">
        <v>31</v>
      </c>
      <c r="J80" s="39" t="str">
        <f>E21</f>
        <v>PROfi Jihlava spol. s r.o.</v>
      </c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29</v>
      </c>
      <c r="D81" s="43"/>
      <c r="E81" s="43"/>
      <c r="F81" s="30" t="str">
        <f>IF(E18="","",E18)</f>
        <v>Vyplň údaj</v>
      </c>
      <c r="G81" s="43"/>
      <c r="H81" s="43"/>
      <c r="I81" s="35" t="s">
        <v>36</v>
      </c>
      <c r="J81" s="39" t="str">
        <f>E24</f>
        <v>Zbytovská</v>
      </c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88"/>
      <c r="B83" s="189"/>
      <c r="C83" s="190" t="s">
        <v>117</v>
      </c>
      <c r="D83" s="191" t="s">
        <v>59</v>
      </c>
      <c r="E83" s="191" t="s">
        <v>55</v>
      </c>
      <c r="F83" s="191" t="s">
        <v>56</v>
      </c>
      <c r="G83" s="191" t="s">
        <v>118</v>
      </c>
      <c r="H83" s="191" t="s">
        <v>119</v>
      </c>
      <c r="I83" s="191" t="s">
        <v>120</v>
      </c>
      <c r="J83" s="191" t="s">
        <v>109</v>
      </c>
      <c r="K83" s="192" t="s">
        <v>121</v>
      </c>
      <c r="L83" s="193"/>
      <c r="M83" s="95" t="s">
        <v>19</v>
      </c>
      <c r="N83" s="96" t="s">
        <v>44</v>
      </c>
      <c r="O83" s="96" t="s">
        <v>122</v>
      </c>
      <c r="P83" s="96" t="s">
        <v>123</v>
      </c>
      <c r="Q83" s="96" t="s">
        <v>124</v>
      </c>
      <c r="R83" s="96" t="s">
        <v>125</v>
      </c>
      <c r="S83" s="96" t="s">
        <v>126</v>
      </c>
      <c r="T83" s="97" t="s">
        <v>127</v>
      </c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</row>
    <row r="84" s="2" customFormat="1" ht="22.8" customHeight="1">
      <c r="A84" s="41"/>
      <c r="B84" s="42"/>
      <c r="C84" s="102" t="s">
        <v>128</v>
      </c>
      <c r="D84" s="43"/>
      <c r="E84" s="43"/>
      <c r="F84" s="43"/>
      <c r="G84" s="43"/>
      <c r="H84" s="43"/>
      <c r="I84" s="43"/>
      <c r="J84" s="194">
        <f>BK84</f>
        <v>0</v>
      </c>
      <c r="K84" s="43"/>
      <c r="L84" s="47"/>
      <c r="M84" s="98"/>
      <c r="N84" s="195"/>
      <c r="O84" s="99"/>
      <c r="P84" s="196">
        <f>P85</f>
        <v>0</v>
      </c>
      <c r="Q84" s="99"/>
      <c r="R84" s="196">
        <f>R85</f>
        <v>0</v>
      </c>
      <c r="S84" s="99"/>
      <c r="T84" s="197">
        <f>T85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73</v>
      </c>
      <c r="AU84" s="20" t="s">
        <v>110</v>
      </c>
      <c r="BK84" s="198">
        <f>BK85</f>
        <v>0</v>
      </c>
    </row>
    <row r="85" s="12" customFormat="1" ht="25.92" customHeight="1">
      <c r="A85" s="12"/>
      <c r="B85" s="199"/>
      <c r="C85" s="200"/>
      <c r="D85" s="201" t="s">
        <v>73</v>
      </c>
      <c r="E85" s="202" t="s">
        <v>79</v>
      </c>
      <c r="F85" s="202" t="s">
        <v>129</v>
      </c>
      <c r="G85" s="200"/>
      <c r="H85" s="200"/>
      <c r="I85" s="203"/>
      <c r="J85" s="204">
        <f>BK85</f>
        <v>0</v>
      </c>
      <c r="K85" s="200"/>
      <c r="L85" s="205"/>
      <c r="M85" s="206"/>
      <c r="N85" s="207"/>
      <c r="O85" s="207"/>
      <c r="P85" s="208">
        <f>P86+P103+P115+P126</f>
        <v>0</v>
      </c>
      <c r="Q85" s="207"/>
      <c r="R85" s="208">
        <f>R86+R103+R115+R126</f>
        <v>0</v>
      </c>
      <c r="S85" s="207"/>
      <c r="T85" s="209">
        <f>T86+T103+T115+T126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10" t="s">
        <v>130</v>
      </c>
      <c r="AT85" s="211" t="s">
        <v>73</v>
      </c>
      <c r="AU85" s="211" t="s">
        <v>74</v>
      </c>
      <c r="AY85" s="210" t="s">
        <v>131</v>
      </c>
      <c r="BK85" s="212">
        <f>BK86+BK103+BK115+BK126</f>
        <v>0</v>
      </c>
    </row>
    <row r="86" s="12" customFormat="1" ht="22.8" customHeight="1">
      <c r="A86" s="12"/>
      <c r="B86" s="199"/>
      <c r="C86" s="200"/>
      <c r="D86" s="201" t="s">
        <v>73</v>
      </c>
      <c r="E86" s="213" t="s">
        <v>132</v>
      </c>
      <c r="F86" s="213" t="s">
        <v>133</v>
      </c>
      <c r="G86" s="200"/>
      <c r="H86" s="200"/>
      <c r="I86" s="203"/>
      <c r="J86" s="214">
        <f>BK86</f>
        <v>0</v>
      </c>
      <c r="K86" s="200"/>
      <c r="L86" s="205"/>
      <c r="M86" s="206"/>
      <c r="N86" s="207"/>
      <c r="O86" s="207"/>
      <c r="P86" s="208">
        <f>SUM(P87:P102)</f>
        <v>0</v>
      </c>
      <c r="Q86" s="207"/>
      <c r="R86" s="208">
        <f>SUM(R87:R102)</f>
        <v>0</v>
      </c>
      <c r="S86" s="207"/>
      <c r="T86" s="209">
        <f>SUM(T87:T102)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10" t="s">
        <v>130</v>
      </c>
      <c r="AT86" s="211" t="s">
        <v>73</v>
      </c>
      <c r="AU86" s="211" t="s">
        <v>82</v>
      </c>
      <c r="AY86" s="210" t="s">
        <v>131</v>
      </c>
      <c r="BK86" s="212">
        <f>SUM(BK87:BK102)</f>
        <v>0</v>
      </c>
    </row>
    <row r="87" s="2" customFormat="1" ht="24.15" customHeight="1">
      <c r="A87" s="41"/>
      <c r="B87" s="42"/>
      <c r="C87" s="215" t="s">
        <v>82</v>
      </c>
      <c r="D87" s="215" t="s">
        <v>134</v>
      </c>
      <c r="E87" s="216" t="s">
        <v>135</v>
      </c>
      <c r="F87" s="217" t="s">
        <v>136</v>
      </c>
      <c r="G87" s="218" t="s">
        <v>137</v>
      </c>
      <c r="H87" s="219">
        <v>1</v>
      </c>
      <c r="I87" s="220"/>
      <c r="J87" s="221">
        <f>ROUND(I87*H87,2)</f>
        <v>0</v>
      </c>
      <c r="K87" s="217" t="s">
        <v>138</v>
      </c>
      <c r="L87" s="47"/>
      <c r="M87" s="222" t="s">
        <v>19</v>
      </c>
      <c r="N87" s="223" t="s">
        <v>45</v>
      </c>
      <c r="O87" s="87"/>
      <c r="P87" s="224">
        <f>O87*H87</f>
        <v>0</v>
      </c>
      <c r="Q87" s="224">
        <v>0</v>
      </c>
      <c r="R87" s="224">
        <f>Q87*H87</f>
        <v>0</v>
      </c>
      <c r="S87" s="224">
        <v>0</v>
      </c>
      <c r="T87" s="225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26" t="s">
        <v>139</v>
      </c>
      <c r="AT87" s="226" t="s">
        <v>134</v>
      </c>
      <c r="AU87" s="226" t="s">
        <v>84</v>
      </c>
      <c r="AY87" s="20" t="s">
        <v>131</v>
      </c>
      <c r="BE87" s="227">
        <f>IF(N87="základní",J87,0)</f>
        <v>0</v>
      </c>
      <c r="BF87" s="227">
        <f>IF(N87="snížená",J87,0)</f>
        <v>0</v>
      </c>
      <c r="BG87" s="227">
        <f>IF(N87="zákl. přenesená",J87,0)</f>
        <v>0</v>
      </c>
      <c r="BH87" s="227">
        <f>IF(N87="sníž. přenesená",J87,0)</f>
        <v>0</v>
      </c>
      <c r="BI87" s="227">
        <f>IF(N87="nulová",J87,0)</f>
        <v>0</v>
      </c>
      <c r="BJ87" s="20" t="s">
        <v>82</v>
      </c>
      <c r="BK87" s="227">
        <f>ROUND(I87*H87,2)</f>
        <v>0</v>
      </c>
      <c r="BL87" s="20" t="s">
        <v>139</v>
      </c>
      <c r="BM87" s="226" t="s">
        <v>140</v>
      </c>
    </row>
    <row r="88" s="2" customFormat="1">
      <c r="A88" s="41"/>
      <c r="B88" s="42"/>
      <c r="C88" s="43"/>
      <c r="D88" s="228" t="s">
        <v>141</v>
      </c>
      <c r="E88" s="43"/>
      <c r="F88" s="229" t="s">
        <v>142</v>
      </c>
      <c r="G88" s="43"/>
      <c r="H88" s="43"/>
      <c r="I88" s="230"/>
      <c r="J88" s="43"/>
      <c r="K88" s="43"/>
      <c r="L88" s="47"/>
      <c r="M88" s="231"/>
      <c r="N88" s="232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141</v>
      </c>
      <c r="AU88" s="20" t="s">
        <v>84</v>
      </c>
    </row>
    <row r="89" s="2" customFormat="1">
      <c r="A89" s="41"/>
      <c r="B89" s="42"/>
      <c r="C89" s="43"/>
      <c r="D89" s="233" t="s">
        <v>143</v>
      </c>
      <c r="E89" s="43"/>
      <c r="F89" s="234" t="s">
        <v>144</v>
      </c>
      <c r="G89" s="43"/>
      <c r="H89" s="43"/>
      <c r="I89" s="230"/>
      <c r="J89" s="43"/>
      <c r="K89" s="43"/>
      <c r="L89" s="47"/>
      <c r="M89" s="231"/>
      <c r="N89" s="232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143</v>
      </c>
      <c r="AU89" s="20" t="s">
        <v>84</v>
      </c>
    </row>
    <row r="90" s="13" customFormat="1">
      <c r="A90" s="13"/>
      <c r="B90" s="235"/>
      <c r="C90" s="236"/>
      <c r="D90" s="233" t="s">
        <v>145</v>
      </c>
      <c r="E90" s="237" t="s">
        <v>19</v>
      </c>
      <c r="F90" s="238" t="s">
        <v>146</v>
      </c>
      <c r="G90" s="236"/>
      <c r="H90" s="239">
        <v>1</v>
      </c>
      <c r="I90" s="240"/>
      <c r="J90" s="236"/>
      <c r="K90" s="236"/>
      <c r="L90" s="241"/>
      <c r="M90" s="242"/>
      <c r="N90" s="243"/>
      <c r="O90" s="243"/>
      <c r="P90" s="243"/>
      <c r="Q90" s="243"/>
      <c r="R90" s="243"/>
      <c r="S90" s="243"/>
      <c r="T90" s="244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45" t="s">
        <v>145</v>
      </c>
      <c r="AU90" s="245" t="s">
        <v>84</v>
      </c>
      <c r="AV90" s="13" t="s">
        <v>84</v>
      </c>
      <c r="AW90" s="13" t="s">
        <v>35</v>
      </c>
      <c r="AX90" s="13" t="s">
        <v>82</v>
      </c>
      <c r="AY90" s="245" t="s">
        <v>131</v>
      </c>
    </row>
    <row r="91" s="2" customFormat="1" ht="24.15" customHeight="1">
      <c r="A91" s="41"/>
      <c r="B91" s="42"/>
      <c r="C91" s="215" t="s">
        <v>84</v>
      </c>
      <c r="D91" s="215" t="s">
        <v>134</v>
      </c>
      <c r="E91" s="216" t="s">
        <v>147</v>
      </c>
      <c r="F91" s="217" t="s">
        <v>148</v>
      </c>
      <c r="G91" s="218" t="s">
        <v>137</v>
      </c>
      <c r="H91" s="219">
        <v>1</v>
      </c>
      <c r="I91" s="220"/>
      <c r="J91" s="221">
        <f>ROUND(I91*H91,2)</f>
        <v>0</v>
      </c>
      <c r="K91" s="217" t="s">
        <v>138</v>
      </c>
      <c r="L91" s="47"/>
      <c r="M91" s="222" t="s">
        <v>19</v>
      </c>
      <c r="N91" s="223" t="s">
        <v>45</v>
      </c>
      <c r="O91" s="87"/>
      <c r="P91" s="224">
        <f>O91*H91</f>
        <v>0</v>
      </c>
      <c r="Q91" s="224">
        <v>0</v>
      </c>
      <c r="R91" s="224">
        <f>Q91*H91</f>
        <v>0</v>
      </c>
      <c r="S91" s="224">
        <v>0</v>
      </c>
      <c r="T91" s="225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6" t="s">
        <v>139</v>
      </c>
      <c r="AT91" s="226" t="s">
        <v>134</v>
      </c>
      <c r="AU91" s="226" t="s">
        <v>84</v>
      </c>
      <c r="AY91" s="20" t="s">
        <v>131</v>
      </c>
      <c r="BE91" s="227">
        <f>IF(N91="základní",J91,0)</f>
        <v>0</v>
      </c>
      <c r="BF91" s="227">
        <f>IF(N91="snížená",J91,0)</f>
        <v>0</v>
      </c>
      <c r="BG91" s="227">
        <f>IF(N91="zákl. přenesená",J91,0)</f>
        <v>0</v>
      </c>
      <c r="BH91" s="227">
        <f>IF(N91="sníž. přenesená",J91,0)</f>
        <v>0</v>
      </c>
      <c r="BI91" s="227">
        <f>IF(N91="nulová",J91,0)</f>
        <v>0</v>
      </c>
      <c r="BJ91" s="20" t="s">
        <v>82</v>
      </c>
      <c r="BK91" s="227">
        <f>ROUND(I91*H91,2)</f>
        <v>0</v>
      </c>
      <c r="BL91" s="20" t="s">
        <v>139</v>
      </c>
      <c r="BM91" s="226" t="s">
        <v>149</v>
      </c>
    </row>
    <row r="92" s="2" customFormat="1">
      <c r="A92" s="41"/>
      <c r="B92" s="42"/>
      <c r="C92" s="43"/>
      <c r="D92" s="228" t="s">
        <v>141</v>
      </c>
      <c r="E92" s="43"/>
      <c r="F92" s="229" t="s">
        <v>150</v>
      </c>
      <c r="G92" s="43"/>
      <c r="H92" s="43"/>
      <c r="I92" s="230"/>
      <c r="J92" s="43"/>
      <c r="K92" s="43"/>
      <c r="L92" s="47"/>
      <c r="M92" s="231"/>
      <c r="N92" s="232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141</v>
      </c>
      <c r="AU92" s="20" t="s">
        <v>84</v>
      </c>
    </row>
    <row r="93" s="2" customFormat="1">
      <c r="A93" s="41"/>
      <c r="B93" s="42"/>
      <c r="C93" s="43"/>
      <c r="D93" s="233" t="s">
        <v>143</v>
      </c>
      <c r="E93" s="43"/>
      <c r="F93" s="234" t="s">
        <v>151</v>
      </c>
      <c r="G93" s="43"/>
      <c r="H93" s="43"/>
      <c r="I93" s="230"/>
      <c r="J93" s="43"/>
      <c r="K93" s="43"/>
      <c r="L93" s="47"/>
      <c r="M93" s="231"/>
      <c r="N93" s="232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143</v>
      </c>
      <c r="AU93" s="20" t="s">
        <v>84</v>
      </c>
    </row>
    <row r="94" s="2" customFormat="1" ht="24.15" customHeight="1">
      <c r="A94" s="41"/>
      <c r="B94" s="42"/>
      <c r="C94" s="215" t="s">
        <v>152</v>
      </c>
      <c r="D94" s="215" t="s">
        <v>134</v>
      </c>
      <c r="E94" s="216" t="s">
        <v>153</v>
      </c>
      <c r="F94" s="217" t="s">
        <v>154</v>
      </c>
      <c r="G94" s="218" t="s">
        <v>137</v>
      </c>
      <c r="H94" s="219">
        <v>1</v>
      </c>
      <c r="I94" s="220"/>
      <c r="J94" s="221">
        <f>ROUND(I94*H94,2)</f>
        <v>0</v>
      </c>
      <c r="K94" s="217" t="s">
        <v>138</v>
      </c>
      <c r="L94" s="47"/>
      <c r="M94" s="222" t="s">
        <v>19</v>
      </c>
      <c r="N94" s="223" t="s">
        <v>45</v>
      </c>
      <c r="O94" s="87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6" t="s">
        <v>139</v>
      </c>
      <c r="AT94" s="226" t="s">
        <v>134</v>
      </c>
      <c r="AU94" s="226" t="s">
        <v>84</v>
      </c>
      <c r="AY94" s="20" t="s">
        <v>131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20" t="s">
        <v>82</v>
      </c>
      <c r="BK94" s="227">
        <f>ROUND(I94*H94,2)</f>
        <v>0</v>
      </c>
      <c r="BL94" s="20" t="s">
        <v>139</v>
      </c>
      <c r="BM94" s="226" t="s">
        <v>155</v>
      </c>
    </row>
    <row r="95" s="2" customFormat="1">
      <c r="A95" s="41"/>
      <c r="B95" s="42"/>
      <c r="C95" s="43"/>
      <c r="D95" s="228" t="s">
        <v>141</v>
      </c>
      <c r="E95" s="43"/>
      <c r="F95" s="229" t="s">
        <v>156</v>
      </c>
      <c r="G95" s="43"/>
      <c r="H95" s="43"/>
      <c r="I95" s="230"/>
      <c r="J95" s="43"/>
      <c r="K95" s="43"/>
      <c r="L95" s="47"/>
      <c r="M95" s="231"/>
      <c r="N95" s="232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141</v>
      </c>
      <c r="AU95" s="20" t="s">
        <v>84</v>
      </c>
    </row>
    <row r="96" s="2" customFormat="1">
      <c r="A96" s="41"/>
      <c r="B96" s="42"/>
      <c r="C96" s="43"/>
      <c r="D96" s="233" t="s">
        <v>143</v>
      </c>
      <c r="E96" s="43"/>
      <c r="F96" s="234" t="s">
        <v>157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143</v>
      </c>
      <c r="AU96" s="20" t="s">
        <v>84</v>
      </c>
    </row>
    <row r="97" s="2" customFormat="1" ht="37.8" customHeight="1">
      <c r="A97" s="41"/>
      <c r="B97" s="42"/>
      <c r="C97" s="215" t="s">
        <v>158</v>
      </c>
      <c r="D97" s="215" t="s">
        <v>134</v>
      </c>
      <c r="E97" s="216" t="s">
        <v>159</v>
      </c>
      <c r="F97" s="217" t="s">
        <v>160</v>
      </c>
      <c r="G97" s="218" t="s">
        <v>137</v>
      </c>
      <c r="H97" s="219">
        <v>1</v>
      </c>
      <c r="I97" s="220"/>
      <c r="J97" s="221">
        <f>ROUND(I97*H97,2)</f>
        <v>0</v>
      </c>
      <c r="K97" s="217" t="s">
        <v>138</v>
      </c>
      <c r="L97" s="47"/>
      <c r="M97" s="222" t="s">
        <v>19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139</v>
      </c>
      <c r="AT97" s="226" t="s">
        <v>134</v>
      </c>
      <c r="AU97" s="226" t="s">
        <v>84</v>
      </c>
      <c r="AY97" s="20" t="s">
        <v>131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82</v>
      </c>
      <c r="BK97" s="227">
        <f>ROUND(I97*H97,2)</f>
        <v>0</v>
      </c>
      <c r="BL97" s="20" t="s">
        <v>139</v>
      </c>
      <c r="BM97" s="226" t="s">
        <v>161</v>
      </c>
    </row>
    <row r="98" s="2" customFormat="1">
      <c r="A98" s="41"/>
      <c r="B98" s="42"/>
      <c r="C98" s="43"/>
      <c r="D98" s="228" t="s">
        <v>141</v>
      </c>
      <c r="E98" s="43"/>
      <c r="F98" s="229" t="s">
        <v>162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141</v>
      </c>
      <c r="AU98" s="20" t="s">
        <v>84</v>
      </c>
    </row>
    <row r="99" s="2" customFormat="1">
      <c r="A99" s="41"/>
      <c r="B99" s="42"/>
      <c r="C99" s="43"/>
      <c r="D99" s="233" t="s">
        <v>143</v>
      </c>
      <c r="E99" s="43"/>
      <c r="F99" s="234" t="s">
        <v>163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143</v>
      </c>
      <c r="AU99" s="20" t="s">
        <v>84</v>
      </c>
    </row>
    <row r="100" s="2" customFormat="1" ht="16.5" customHeight="1">
      <c r="A100" s="41"/>
      <c r="B100" s="42"/>
      <c r="C100" s="215" t="s">
        <v>130</v>
      </c>
      <c r="D100" s="215" t="s">
        <v>134</v>
      </c>
      <c r="E100" s="216" t="s">
        <v>164</v>
      </c>
      <c r="F100" s="217" t="s">
        <v>165</v>
      </c>
      <c r="G100" s="218" t="s">
        <v>137</v>
      </c>
      <c r="H100" s="219">
        <v>1</v>
      </c>
      <c r="I100" s="220"/>
      <c r="J100" s="221">
        <f>ROUND(I100*H100,2)</f>
        <v>0</v>
      </c>
      <c r="K100" s="217" t="s">
        <v>138</v>
      </c>
      <c r="L100" s="47"/>
      <c r="M100" s="222" t="s">
        <v>19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139</v>
      </c>
      <c r="AT100" s="226" t="s">
        <v>134</v>
      </c>
      <c r="AU100" s="226" t="s">
        <v>84</v>
      </c>
      <c r="AY100" s="20" t="s">
        <v>131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82</v>
      </c>
      <c r="BK100" s="227">
        <f>ROUND(I100*H100,2)</f>
        <v>0</v>
      </c>
      <c r="BL100" s="20" t="s">
        <v>139</v>
      </c>
      <c r="BM100" s="226" t="s">
        <v>166</v>
      </c>
    </row>
    <row r="101" s="2" customFormat="1">
      <c r="A101" s="41"/>
      <c r="B101" s="42"/>
      <c r="C101" s="43"/>
      <c r="D101" s="228" t="s">
        <v>141</v>
      </c>
      <c r="E101" s="43"/>
      <c r="F101" s="229" t="s">
        <v>167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141</v>
      </c>
      <c r="AU101" s="20" t="s">
        <v>84</v>
      </c>
    </row>
    <row r="102" s="13" customFormat="1">
      <c r="A102" s="13"/>
      <c r="B102" s="235"/>
      <c r="C102" s="236"/>
      <c r="D102" s="233" t="s">
        <v>145</v>
      </c>
      <c r="E102" s="237" t="s">
        <v>19</v>
      </c>
      <c r="F102" s="238" t="s">
        <v>168</v>
      </c>
      <c r="G102" s="236"/>
      <c r="H102" s="239">
        <v>1</v>
      </c>
      <c r="I102" s="240"/>
      <c r="J102" s="236"/>
      <c r="K102" s="236"/>
      <c r="L102" s="241"/>
      <c r="M102" s="242"/>
      <c r="N102" s="243"/>
      <c r="O102" s="243"/>
      <c r="P102" s="243"/>
      <c r="Q102" s="243"/>
      <c r="R102" s="243"/>
      <c r="S102" s="243"/>
      <c r="T102" s="244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5" t="s">
        <v>145</v>
      </c>
      <c r="AU102" s="245" t="s">
        <v>84</v>
      </c>
      <c r="AV102" s="13" t="s">
        <v>84</v>
      </c>
      <c r="AW102" s="13" t="s">
        <v>35</v>
      </c>
      <c r="AX102" s="13" t="s">
        <v>82</v>
      </c>
      <c r="AY102" s="245" t="s">
        <v>131</v>
      </c>
    </row>
    <row r="103" s="12" customFormat="1" ht="22.8" customHeight="1">
      <c r="A103" s="12"/>
      <c r="B103" s="199"/>
      <c r="C103" s="200"/>
      <c r="D103" s="201" t="s">
        <v>73</v>
      </c>
      <c r="E103" s="213" t="s">
        <v>169</v>
      </c>
      <c r="F103" s="213" t="s">
        <v>170</v>
      </c>
      <c r="G103" s="200"/>
      <c r="H103" s="200"/>
      <c r="I103" s="203"/>
      <c r="J103" s="214">
        <f>BK103</f>
        <v>0</v>
      </c>
      <c r="K103" s="200"/>
      <c r="L103" s="205"/>
      <c r="M103" s="206"/>
      <c r="N103" s="207"/>
      <c r="O103" s="207"/>
      <c r="P103" s="208">
        <f>SUM(P104:P114)</f>
        <v>0</v>
      </c>
      <c r="Q103" s="207"/>
      <c r="R103" s="208">
        <f>SUM(R104:R114)</f>
        <v>0</v>
      </c>
      <c r="S103" s="207"/>
      <c r="T103" s="209">
        <f>SUM(T104:T114)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0" t="s">
        <v>130</v>
      </c>
      <c r="AT103" s="211" t="s">
        <v>73</v>
      </c>
      <c r="AU103" s="211" t="s">
        <v>82</v>
      </c>
      <c r="AY103" s="210" t="s">
        <v>131</v>
      </c>
      <c r="BK103" s="212">
        <f>SUM(BK104:BK114)</f>
        <v>0</v>
      </c>
    </row>
    <row r="104" s="2" customFormat="1" ht="16.5" customHeight="1">
      <c r="A104" s="41"/>
      <c r="B104" s="42"/>
      <c r="C104" s="215" t="s">
        <v>171</v>
      </c>
      <c r="D104" s="215" t="s">
        <v>134</v>
      </c>
      <c r="E104" s="216" t="s">
        <v>172</v>
      </c>
      <c r="F104" s="217" t="s">
        <v>173</v>
      </c>
      <c r="G104" s="218" t="s">
        <v>137</v>
      </c>
      <c r="H104" s="219">
        <v>1</v>
      </c>
      <c r="I104" s="220"/>
      <c r="J104" s="221">
        <f>ROUND(I104*H104,2)</f>
        <v>0</v>
      </c>
      <c r="K104" s="217" t="s">
        <v>138</v>
      </c>
      <c r="L104" s="47"/>
      <c r="M104" s="222" t="s">
        <v>19</v>
      </c>
      <c r="N104" s="223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139</v>
      </c>
      <c r="AT104" s="226" t="s">
        <v>134</v>
      </c>
      <c r="AU104" s="226" t="s">
        <v>84</v>
      </c>
      <c r="AY104" s="20" t="s">
        <v>131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82</v>
      </c>
      <c r="BK104" s="227">
        <f>ROUND(I104*H104,2)</f>
        <v>0</v>
      </c>
      <c r="BL104" s="20" t="s">
        <v>139</v>
      </c>
      <c r="BM104" s="226" t="s">
        <v>174</v>
      </c>
    </row>
    <row r="105" s="2" customFormat="1">
      <c r="A105" s="41"/>
      <c r="B105" s="42"/>
      <c r="C105" s="43"/>
      <c r="D105" s="228" t="s">
        <v>141</v>
      </c>
      <c r="E105" s="43"/>
      <c r="F105" s="229" t="s">
        <v>175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141</v>
      </c>
      <c r="AU105" s="20" t="s">
        <v>84</v>
      </c>
    </row>
    <row r="106" s="2" customFormat="1" ht="24.15" customHeight="1">
      <c r="A106" s="41"/>
      <c r="B106" s="42"/>
      <c r="C106" s="215" t="s">
        <v>176</v>
      </c>
      <c r="D106" s="215" t="s">
        <v>134</v>
      </c>
      <c r="E106" s="216" t="s">
        <v>177</v>
      </c>
      <c r="F106" s="217" t="s">
        <v>178</v>
      </c>
      <c r="G106" s="218" t="s">
        <v>137</v>
      </c>
      <c r="H106" s="219">
        <v>1</v>
      </c>
      <c r="I106" s="220"/>
      <c r="J106" s="221">
        <f>ROUND(I106*H106,2)</f>
        <v>0</v>
      </c>
      <c r="K106" s="217" t="s">
        <v>138</v>
      </c>
      <c r="L106" s="47"/>
      <c r="M106" s="222" t="s">
        <v>19</v>
      </c>
      <c r="N106" s="223" t="s">
        <v>45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139</v>
      </c>
      <c r="AT106" s="226" t="s">
        <v>134</v>
      </c>
      <c r="AU106" s="226" t="s">
        <v>84</v>
      </c>
      <c r="AY106" s="20" t="s">
        <v>131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20" t="s">
        <v>82</v>
      </c>
      <c r="BK106" s="227">
        <f>ROUND(I106*H106,2)</f>
        <v>0</v>
      </c>
      <c r="BL106" s="20" t="s">
        <v>139</v>
      </c>
      <c r="BM106" s="226" t="s">
        <v>179</v>
      </c>
    </row>
    <row r="107" s="2" customFormat="1">
      <c r="A107" s="41"/>
      <c r="B107" s="42"/>
      <c r="C107" s="43"/>
      <c r="D107" s="228" t="s">
        <v>141</v>
      </c>
      <c r="E107" s="43"/>
      <c r="F107" s="229" t="s">
        <v>180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141</v>
      </c>
      <c r="AU107" s="20" t="s">
        <v>84</v>
      </c>
    </row>
    <row r="108" s="2" customFormat="1">
      <c r="A108" s="41"/>
      <c r="B108" s="42"/>
      <c r="C108" s="43"/>
      <c r="D108" s="233" t="s">
        <v>143</v>
      </c>
      <c r="E108" s="43"/>
      <c r="F108" s="234" t="s">
        <v>181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143</v>
      </c>
      <c r="AU108" s="20" t="s">
        <v>84</v>
      </c>
    </row>
    <row r="109" s="2" customFormat="1" ht="24.15" customHeight="1">
      <c r="A109" s="41"/>
      <c r="B109" s="42"/>
      <c r="C109" s="215" t="s">
        <v>182</v>
      </c>
      <c r="D109" s="215" t="s">
        <v>134</v>
      </c>
      <c r="E109" s="216" t="s">
        <v>183</v>
      </c>
      <c r="F109" s="217" t="s">
        <v>184</v>
      </c>
      <c r="G109" s="218" t="s">
        <v>137</v>
      </c>
      <c r="H109" s="219">
        <v>1</v>
      </c>
      <c r="I109" s="220"/>
      <c r="J109" s="221">
        <f>ROUND(I109*H109,2)</f>
        <v>0</v>
      </c>
      <c r="K109" s="217" t="s">
        <v>138</v>
      </c>
      <c r="L109" s="47"/>
      <c r="M109" s="222" t="s">
        <v>19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139</v>
      </c>
      <c r="AT109" s="226" t="s">
        <v>134</v>
      </c>
      <c r="AU109" s="226" t="s">
        <v>84</v>
      </c>
      <c r="AY109" s="20" t="s">
        <v>131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82</v>
      </c>
      <c r="BK109" s="227">
        <f>ROUND(I109*H109,2)</f>
        <v>0</v>
      </c>
      <c r="BL109" s="20" t="s">
        <v>139</v>
      </c>
      <c r="BM109" s="226" t="s">
        <v>185</v>
      </c>
    </row>
    <row r="110" s="2" customFormat="1">
      <c r="A110" s="41"/>
      <c r="B110" s="42"/>
      <c r="C110" s="43"/>
      <c r="D110" s="228" t="s">
        <v>141</v>
      </c>
      <c r="E110" s="43"/>
      <c r="F110" s="229" t="s">
        <v>186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141</v>
      </c>
      <c r="AU110" s="20" t="s">
        <v>84</v>
      </c>
    </row>
    <row r="111" s="2" customFormat="1">
      <c r="A111" s="41"/>
      <c r="B111" s="42"/>
      <c r="C111" s="43"/>
      <c r="D111" s="233" t="s">
        <v>143</v>
      </c>
      <c r="E111" s="43"/>
      <c r="F111" s="234" t="s">
        <v>187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143</v>
      </c>
      <c r="AU111" s="20" t="s">
        <v>84</v>
      </c>
    </row>
    <row r="112" s="2" customFormat="1" ht="24.15" customHeight="1">
      <c r="A112" s="41"/>
      <c r="B112" s="42"/>
      <c r="C112" s="215" t="s">
        <v>188</v>
      </c>
      <c r="D112" s="215" t="s">
        <v>134</v>
      </c>
      <c r="E112" s="216" t="s">
        <v>189</v>
      </c>
      <c r="F112" s="217" t="s">
        <v>190</v>
      </c>
      <c r="G112" s="218" t="s">
        <v>137</v>
      </c>
      <c r="H112" s="219">
        <v>1</v>
      </c>
      <c r="I112" s="220"/>
      <c r="J112" s="221">
        <f>ROUND(I112*H112,2)</f>
        <v>0</v>
      </c>
      <c r="K112" s="217" t="s">
        <v>138</v>
      </c>
      <c r="L112" s="47"/>
      <c r="M112" s="222" t="s">
        <v>19</v>
      </c>
      <c r="N112" s="223" t="s">
        <v>45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139</v>
      </c>
      <c r="AT112" s="226" t="s">
        <v>134</v>
      </c>
      <c r="AU112" s="226" t="s">
        <v>84</v>
      </c>
      <c r="AY112" s="20" t="s">
        <v>131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82</v>
      </c>
      <c r="BK112" s="227">
        <f>ROUND(I112*H112,2)</f>
        <v>0</v>
      </c>
      <c r="BL112" s="20" t="s">
        <v>139</v>
      </c>
      <c r="BM112" s="226" t="s">
        <v>191</v>
      </c>
    </row>
    <row r="113" s="2" customFormat="1">
      <c r="A113" s="41"/>
      <c r="B113" s="42"/>
      <c r="C113" s="43"/>
      <c r="D113" s="228" t="s">
        <v>141</v>
      </c>
      <c r="E113" s="43"/>
      <c r="F113" s="229" t="s">
        <v>192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141</v>
      </c>
      <c r="AU113" s="20" t="s">
        <v>84</v>
      </c>
    </row>
    <row r="114" s="2" customFormat="1">
      <c r="A114" s="41"/>
      <c r="B114" s="42"/>
      <c r="C114" s="43"/>
      <c r="D114" s="233" t="s">
        <v>143</v>
      </c>
      <c r="E114" s="43"/>
      <c r="F114" s="234" t="s">
        <v>193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143</v>
      </c>
      <c r="AU114" s="20" t="s">
        <v>84</v>
      </c>
    </row>
    <row r="115" s="12" customFormat="1" ht="22.8" customHeight="1">
      <c r="A115" s="12"/>
      <c r="B115" s="199"/>
      <c r="C115" s="200"/>
      <c r="D115" s="201" t="s">
        <v>73</v>
      </c>
      <c r="E115" s="213" t="s">
        <v>194</v>
      </c>
      <c r="F115" s="213" t="s">
        <v>195</v>
      </c>
      <c r="G115" s="200"/>
      <c r="H115" s="200"/>
      <c r="I115" s="203"/>
      <c r="J115" s="214">
        <f>BK115</f>
        <v>0</v>
      </c>
      <c r="K115" s="200"/>
      <c r="L115" s="205"/>
      <c r="M115" s="206"/>
      <c r="N115" s="207"/>
      <c r="O115" s="207"/>
      <c r="P115" s="208">
        <f>SUM(P116:P125)</f>
        <v>0</v>
      </c>
      <c r="Q115" s="207"/>
      <c r="R115" s="208">
        <f>SUM(R116:R125)</f>
        <v>0</v>
      </c>
      <c r="S115" s="207"/>
      <c r="T115" s="209">
        <f>SUM(T116:T125)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10" t="s">
        <v>130</v>
      </c>
      <c r="AT115" s="211" t="s">
        <v>73</v>
      </c>
      <c r="AU115" s="211" t="s">
        <v>82</v>
      </c>
      <c r="AY115" s="210" t="s">
        <v>131</v>
      </c>
      <c r="BK115" s="212">
        <f>SUM(BK116:BK125)</f>
        <v>0</v>
      </c>
    </row>
    <row r="116" s="2" customFormat="1" ht="16.5" customHeight="1">
      <c r="A116" s="41"/>
      <c r="B116" s="42"/>
      <c r="C116" s="215" t="s">
        <v>196</v>
      </c>
      <c r="D116" s="215" t="s">
        <v>134</v>
      </c>
      <c r="E116" s="216" t="s">
        <v>197</v>
      </c>
      <c r="F116" s="217" t="s">
        <v>198</v>
      </c>
      <c r="G116" s="218" t="s">
        <v>137</v>
      </c>
      <c r="H116" s="219">
        <v>1</v>
      </c>
      <c r="I116" s="220"/>
      <c r="J116" s="221">
        <f>ROUND(I116*H116,2)</f>
        <v>0</v>
      </c>
      <c r="K116" s="217" t="s">
        <v>138</v>
      </c>
      <c r="L116" s="47"/>
      <c r="M116" s="222" t="s">
        <v>19</v>
      </c>
      <c r="N116" s="223" t="s">
        <v>45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139</v>
      </c>
      <c r="AT116" s="226" t="s">
        <v>134</v>
      </c>
      <c r="AU116" s="226" t="s">
        <v>84</v>
      </c>
      <c r="AY116" s="20" t="s">
        <v>131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20" t="s">
        <v>82</v>
      </c>
      <c r="BK116" s="227">
        <f>ROUND(I116*H116,2)</f>
        <v>0</v>
      </c>
      <c r="BL116" s="20" t="s">
        <v>139</v>
      </c>
      <c r="BM116" s="226" t="s">
        <v>199</v>
      </c>
    </row>
    <row r="117" s="2" customFormat="1">
      <c r="A117" s="41"/>
      <c r="B117" s="42"/>
      <c r="C117" s="43"/>
      <c r="D117" s="228" t="s">
        <v>141</v>
      </c>
      <c r="E117" s="43"/>
      <c r="F117" s="229" t="s">
        <v>200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141</v>
      </c>
      <c r="AU117" s="20" t="s">
        <v>84</v>
      </c>
    </row>
    <row r="118" s="2" customFormat="1">
      <c r="A118" s="41"/>
      <c r="B118" s="42"/>
      <c r="C118" s="43"/>
      <c r="D118" s="233" t="s">
        <v>143</v>
      </c>
      <c r="E118" s="43"/>
      <c r="F118" s="234" t="s">
        <v>201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143</v>
      </c>
      <c r="AU118" s="20" t="s">
        <v>84</v>
      </c>
    </row>
    <row r="119" s="13" customFormat="1">
      <c r="A119" s="13"/>
      <c r="B119" s="235"/>
      <c r="C119" s="236"/>
      <c r="D119" s="233" t="s">
        <v>145</v>
      </c>
      <c r="E119" s="237" t="s">
        <v>19</v>
      </c>
      <c r="F119" s="238" t="s">
        <v>202</v>
      </c>
      <c r="G119" s="236"/>
      <c r="H119" s="239">
        <v>1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5" t="s">
        <v>145</v>
      </c>
      <c r="AU119" s="245" t="s">
        <v>84</v>
      </c>
      <c r="AV119" s="13" t="s">
        <v>84</v>
      </c>
      <c r="AW119" s="13" t="s">
        <v>35</v>
      </c>
      <c r="AX119" s="13" t="s">
        <v>82</v>
      </c>
      <c r="AY119" s="245" t="s">
        <v>131</v>
      </c>
    </row>
    <row r="120" s="2" customFormat="1" ht="21.75" customHeight="1">
      <c r="A120" s="41"/>
      <c r="B120" s="42"/>
      <c r="C120" s="215" t="s">
        <v>203</v>
      </c>
      <c r="D120" s="215" t="s">
        <v>134</v>
      </c>
      <c r="E120" s="216" t="s">
        <v>204</v>
      </c>
      <c r="F120" s="217" t="s">
        <v>205</v>
      </c>
      <c r="G120" s="218" t="s">
        <v>137</v>
      </c>
      <c r="H120" s="219">
        <v>1</v>
      </c>
      <c r="I120" s="220"/>
      <c r="J120" s="221">
        <f>ROUND(I120*H120,2)</f>
        <v>0</v>
      </c>
      <c r="K120" s="217" t="s">
        <v>138</v>
      </c>
      <c r="L120" s="47"/>
      <c r="M120" s="222" t="s">
        <v>19</v>
      </c>
      <c r="N120" s="223" t="s">
        <v>45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139</v>
      </c>
      <c r="AT120" s="226" t="s">
        <v>134</v>
      </c>
      <c r="AU120" s="226" t="s">
        <v>84</v>
      </c>
      <c r="AY120" s="20" t="s">
        <v>131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20" t="s">
        <v>82</v>
      </c>
      <c r="BK120" s="227">
        <f>ROUND(I120*H120,2)</f>
        <v>0</v>
      </c>
      <c r="BL120" s="20" t="s">
        <v>139</v>
      </c>
      <c r="BM120" s="226" t="s">
        <v>206</v>
      </c>
    </row>
    <row r="121" s="2" customFormat="1">
      <c r="A121" s="41"/>
      <c r="B121" s="42"/>
      <c r="C121" s="43"/>
      <c r="D121" s="228" t="s">
        <v>141</v>
      </c>
      <c r="E121" s="43"/>
      <c r="F121" s="229" t="s">
        <v>207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141</v>
      </c>
      <c r="AU121" s="20" t="s">
        <v>84</v>
      </c>
    </row>
    <row r="122" s="2" customFormat="1">
      <c r="A122" s="41"/>
      <c r="B122" s="42"/>
      <c r="C122" s="43"/>
      <c r="D122" s="233" t="s">
        <v>143</v>
      </c>
      <c r="E122" s="43"/>
      <c r="F122" s="234" t="s">
        <v>208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143</v>
      </c>
      <c r="AU122" s="20" t="s">
        <v>84</v>
      </c>
    </row>
    <row r="123" s="2" customFormat="1" ht="24.15" customHeight="1">
      <c r="A123" s="41"/>
      <c r="B123" s="42"/>
      <c r="C123" s="215" t="s">
        <v>8</v>
      </c>
      <c r="D123" s="215" t="s">
        <v>134</v>
      </c>
      <c r="E123" s="216" t="s">
        <v>209</v>
      </c>
      <c r="F123" s="217" t="s">
        <v>210</v>
      </c>
      <c r="G123" s="218" t="s">
        <v>137</v>
      </c>
      <c r="H123" s="219">
        <v>1</v>
      </c>
      <c r="I123" s="220"/>
      <c r="J123" s="221">
        <f>ROUND(I123*H123,2)</f>
        <v>0</v>
      </c>
      <c r="K123" s="217" t="s">
        <v>138</v>
      </c>
      <c r="L123" s="47"/>
      <c r="M123" s="222" t="s">
        <v>19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139</v>
      </c>
      <c r="AT123" s="226" t="s">
        <v>134</v>
      </c>
      <c r="AU123" s="226" t="s">
        <v>84</v>
      </c>
      <c r="AY123" s="20" t="s">
        <v>131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82</v>
      </c>
      <c r="BK123" s="227">
        <f>ROUND(I123*H123,2)</f>
        <v>0</v>
      </c>
      <c r="BL123" s="20" t="s">
        <v>139</v>
      </c>
      <c r="BM123" s="226" t="s">
        <v>211</v>
      </c>
    </row>
    <row r="124" s="2" customFormat="1">
      <c r="A124" s="41"/>
      <c r="B124" s="42"/>
      <c r="C124" s="43"/>
      <c r="D124" s="228" t="s">
        <v>141</v>
      </c>
      <c r="E124" s="43"/>
      <c r="F124" s="229" t="s">
        <v>212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141</v>
      </c>
      <c r="AU124" s="20" t="s">
        <v>84</v>
      </c>
    </row>
    <row r="125" s="2" customFormat="1">
      <c r="A125" s="41"/>
      <c r="B125" s="42"/>
      <c r="C125" s="43"/>
      <c r="D125" s="233" t="s">
        <v>143</v>
      </c>
      <c r="E125" s="43"/>
      <c r="F125" s="234" t="s">
        <v>213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143</v>
      </c>
      <c r="AU125" s="20" t="s">
        <v>84</v>
      </c>
    </row>
    <row r="126" s="12" customFormat="1" ht="22.8" customHeight="1">
      <c r="A126" s="12"/>
      <c r="B126" s="199"/>
      <c r="C126" s="200"/>
      <c r="D126" s="201" t="s">
        <v>73</v>
      </c>
      <c r="E126" s="213" t="s">
        <v>214</v>
      </c>
      <c r="F126" s="213" t="s">
        <v>215</v>
      </c>
      <c r="G126" s="200"/>
      <c r="H126" s="200"/>
      <c r="I126" s="203"/>
      <c r="J126" s="214">
        <f>BK126</f>
        <v>0</v>
      </c>
      <c r="K126" s="200"/>
      <c r="L126" s="205"/>
      <c r="M126" s="206"/>
      <c r="N126" s="207"/>
      <c r="O126" s="207"/>
      <c r="P126" s="208">
        <f>SUM(P127:P134)</f>
        <v>0</v>
      </c>
      <c r="Q126" s="207"/>
      <c r="R126" s="208">
        <f>SUM(R127:R134)</f>
        <v>0</v>
      </c>
      <c r="S126" s="207"/>
      <c r="T126" s="209">
        <f>SUM(T127:T134)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0" t="s">
        <v>130</v>
      </c>
      <c r="AT126" s="211" t="s">
        <v>73</v>
      </c>
      <c r="AU126" s="211" t="s">
        <v>82</v>
      </c>
      <c r="AY126" s="210" t="s">
        <v>131</v>
      </c>
      <c r="BK126" s="212">
        <f>SUM(BK127:BK134)</f>
        <v>0</v>
      </c>
    </row>
    <row r="127" s="2" customFormat="1" ht="24.15" customHeight="1">
      <c r="A127" s="41"/>
      <c r="B127" s="42"/>
      <c r="C127" s="215" t="s">
        <v>216</v>
      </c>
      <c r="D127" s="215" t="s">
        <v>134</v>
      </c>
      <c r="E127" s="216" t="s">
        <v>217</v>
      </c>
      <c r="F127" s="217" t="s">
        <v>218</v>
      </c>
      <c r="G127" s="218" t="s">
        <v>137</v>
      </c>
      <c r="H127" s="219">
        <v>1</v>
      </c>
      <c r="I127" s="220"/>
      <c r="J127" s="221">
        <f>ROUND(I127*H127,2)</f>
        <v>0</v>
      </c>
      <c r="K127" s="217" t="s">
        <v>138</v>
      </c>
      <c r="L127" s="47"/>
      <c r="M127" s="222" t="s">
        <v>19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139</v>
      </c>
      <c r="AT127" s="226" t="s">
        <v>134</v>
      </c>
      <c r="AU127" s="226" t="s">
        <v>84</v>
      </c>
      <c r="AY127" s="20" t="s">
        <v>131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82</v>
      </c>
      <c r="BK127" s="227">
        <f>ROUND(I127*H127,2)</f>
        <v>0</v>
      </c>
      <c r="BL127" s="20" t="s">
        <v>139</v>
      </c>
      <c r="BM127" s="226" t="s">
        <v>219</v>
      </c>
    </row>
    <row r="128" s="2" customFormat="1">
      <c r="A128" s="41"/>
      <c r="B128" s="42"/>
      <c r="C128" s="43"/>
      <c r="D128" s="228" t="s">
        <v>141</v>
      </c>
      <c r="E128" s="43"/>
      <c r="F128" s="229" t="s">
        <v>220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141</v>
      </c>
      <c r="AU128" s="20" t="s">
        <v>84</v>
      </c>
    </row>
    <row r="129" s="2" customFormat="1">
      <c r="A129" s="41"/>
      <c r="B129" s="42"/>
      <c r="C129" s="43"/>
      <c r="D129" s="233" t="s">
        <v>143</v>
      </c>
      <c r="E129" s="43"/>
      <c r="F129" s="234" t="s">
        <v>221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143</v>
      </c>
      <c r="AU129" s="20" t="s">
        <v>84</v>
      </c>
    </row>
    <row r="130" s="13" customFormat="1">
      <c r="A130" s="13"/>
      <c r="B130" s="235"/>
      <c r="C130" s="236"/>
      <c r="D130" s="233" t="s">
        <v>145</v>
      </c>
      <c r="E130" s="237" t="s">
        <v>19</v>
      </c>
      <c r="F130" s="238" t="s">
        <v>222</v>
      </c>
      <c r="G130" s="236"/>
      <c r="H130" s="239">
        <v>1</v>
      </c>
      <c r="I130" s="240"/>
      <c r="J130" s="236"/>
      <c r="K130" s="236"/>
      <c r="L130" s="241"/>
      <c r="M130" s="242"/>
      <c r="N130" s="243"/>
      <c r="O130" s="243"/>
      <c r="P130" s="243"/>
      <c r="Q130" s="243"/>
      <c r="R130" s="243"/>
      <c r="S130" s="243"/>
      <c r="T130" s="244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5" t="s">
        <v>145</v>
      </c>
      <c r="AU130" s="245" t="s">
        <v>84</v>
      </c>
      <c r="AV130" s="13" t="s">
        <v>84</v>
      </c>
      <c r="AW130" s="13" t="s">
        <v>35</v>
      </c>
      <c r="AX130" s="13" t="s">
        <v>82</v>
      </c>
      <c r="AY130" s="245" t="s">
        <v>131</v>
      </c>
    </row>
    <row r="131" s="2" customFormat="1" ht="16.5" customHeight="1">
      <c r="A131" s="41"/>
      <c r="B131" s="42"/>
      <c r="C131" s="215" t="s">
        <v>223</v>
      </c>
      <c r="D131" s="215" t="s">
        <v>134</v>
      </c>
      <c r="E131" s="216" t="s">
        <v>224</v>
      </c>
      <c r="F131" s="217" t="s">
        <v>225</v>
      </c>
      <c r="G131" s="218" t="s">
        <v>137</v>
      </c>
      <c r="H131" s="219">
        <v>1</v>
      </c>
      <c r="I131" s="220"/>
      <c r="J131" s="221">
        <f>ROUND(I131*H131,2)</f>
        <v>0</v>
      </c>
      <c r="K131" s="217" t="s">
        <v>138</v>
      </c>
      <c r="L131" s="47"/>
      <c r="M131" s="222" t="s">
        <v>19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139</v>
      </c>
      <c r="AT131" s="226" t="s">
        <v>134</v>
      </c>
      <c r="AU131" s="226" t="s">
        <v>84</v>
      </c>
      <c r="AY131" s="20" t="s">
        <v>131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82</v>
      </c>
      <c r="BK131" s="227">
        <f>ROUND(I131*H131,2)</f>
        <v>0</v>
      </c>
      <c r="BL131" s="20" t="s">
        <v>139</v>
      </c>
      <c r="BM131" s="226" t="s">
        <v>226</v>
      </c>
    </row>
    <row r="132" s="2" customFormat="1">
      <c r="A132" s="41"/>
      <c r="B132" s="42"/>
      <c r="C132" s="43"/>
      <c r="D132" s="228" t="s">
        <v>141</v>
      </c>
      <c r="E132" s="43"/>
      <c r="F132" s="229" t="s">
        <v>227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141</v>
      </c>
      <c r="AU132" s="20" t="s">
        <v>84</v>
      </c>
    </row>
    <row r="133" s="2" customFormat="1">
      <c r="A133" s="41"/>
      <c r="B133" s="42"/>
      <c r="C133" s="43"/>
      <c r="D133" s="233" t="s">
        <v>143</v>
      </c>
      <c r="E133" s="43"/>
      <c r="F133" s="234" t="s">
        <v>228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143</v>
      </c>
      <c r="AU133" s="20" t="s">
        <v>84</v>
      </c>
    </row>
    <row r="134" s="13" customFormat="1">
      <c r="A134" s="13"/>
      <c r="B134" s="235"/>
      <c r="C134" s="236"/>
      <c r="D134" s="233" t="s">
        <v>145</v>
      </c>
      <c r="E134" s="237" t="s">
        <v>19</v>
      </c>
      <c r="F134" s="238" t="s">
        <v>229</v>
      </c>
      <c r="G134" s="236"/>
      <c r="H134" s="239">
        <v>1</v>
      </c>
      <c r="I134" s="240"/>
      <c r="J134" s="236"/>
      <c r="K134" s="236"/>
      <c r="L134" s="241"/>
      <c r="M134" s="246"/>
      <c r="N134" s="247"/>
      <c r="O134" s="247"/>
      <c r="P134" s="247"/>
      <c r="Q134" s="247"/>
      <c r="R134" s="247"/>
      <c r="S134" s="247"/>
      <c r="T134" s="24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145</v>
      </c>
      <c r="AU134" s="245" t="s">
        <v>84</v>
      </c>
      <c r="AV134" s="13" t="s">
        <v>84</v>
      </c>
      <c r="AW134" s="13" t="s">
        <v>35</v>
      </c>
      <c r="AX134" s="13" t="s">
        <v>82</v>
      </c>
      <c r="AY134" s="245" t="s">
        <v>131</v>
      </c>
    </row>
    <row r="135" s="2" customFormat="1" ht="6.96" customHeight="1">
      <c r="A135" s="41"/>
      <c r="B135" s="62"/>
      <c r="C135" s="63"/>
      <c r="D135" s="63"/>
      <c r="E135" s="63"/>
      <c r="F135" s="63"/>
      <c r="G135" s="63"/>
      <c r="H135" s="63"/>
      <c r="I135" s="63"/>
      <c r="J135" s="63"/>
      <c r="K135" s="63"/>
      <c r="L135" s="47"/>
      <c r="M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</row>
  </sheetData>
  <sheetProtection sheet="1" autoFilter="0" formatColumns="0" formatRows="0" objects="1" scenarios="1" spinCount="100000" saltValue="WPW1umY46ZXH6H+RRW1lKjNmm7v+Kbn3ty97wJ3dRBx7xe3xReg+IDE9dSw4tHtm7F1TmamT71OE4cW6m1iO8w==" hashValue="8Du3qo5csZJb1CcSb7oRiP76t1HGsOfce5bpHBLc9NnY+8JKtajdavWYbsVmOWuHQGKV/fSeSKR0Td27vIlsIg==" algorithmName="SHA-512" password="CC35"/>
  <autoFilter ref="C83:K134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8" r:id="rId1" display="https://podminky.urs.cz/item/CS_URS_2026_01/012103000"/>
    <hyperlink ref="F92" r:id="rId2" display="https://podminky.urs.cz/item/CS_URS_2026_01/012203000"/>
    <hyperlink ref="F95" r:id="rId3" display="https://podminky.urs.cz/item/CS_URS_2026_01/012303000"/>
    <hyperlink ref="F98" r:id="rId4" display="https://podminky.urs.cz/item/CS_URS_2026_01/013254000"/>
    <hyperlink ref="F101" r:id="rId5" display="https://podminky.urs.cz/item/CS_URS_2026_01/013294000"/>
    <hyperlink ref="F105" r:id="rId6" display="https://podminky.urs.cz/item/CS_URS_2026_01/031303000"/>
    <hyperlink ref="F107" r:id="rId7" display="https://podminky.urs.cz/item/CS_URS_2026_01/032002000"/>
    <hyperlink ref="F110" r:id="rId8" display="https://podminky.urs.cz/item/CS_URS_2026_01/034002000"/>
    <hyperlink ref="F113" r:id="rId9" display="https://podminky.urs.cz/item/CS_URS_2026_01/039002000"/>
    <hyperlink ref="F117" r:id="rId10" display="https://podminky.urs.cz/item/CS_URS_2026_01/042002000"/>
    <hyperlink ref="F121" r:id="rId11" display="https://podminky.urs.cz/item/CS_URS_2026_01/042503000"/>
    <hyperlink ref="F124" r:id="rId12" display="https://podminky.urs.cz/item/CS_URS_2026_01/043103000"/>
    <hyperlink ref="F128" r:id="rId13" display="https://podminky.urs.cz/item/CS_URS_2026_01/091002000"/>
    <hyperlink ref="F132" r:id="rId14" display="https://podminky.urs.cz/item/CS_URS_2026_01/094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91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84</v>
      </c>
    </row>
    <row r="4" s="1" customFormat="1" ht="24.96" customHeight="1">
      <c r="B4" s="23"/>
      <c r="D4" s="143" t="s">
        <v>104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REVITALIZACE VÍCEÚČELOVÉHO HŘIŠTĚ, KOSTELEC (Z1)</v>
      </c>
      <c r="F7" s="145"/>
      <c r="G7" s="145"/>
      <c r="H7" s="145"/>
      <c r="L7" s="23"/>
    </row>
    <row r="8" s="1" customFormat="1" ht="12" customHeight="1">
      <c r="B8" s="23"/>
      <c r="D8" s="145" t="s">
        <v>105</v>
      </c>
      <c r="L8" s="23"/>
    </row>
    <row r="9" s="2" customFormat="1" ht="16.5" customHeight="1">
      <c r="A9" s="41"/>
      <c r="B9" s="47"/>
      <c r="C9" s="41"/>
      <c r="D9" s="41"/>
      <c r="E9" s="146" t="s">
        <v>230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231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232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8. 4. 2026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">
        <v>19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27</v>
      </c>
      <c r="F17" s="41"/>
      <c r="G17" s="41"/>
      <c r="H17" s="41"/>
      <c r="I17" s="145" t="s">
        <v>28</v>
      </c>
      <c r="J17" s="136" t="s">
        <v>19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5" t="s">
        <v>28</v>
      </c>
      <c r="J23" s="136" t="s">
        <v>34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26</v>
      </c>
      <c r="J25" s="136" t="s">
        <v>19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28</v>
      </c>
      <c r="J26" s="136" t="s">
        <v>19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ROUND(J97,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ROUND((SUM(BE97:BE286)),  2)</f>
        <v>0</v>
      </c>
      <c r="G35" s="41"/>
      <c r="H35" s="41"/>
      <c r="I35" s="160">
        <v>0.20999999999999999</v>
      </c>
      <c r="J35" s="159">
        <f>ROUND(((SUM(BE97:BE286))*I35),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ROUND((SUM(BF97:BF286)),  2)</f>
        <v>0</v>
      </c>
      <c r="G36" s="41"/>
      <c r="H36" s="41"/>
      <c r="I36" s="160">
        <v>0.12</v>
      </c>
      <c r="J36" s="159">
        <f>ROUND(((SUM(BF97:BF286))*I36),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ROUND((SUM(BG97:BG286)),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ROUND((SUM(BH97:BH286)),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ROUND((SUM(BI97:BI286)),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107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REVITALIZACE VÍCEÚČELOVÉHO HŘIŠTĚ, KOSTELEC (Z1)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105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230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231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101 - REVITALIZACE HŘIŠTĚ (Z1)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 xml:space="preserve"> </v>
      </c>
      <c r="G56" s="43"/>
      <c r="H56" s="43"/>
      <c r="I56" s="35" t="s">
        <v>23</v>
      </c>
      <c r="J56" s="75" t="str">
        <f>IF(J14="","",J14)</f>
        <v>8. 4. 2026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25</v>
      </c>
      <c r="D58" s="43"/>
      <c r="E58" s="43"/>
      <c r="F58" s="30" t="str">
        <f>E17</f>
        <v>Obec Kostelec</v>
      </c>
      <c r="G58" s="43"/>
      <c r="H58" s="43"/>
      <c r="I58" s="35" t="s">
        <v>31</v>
      </c>
      <c r="J58" s="39" t="str">
        <f>E23</f>
        <v>PROfi Jihlava spol. s r.o.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Zbytovská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108</v>
      </c>
      <c r="D61" s="174"/>
      <c r="E61" s="174"/>
      <c r="F61" s="174"/>
      <c r="G61" s="174"/>
      <c r="H61" s="174"/>
      <c r="I61" s="174"/>
      <c r="J61" s="175" t="s">
        <v>109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J97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110</v>
      </c>
    </row>
    <row r="64" s="9" customFormat="1" ht="24.96" customHeight="1">
      <c r="A64" s="9"/>
      <c r="B64" s="177"/>
      <c r="C64" s="178"/>
      <c r="D64" s="179" t="s">
        <v>233</v>
      </c>
      <c r="E64" s="180"/>
      <c r="F64" s="180"/>
      <c r="G64" s="180"/>
      <c r="H64" s="180"/>
      <c r="I64" s="180"/>
      <c r="J64" s="181">
        <f>J98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234</v>
      </c>
      <c r="E65" s="185"/>
      <c r="F65" s="185"/>
      <c r="G65" s="185"/>
      <c r="H65" s="185"/>
      <c r="I65" s="185"/>
      <c r="J65" s="186">
        <f>J99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235</v>
      </c>
      <c r="E66" s="185"/>
      <c r="F66" s="185"/>
      <c r="G66" s="185"/>
      <c r="H66" s="185"/>
      <c r="I66" s="185"/>
      <c r="J66" s="186">
        <f>J154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236</v>
      </c>
      <c r="E67" s="185"/>
      <c r="F67" s="185"/>
      <c r="G67" s="185"/>
      <c r="H67" s="185"/>
      <c r="I67" s="185"/>
      <c r="J67" s="186">
        <f>J173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237</v>
      </c>
      <c r="E68" s="185"/>
      <c r="F68" s="185"/>
      <c r="G68" s="185"/>
      <c r="H68" s="185"/>
      <c r="I68" s="185"/>
      <c r="J68" s="186">
        <f>J178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238</v>
      </c>
      <c r="E69" s="185"/>
      <c r="F69" s="185"/>
      <c r="G69" s="185"/>
      <c r="H69" s="185"/>
      <c r="I69" s="185"/>
      <c r="J69" s="186">
        <f>J189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239</v>
      </c>
      <c r="E70" s="185"/>
      <c r="F70" s="185"/>
      <c r="G70" s="185"/>
      <c r="H70" s="185"/>
      <c r="I70" s="185"/>
      <c r="J70" s="186">
        <f>J194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240</v>
      </c>
      <c r="E71" s="185"/>
      <c r="F71" s="185"/>
      <c r="G71" s="185"/>
      <c r="H71" s="185"/>
      <c r="I71" s="185"/>
      <c r="J71" s="186">
        <f>J238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3"/>
      <c r="C72" s="128"/>
      <c r="D72" s="184" t="s">
        <v>241</v>
      </c>
      <c r="E72" s="185"/>
      <c r="F72" s="185"/>
      <c r="G72" s="185"/>
      <c r="H72" s="185"/>
      <c r="I72" s="185"/>
      <c r="J72" s="186">
        <f>J263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9" customFormat="1" ht="24.96" customHeight="1">
      <c r="A73" s="9"/>
      <c r="B73" s="177"/>
      <c r="C73" s="178"/>
      <c r="D73" s="179" t="s">
        <v>242</v>
      </c>
      <c r="E73" s="180"/>
      <c r="F73" s="180"/>
      <c r="G73" s="180"/>
      <c r="H73" s="180"/>
      <c r="I73" s="180"/>
      <c r="J73" s="181">
        <f>J266</f>
        <v>0</v>
      </c>
      <c r="K73" s="178"/>
      <c r="L73" s="182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10" customFormat="1" ht="19.92" customHeight="1">
      <c r="A74" s="10"/>
      <c r="B74" s="183"/>
      <c r="C74" s="128"/>
      <c r="D74" s="184" t="s">
        <v>243</v>
      </c>
      <c r="E74" s="185"/>
      <c r="F74" s="185"/>
      <c r="G74" s="185"/>
      <c r="H74" s="185"/>
      <c r="I74" s="185"/>
      <c r="J74" s="186">
        <f>J267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3"/>
      <c r="C75" s="128"/>
      <c r="D75" s="184" t="s">
        <v>244</v>
      </c>
      <c r="E75" s="185"/>
      <c r="F75" s="185"/>
      <c r="G75" s="185"/>
      <c r="H75" s="185"/>
      <c r="I75" s="185"/>
      <c r="J75" s="186">
        <f>J278</f>
        <v>0</v>
      </c>
      <c r="K75" s="128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2" customFormat="1" ht="21.84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6" t="s">
        <v>116</v>
      </c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16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72" t="str">
        <f>E7</f>
        <v>REVITALIZACE VÍCEÚČELOVÉHO HŘIŠTĚ, KOSTELEC (Z1)</v>
      </c>
      <c r="F85" s="35"/>
      <c r="G85" s="35"/>
      <c r="H85" s="35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" customFormat="1" ht="12" customHeight="1">
      <c r="B86" s="24"/>
      <c r="C86" s="35" t="s">
        <v>105</v>
      </c>
      <c r="D86" s="25"/>
      <c r="E86" s="25"/>
      <c r="F86" s="25"/>
      <c r="G86" s="25"/>
      <c r="H86" s="25"/>
      <c r="I86" s="25"/>
      <c r="J86" s="25"/>
      <c r="K86" s="25"/>
      <c r="L86" s="23"/>
    </row>
    <row r="87" s="2" customFormat="1" ht="16.5" customHeight="1">
      <c r="A87" s="41"/>
      <c r="B87" s="42"/>
      <c r="C87" s="43"/>
      <c r="D87" s="43"/>
      <c r="E87" s="172" t="s">
        <v>230</v>
      </c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231</v>
      </c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6.5" customHeight="1">
      <c r="A89" s="41"/>
      <c r="B89" s="42"/>
      <c r="C89" s="43"/>
      <c r="D89" s="43"/>
      <c r="E89" s="72" t="str">
        <f>E11</f>
        <v>SO 101 - REVITALIZACE HŘIŠTĚ (Z1)</v>
      </c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21</v>
      </c>
      <c r="D91" s="43"/>
      <c r="E91" s="43"/>
      <c r="F91" s="30" t="str">
        <f>F14</f>
        <v xml:space="preserve"> </v>
      </c>
      <c r="G91" s="43"/>
      <c r="H91" s="43"/>
      <c r="I91" s="35" t="s">
        <v>23</v>
      </c>
      <c r="J91" s="75" t="str">
        <f>IF(J14="","",J14)</f>
        <v>8. 4. 2026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25.65" customHeight="1">
      <c r="A93" s="41"/>
      <c r="B93" s="42"/>
      <c r="C93" s="35" t="s">
        <v>25</v>
      </c>
      <c r="D93" s="43"/>
      <c r="E93" s="43"/>
      <c r="F93" s="30" t="str">
        <f>E17</f>
        <v>Obec Kostelec</v>
      </c>
      <c r="G93" s="43"/>
      <c r="H93" s="43"/>
      <c r="I93" s="35" t="s">
        <v>31</v>
      </c>
      <c r="J93" s="39" t="str">
        <f>E23</f>
        <v>PROfi Jihlava spol. s r.o.</v>
      </c>
      <c r="K93" s="43"/>
      <c r="L93" s="14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5.15" customHeight="1">
      <c r="A94" s="41"/>
      <c r="B94" s="42"/>
      <c r="C94" s="35" t="s">
        <v>29</v>
      </c>
      <c r="D94" s="43"/>
      <c r="E94" s="43"/>
      <c r="F94" s="30" t="str">
        <f>IF(E20="","",E20)</f>
        <v>Vyplň údaj</v>
      </c>
      <c r="G94" s="43"/>
      <c r="H94" s="43"/>
      <c r="I94" s="35" t="s">
        <v>36</v>
      </c>
      <c r="J94" s="39" t="str">
        <f>E26</f>
        <v>Zbytovská</v>
      </c>
      <c r="K94" s="43"/>
      <c r="L94" s="14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11" customFormat="1" ht="29.28" customHeight="1">
      <c r="A96" s="188"/>
      <c r="B96" s="189"/>
      <c r="C96" s="190" t="s">
        <v>117</v>
      </c>
      <c r="D96" s="191" t="s">
        <v>59</v>
      </c>
      <c r="E96" s="191" t="s">
        <v>55</v>
      </c>
      <c r="F96" s="191" t="s">
        <v>56</v>
      </c>
      <c r="G96" s="191" t="s">
        <v>118</v>
      </c>
      <c r="H96" s="191" t="s">
        <v>119</v>
      </c>
      <c r="I96" s="191" t="s">
        <v>120</v>
      </c>
      <c r="J96" s="191" t="s">
        <v>109</v>
      </c>
      <c r="K96" s="192" t="s">
        <v>121</v>
      </c>
      <c r="L96" s="193"/>
      <c r="M96" s="95" t="s">
        <v>19</v>
      </c>
      <c r="N96" s="96" t="s">
        <v>44</v>
      </c>
      <c r="O96" s="96" t="s">
        <v>122</v>
      </c>
      <c r="P96" s="96" t="s">
        <v>123</v>
      </c>
      <c r="Q96" s="96" t="s">
        <v>124</v>
      </c>
      <c r="R96" s="96" t="s">
        <v>125</v>
      </c>
      <c r="S96" s="96" t="s">
        <v>126</v>
      </c>
      <c r="T96" s="97" t="s">
        <v>127</v>
      </c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</row>
    <row r="97" s="2" customFormat="1" ht="22.8" customHeight="1">
      <c r="A97" s="41"/>
      <c r="B97" s="42"/>
      <c r="C97" s="102" t="s">
        <v>128</v>
      </c>
      <c r="D97" s="43"/>
      <c r="E97" s="43"/>
      <c r="F97" s="43"/>
      <c r="G97" s="43"/>
      <c r="H97" s="43"/>
      <c r="I97" s="43"/>
      <c r="J97" s="194">
        <f>BK97</f>
        <v>0</v>
      </c>
      <c r="K97" s="43"/>
      <c r="L97" s="47"/>
      <c r="M97" s="98"/>
      <c r="N97" s="195"/>
      <c r="O97" s="99"/>
      <c r="P97" s="196">
        <f>P98+P266</f>
        <v>0</v>
      </c>
      <c r="Q97" s="99"/>
      <c r="R97" s="196">
        <f>R98+R266</f>
        <v>1561.14101856</v>
      </c>
      <c r="S97" s="99"/>
      <c r="T97" s="197">
        <f>T98+T266</f>
        <v>291.91629999999998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73</v>
      </c>
      <c r="AU97" s="20" t="s">
        <v>110</v>
      </c>
      <c r="BK97" s="198">
        <f>BK98+BK266</f>
        <v>0</v>
      </c>
    </row>
    <row r="98" s="12" customFormat="1" ht="25.92" customHeight="1">
      <c r="A98" s="12"/>
      <c r="B98" s="199"/>
      <c r="C98" s="200"/>
      <c r="D98" s="201" t="s">
        <v>73</v>
      </c>
      <c r="E98" s="202" t="s">
        <v>245</v>
      </c>
      <c r="F98" s="202" t="s">
        <v>246</v>
      </c>
      <c r="G98" s="200"/>
      <c r="H98" s="200"/>
      <c r="I98" s="203"/>
      <c r="J98" s="204">
        <f>BK98</f>
        <v>0</v>
      </c>
      <c r="K98" s="200"/>
      <c r="L98" s="205"/>
      <c r="M98" s="206"/>
      <c r="N98" s="207"/>
      <c r="O98" s="207"/>
      <c r="P98" s="208">
        <f>P99+P154+P173+P178+P189+P194+P238+P263</f>
        <v>0</v>
      </c>
      <c r="Q98" s="207"/>
      <c r="R98" s="208">
        <f>R99+R154+R173+R178+R189+R194+R238+R263</f>
        <v>1540.35591856</v>
      </c>
      <c r="S98" s="207"/>
      <c r="T98" s="209">
        <f>T99+T154+T173+T178+T189+T194+T238+T263</f>
        <v>291.91629999999998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82</v>
      </c>
      <c r="AT98" s="211" t="s">
        <v>73</v>
      </c>
      <c r="AU98" s="211" t="s">
        <v>74</v>
      </c>
      <c r="AY98" s="210" t="s">
        <v>131</v>
      </c>
      <c r="BK98" s="212">
        <f>BK99+BK154+BK173+BK178+BK189+BK194+BK238+BK263</f>
        <v>0</v>
      </c>
    </row>
    <row r="99" s="12" customFormat="1" ht="22.8" customHeight="1">
      <c r="A99" s="12"/>
      <c r="B99" s="199"/>
      <c r="C99" s="200"/>
      <c r="D99" s="201" t="s">
        <v>73</v>
      </c>
      <c r="E99" s="213" t="s">
        <v>82</v>
      </c>
      <c r="F99" s="213" t="s">
        <v>247</v>
      </c>
      <c r="G99" s="200"/>
      <c r="H99" s="200"/>
      <c r="I99" s="203"/>
      <c r="J99" s="214">
        <f>BK99</f>
        <v>0</v>
      </c>
      <c r="K99" s="200"/>
      <c r="L99" s="205"/>
      <c r="M99" s="206"/>
      <c r="N99" s="207"/>
      <c r="O99" s="207"/>
      <c r="P99" s="208">
        <f>SUM(P100:P153)</f>
        <v>0</v>
      </c>
      <c r="Q99" s="207"/>
      <c r="R99" s="208">
        <f>SUM(R100:R153)</f>
        <v>146.90164400000001</v>
      </c>
      <c r="S99" s="207"/>
      <c r="T99" s="209">
        <f>SUM(T100:T153)</f>
        <v>61.394999999999996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10" t="s">
        <v>82</v>
      </c>
      <c r="AT99" s="211" t="s">
        <v>73</v>
      </c>
      <c r="AU99" s="211" t="s">
        <v>82</v>
      </c>
      <c r="AY99" s="210" t="s">
        <v>131</v>
      </c>
      <c r="BK99" s="212">
        <f>SUM(BK100:BK153)</f>
        <v>0</v>
      </c>
    </row>
    <row r="100" s="2" customFormat="1" ht="33" customHeight="1">
      <c r="A100" s="41"/>
      <c r="B100" s="42"/>
      <c r="C100" s="215" t="s">
        <v>82</v>
      </c>
      <c r="D100" s="215" t="s">
        <v>134</v>
      </c>
      <c r="E100" s="216" t="s">
        <v>248</v>
      </c>
      <c r="F100" s="217" t="s">
        <v>249</v>
      </c>
      <c r="G100" s="218" t="s">
        <v>250</v>
      </c>
      <c r="H100" s="219">
        <v>1083</v>
      </c>
      <c r="I100" s="220"/>
      <c r="J100" s="221">
        <f>ROUND(I100*H100,2)</f>
        <v>0</v>
      </c>
      <c r="K100" s="217" t="s">
        <v>138</v>
      </c>
      <c r="L100" s="47"/>
      <c r="M100" s="222" t="s">
        <v>19</v>
      </c>
      <c r="N100" s="223" t="s">
        <v>45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0.029999999999999999</v>
      </c>
      <c r="T100" s="225">
        <f>S100*H100</f>
        <v>32.490000000000002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158</v>
      </c>
      <c r="AT100" s="226" t="s">
        <v>134</v>
      </c>
      <c r="AU100" s="226" t="s">
        <v>84</v>
      </c>
      <c r="AY100" s="20" t="s">
        <v>131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82</v>
      </c>
      <c r="BK100" s="227">
        <f>ROUND(I100*H100,2)</f>
        <v>0</v>
      </c>
      <c r="BL100" s="20" t="s">
        <v>158</v>
      </c>
      <c r="BM100" s="226" t="s">
        <v>251</v>
      </c>
    </row>
    <row r="101" s="2" customFormat="1">
      <c r="A101" s="41"/>
      <c r="B101" s="42"/>
      <c r="C101" s="43"/>
      <c r="D101" s="228" t="s">
        <v>141</v>
      </c>
      <c r="E101" s="43"/>
      <c r="F101" s="229" t="s">
        <v>252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141</v>
      </c>
      <c r="AU101" s="20" t="s">
        <v>84</v>
      </c>
    </row>
    <row r="102" s="2" customFormat="1" ht="49.05" customHeight="1">
      <c r="A102" s="41"/>
      <c r="B102" s="42"/>
      <c r="C102" s="215" t="s">
        <v>84</v>
      </c>
      <c r="D102" s="215" t="s">
        <v>134</v>
      </c>
      <c r="E102" s="216" t="s">
        <v>253</v>
      </c>
      <c r="F102" s="217" t="s">
        <v>254</v>
      </c>
      <c r="G102" s="218" t="s">
        <v>255</v>
      </c>
      <c r="H102" s="219">
        <v>141</v>
      </c>
      <c r="I102" s="220"/>
      <c r="J102" s="221">
        <f>ROUND(I102*H102,2)</f>
        <v>0</v>
      </c>
      <c r="K102" s="217" t="s">
        <v>138</v>
      </c>
      <c r="L102" s="47"/>
      <c r="M102" s="222" t="s">
        <v>19</v>
      </c>
      <c r="N102" s="223" t="s">
        <v>45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0.20499999999999999</v>
      </c>
      <c r="T102" s="225">
        <f>S102*H102</f>
        <v>28.904999999999998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158</v>
      </c>
      <c r="AT102" s="226" t="s">
        <v>134</v>
      </c>
      <c r="AU102" s="226" t="s">
        <v>84</v>
      </c>
      <c r="AY102" s="20" t="s">
        <v>131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20" t="s">
        <v>82</v>
      </c>
      <c r="BK102" s="227">
        <f>ROUND(I102*H102,2)</f>
        <v>0</v>
      </c>
      <c r="BL102" s="20" t="s">
        <v>158</v>
      </c>
      <c r="BM102" s="226" t="s">
        <v>256</v>
      </c>
    </row>
    <row r="103" s="2" customFormat="1">
      <c r="A103" s="41"/>
      <c r="B103" s="42"/>
      <c r="C103" s="43"/>
      <c r="D103" s="228" t="s">
        <v>141</v>
      </c>
      <c r="E103" s="43"/>
      <c r="F103" s="229" t="s">
        <v>257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141</v>
      </c>
      <c r="AU103" s="20" t="s">
        <v>84</v>
      </c>
    </row>
    <row r="104" s="13" customFormat="1">
      <c r="A104" s="13"/>
      <c r="B104" s="235"/>
      <c r="C104" s="236"/>
      <c r="D104" s="233" t="s">
        <v>145</v>
      </c>
      <c r="E104" s="237" t="s">
        <v>19</v>
      </c>
      <c r="F104" s="238" t="s">
        <v>258</v>
      </c>
      <c r="G104" s="236"/>
      <c r="H104" s="239">
        <v>141</v>
      </c>
      <c r="I104" s="240"/>
      <c r="J104" s="236"/>
      <c r="K104" s="236"/>
      <c r="L104" s="241"/>
      <c r="M104" s="242"/>
      <c r="N104" s="243"/>
      <c r="O104" s="243"/>
      <c r="P104" s="243"/>
      <c r="Q104" s="243"/>
      <c r="R104" s="243"/>
      <c r="S104" s="243"/>
      <c r="T104" s="244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5" t="s">
        <v>145</v>
      </c>
      <c r="AU104" s="245" t="s">
        <v>84</v>
      </c>
      <c r="AV104" s="13" t="s">
        <v>84</v>
      </c>
      <c r="AW104" s="13" t="s">
        <v>35</v>
      </c>
      <c r="AX104" s="13" t="s">
        <v>82</v>
      </c>
      <c r="AY104" s="245" t="s">
        <v>131</v>
      </c>
    </row>
    <row r="105" s="2" customFormat="1" ht="33" customHeight="1">
      <c r="A105" s="41"/>
      <c r="B105" s="42"/>
      <c r="C105" s="215" t="s">
        <v>152</v>
      </c>
      <c r="D105" s="215" t="s">
        <v>134</v>
      </c>
      <c r="E105" s="216" t="s">
        <v>259</v>
      </c>
      <c r="F105" s="217" t="s">
        <v>260</v>
      </c>
      <c r="G105" s="218" t="s">
        <v>261</v>
      </c>
      <c r="H105" s="219">
        <v>505.29000000000002</v>
      </c>
      <c r="I105" s="220"/>
      <c r="J105" s="221">
        <f>ROUND(I105*H105,2)</f>
        <v>0</v>
      </c>
      <c r="K105" s="217" t="s">
        <v>138</v>
      </c>
      <c r="L105" s="47"/>
      <c r="M105" s="222" t="s">
        <v>19</v>
      </c>
      <c r="N105" s="223" t="s">
        <v>45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158</v>
      </c>
      <c r="AT105" s="226" t="s">
        <v>134</v>
      </c>
      <c r="AU105" s="226" t="s">
        <v>84</v>
      </c>
      <c r="AY105" s="20" t="s">
        <v>131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82</v>
      </c>
      <c r="BK105" s="227">
        <f>ROUND(I105*H105,2)</f>
        <v>0</v>
      </c>
      <c r="BL105" s="20" t="s">
        <v>158</v>
      </c>
      <c r="BM105" s="226" t="s">
        <v>262</v>
      </c>
    </row>
    <row r="106" s="2" customFormat="1">
      <c r="A106" s="41"/>
      <c r="B106" s="42"/>
      <c r="C106" s="43"/>
      <c r="D106" s="228" t="s">
        <v>141</v>
      </c>
      <c r="E106" s="43"/>
      <c r="F106" s="229" t="s">
        <v>263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141</v>
      </c>
      <c r="AU106" s="20" t="s">
        <v>84</v>
      </c>
    </row>
    <row r="107" s="13" customFormat="1">
      <c r="A107" s="13"/>
      <c r="B107" s="235"/>
      <c r="C107" s="236"/>
      <c r="D107" s="233" t="s">
        <v>145</v>
      </c>
      <c r="E107" s="237" t="s">
        <v>19</v>
      </c>
      <c r="F107" s="238" t="s">
        <v>264</v>
      </c>
      <c r="G107" s="236"/>
      <c r="H107" s="239">
        <v>474.29000000000002</v>
      </c>
      <c r="I107" s="240"/>
      <c r="J107" s="236"/>
      <c r="K107" s="236"/>
      <c r="L107" s="241"/>
      <c r="M107" s="242"/>
      <c r="N107" s="243"/>
      <c r="O107" s="243"/>
      <c r="P107" s="243"/>
      <c r="Q107" s="243"/>
      <c r="R107" s="243"/>
      <c r="S107" s="243"/>
      <c r="T107" s="244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5" t="s">
        <v>145</v>
      </c>
      <c r="AU107" s="245" t="s">
        <v>84</v>
      </c>
      <c r="AV107" s="13" t="s">
        <v>84</v>
      </c>
      <c r="AW107" s="13" t="s">
        <v>35</v>
      </c>
      <c r="AX107" s="13" t="s">
        <v>74</v>
      </c>
      <c r="AY107" s="245" t="s">
        <v>131</v>
      </c>
    </row>
    <row r="108" s="13" customFormat="1">
      <c r="A108" s="13"/>
      <c r="B108" s="235"/>
      <c r="C108" s="236"/>
      <c r="D108" s="233" t="s">
        <v>145</v>
      </c>
      <c r="E108" s="237" t="s">
        <v>19</v>
      </c>
      <c r="F108" s="238" t="s">
        <v>265</v>
      </c>
      <c r="G108" s="236"/>
      <c r="H108" s="239">
        <v>31</v>
      </c>
      <c r="I108" s="240"/>
      <c r="J108" s="236"/>
      <c r="K108" s="236"/>
      <c r="L108" s="241"/>
      <c r="M108" s="242"/>
      <c r="N108" s="243"/>
      <c r="O108" s="243"/>
      <c r="P108" s="243"/>
      <c r="Q108" s="243"/>
      <c r="R108" s="243"/>
      <c r="S108" s="243"/>
      <c r="T108" s="244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5" t="s">
        <v>145</v>
      </c>
      <c r="AU108" s="245" t="s">
        <v>84</v>
      </c>
      <c r="AV108" s="13" t="s">
        <v>84</v>
      </c>
      <c r="AW108" s="13" t="s">
        <v>35</v>
      </c>
      <c r="AX108" s="13" t="s">
        <v>74</v>
      </c>
      <c r="AY108" s="245" t="s">
        <v>131</v>
      </c>
    </row>
    <row r="109" s="14" customFormat="1">
      <c r="A109" s="14"/>
      <c r="B109" s="249"/>
      <c r="C109" s="250"/>
      <c r="D109" s="233" t="s">
        <v>145</v>
      </c>
      <c r="E109" s="251" t="s">
        <v>19</v>
      </c>
      <c r="F109" s="252" t="s">
        <v>266</v>
      </c>
      <c r="G109" s="250"/>
      <c r="H109" s="253">
        <v>505.29000000000002</v>
      </c>
      <c r="I109" s="254"/>
      <c r="J109" s="250"/>
      <c r="K109" s="250"/>
      <c r="L109" s="255"/>
      <c r="M109" s="256"/>
      <c r="N109" s="257"/>
      <c r="O109" s="257"/>
      <c r="P109" s="257"/>
      <c r="Q109" s="257"/>
      <c r="R109" s="257"/>
      <c r="S109" s="257"/>
      <c r="T109" s="258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9" t="s">
        <v>145</v>
      </c>
      <c r="AU109" s="259" t="s">
        <v>84</v>
      </c>
      <c r="AV109" s="14" t="s">
        <v>158</v>
      </c>
      <c r="AW109" s="14" t="s">
        <v>35</v>
      </c>
      <c r="AX109" s="14" t="s">
        <v>82</v>
      </c>
      <c r="AY109" s="259" t="s">
        <v>131</v>
      </c>
    </row>
    <row r="110" s="2" customFormat="1" ht="44.25" customHeight="1">
      <c r="A110" s="41"/>
      <c r="B110" s="42"/>
      <c r="C110" s="215" t="s">
        <v>158</v>
      </c>
      <c r="D110" s="215" t="s">
        <v>134</v>
      </c>
      <c r="E110" s="216" t="s">
        <v>267</v>
      </c>
      <c r="F110" s="217" t="s">
        <v>268</v>
      </c>
      <c r="G110" s="218" t="s">
        <v>261</v>
      </c>
      <c r="H110" s="219">
        <v>74.703999999999994</v>
      </c>
      <c r="I110" s="220"/>
      <c r="J110" s="221">
        <f>ROUND(I110*H110,2)</f>
        <v>0</v>
      </c>
      <c r="K110" s="217" t="s">
        <v>138</v>
      </c>
      <c r="L110" s="47"/>
      <c r="M110" s="222" t="s">
        <v>19</v>
      </c>
      <c r="N110" s="223" t="s">
        <v>45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158</v>
      </c>
      <c r="AT110" s="226" t="s">
        <v>134</v>
      </c>
      <c r="AU110" s="226" t="s">
        <v>84</v>
      </c>
      <c r="AY110" s="20" t="s">
        <v>131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20" t="s">
        <v>82</v>
      </c>
      <c r="BK110" s="227">
        <f>ROUND(I110*H110,2)</f>
        <v>0</v>
      </c>
      <c r="BL110" s="20" t="s">
        <v>158</v>
      </c>
      <c r="BM110" s="226" t="s">
        <v>269</v>
      </c>
    </row>
    <row r="111" s="2" customFormat="1">
      <c r="A111" s="41"/>
      <c r="B111" s="42"/>
      <c r="C111" s="43"/>
      <c r="D111" s="228" t="s">
        <v>141</v>
      </c>
      <c r="E111" s="43"/>
      <c r="F111" s="229" t="s">
        <v>270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141</v>
      </c>
      <c r="AU111" s="20" t="s">
        <v>84</v>
      </c>
    </row>
    <row r="112" s="2" customFormat="1">
      <c r="A112" s="41"/>
      <c r="B112" s="42"/>
      <c r="C112" s="43"/>
      <c r="D112" s="233" t="s">
        <v>143</v>
      </c>
      <c r="E112" s="43"/>
      <c r="F112" s="234" t="s">
        <v>271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143</v>
      </c>
      <c r="AU112" s="20" t="s">
        <v>84</v>
      </c>
    </row>
    <row r="113" s="13" customFormat="1">
      <c r="A113" s="13"/>
      <c r="B113" s="235"/>
      <c r="C113" s="236"/>
      <c r="D113" s="233" t="s">
        <v>145</v>
      </c>
      <c r="E113" s="237" t="s">
        <v>19</v>
      </c>
      <c r="F113" s="238" t="s">
        <v>272</v>
      </c>
      <c r="G113" s="236"/>
      <c r="H113" s="239">
        <v>69.168000000000006</v>
      </c>
      <c r="I113" s="240"/>
      <c r="J113" s="236"/>
      <c r="K113" s="236"/>
      <c r="L113" s="241"/>
      <c r="M113" s="242"/>
      <c r="N113" s="243"/>
      <c r="O113" s="243"/>
      <c r="P113" s="243"/>
      <c r="Q113" s="243"/>
      <c r="R113" s="243"/>
      <c r="S113" s="243"/>
      <c r="T113" s="244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5" t="s">
        <v>145</v>
      </c>
      <c r="AU113" s="245" t="s">
        <v>84</v>
      </c>
      <c r="AV113" s="13" t="s">
        <v>84</v>
      </c>
      <c r="AW113" s="13" t="s">
        <v>35</v>
      </c>
      <c r="AX113" s="13" t="s">
        <v>74</v>
      </c>
      <c r="AY113" s="245" t="s">
        <v>131</v>
      </c>
    </row>
    <row r="114" s="13" customFormat="1">
      <c r="A114" s="13"/>
      <c r="B114" s="235"/>
      <c r="C114" s="236"/>
      <c r="D114" s="233" t="s">
        <v>145</v>
      </c>
      <c r="E114" s="237" t="s">
        <v>19</v>
      </c>
      <c r="F114" s="238" t="s">
        <v>273</v>
      </c>
      <c r="G114" s="236"/>
      <c r="H114" s="239">
        <v>2.0800000000000001</v>
      </c>
      <c r="I114" s="240"/>
      <c r="J114" s="236"/>
      <c r="K114" s="236"/>
      <c r="L114" s="241"/>
      <c r="M114" s="242"/>
      <c r="N114" s="243"/>
      <c r="O114" s="243"/>
      <c r="P114" s="243"/>
      <c r="Q114" s="243"/>
      <c r="R114" s="243"/>
      <c r="S114" s="243"/>
      <c r="T114" s="244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5" t="s">
        <v>145</v>
      </c>
      <c r="AU114" s="245" t="s">
        <v>84</v>
      </c>
      <c r="AV114" s="13" t="s">
        <v>84</v>
      </c>
      <c r="AW114" s="13" t="s">
        <v>35</v>
      </c>
      <c r="AX114" s="13" t="s">
        <v>74</v>
      </c>
      <c r="AY114" s="245" t="s">
        <v>131</v>
      </c>
    </row>
    <row r="115" s="13" customFormat="1">
      <c r="A115" s="13"/>
      <c r="B115" s="235"/>
      <c r="C115" s="236"/>
      <c r="D115" s="233" t="s">
        <v>145</v>
      </c>
      <c r="E115" s="237" t="s">
        <v>19</v>
      </c>
      <c r="F115" s="238" t="s">
        <v>274</v>
      </c>
      <c r="G115" s="236"/>
      <c r="H115" s="239">
        <v>3.456</v>
      </c>
      <c r="I115" s="240"/>
      <c r="J115" s="236"/>
      <c r="K115" s="236"/>
      <c r="L115" s="241"/>
      <c r="M115" s="242"/>
      <c r="N115" s="243"/>
      <c r="O115" s="243"/>
      <c r="P115" s="243"/>
      <c r="Q115" s="243"/>
      <c r="R115" s="243"/>
      <c r="S115" s="243"/>
      <c r="T115" s="244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5" t="s">
        <v>145</v>
      </c>
      <c r="AU115" s="245" t="s">
        <v>84</v>
      </c>
      <c r="AV115" s="13" t="s">
        <v>84</v>
      </c>
      <c r="AW115" s="13" t="s">
        <v>35</v>
      </c>
      <c r="AX115" s="13" t="s">
        <v>74</v>
      </c>
      <c r="AY115" s="245" t="s">
        <v>131</v>
      </c>
    </row>
    <row r="116" s="14" customFormat="1">
      <c r="A116" s="14"/>
      <c r="B116" s="249"/>
      <c r="C116" s="250"/>
      <c r="D116" s="233" t="s">
        <v>145</v>
      </c>
      <c r="E116" s="251" t="s">
        <v>19</v>
      </c>
      <c r="F116" s="252" t="s">
        <v>266</v>
      </c>
      <c r="G116" s="250"/>
      <c r="H116" s="253">
        <v>74.703999999999994</v>
      </c>
      <c r="I116" s="254"/>
      <c r="J116" s="250"/>
      <c r="K116" s="250"/>
      <c r="L116" s="255"/>
      <c r="M116" s="256"/>
      <c r="N116" s="257"/>
      <c r="O116" s="257"/>
      <c r="P116" s="257"/>
      <c r="Q116" s="257"/>
      <c r="R116" s="257"/>
      <c r="S116" s="257"/>
      <c r="T116" s="258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9" t="s">
        <v>145</v>
      </c>
      <c r="AU116" s="259" t="s">
        <v>84</v>
      </c>
      <c r="AV116" s="14" t="s">
        <v>158</v>
      </c>
      <c r="AW116" s="14" t="s">
        <v>35</v>
      </c>
      <c r="AX116" s="14" t="s">
        <v>82</v>
      </c>
      <c r="AY116" s="259" t="s">
        <v>131</v>
      </c>
    </row>
    <row r="117" s="2" customFormat="1" ht="44.25" customHeight="1">
      <c r="A117" s="41"/>
      <c r="B117" s="42"/>
      <c r="C117" s="215" t="s">
        <v>130</v>
      </c>
      <c r="D117" s="215" t="s">
        <v>134</v>
      </c>
      <c r="E117" s="216" t="s">
        <v>275</v>
      </c>
      <c r="F117" s="217" t="s">
        <v>276</v>
      </c>
      <c r="G117" s="218" t="s">
        <v>261</v>
      </c>
      <c r="H117" s="219">
        <v>114.185</v>
      </c>
      <c r="I117" s="220"/>
      <c r="J117" s="221">
        <f>ROUND(I117*H117,2)</f>
        <v>0</v>
      </c>
      <c r="K117" s="217" t="s">
        <v>138</v>
      </c>
      <c r="L117" s="47"/>
      <c r="M117" s="222" t="s">
        <v>19</v>
      </c>
      <c r="N117" s="223" t="s">
        <v>45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158</v>
      </c>
      <c r="AT117" s="226" t="s">
        <v>134</v>
      </c>
      <c r="AU117" s="226" t="s">
        <v>84</v>
      </c>
      <c r="AY117" s="20" t="s">
        <v>131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82</v>
      </c>
      <c r="BK117" s="227">
        <f>ROUND(I117*H117,2)</f>
        <v>0</v>
      </c>
      <c r="BL117" s="20" t="s">
        <v>158</v>
      </c>
      <c r="BM117" s="226" t="s">
        <v>277</v>
      </c>
    </row>
    <row r="118" s="2" customFormat="1">
      <c r="A118" s="41"/>
      <c r="B118" s="42"/>
      <c r="C118" s="43"/>
      <c r="D118" s="228" t="s">
        <v>141</v>
      </c>
      <c r="E118" s="43"/>
      <c r="F118" s="229" t="s">
        <v>278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141</v>
      </c>
      <c r="AU118" s="20" t="s">
        <v>84</v>
      </c>
    </row>
    <row r="119" s="13" customFormat="1">
      <c r="A119" s="13"/>
      <c r="B119" s="235"/>
      <c r="C119" s="236"/>
      <c r="D119" s="233" t="s">
        <v>145</v>
      </c>
      <c r="E119" s="237" t="s">
        <v>19</v>
      </c>
      <c r="F119" s="238" t="s">
        <v>279</v>
      </c>
      <c r="G119" s="236"/>
      <c r="H119" s="239">
        <v>108.185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5" t="s">
        <v>145</v>
      </c>
      <c r="AU119" s="245" t="s">
        <v>84</v>
      </c>
      <c r="AV119" s="13" t="s">
        <v>84</v>
      </c>
      <c r="AW119" s="13" t="s">
        <v>35</v>
      </c>
      <c r="AX119" s="13" t="s">
        <v>74</v>
      </c>
      <c r="AY119" s="245" t="s">
        <v>131</v>
      </c>
    </row>
    <row r="120" s="13" customFormat="1">
      <c r="A120" s="13"/>
      <c r="B120" s="235"/>
      <c r="C120" s="236"/>
      <c r="D120" s="233" t="s">
        <v>145</v>
      </c>
      <c r="E120" s="237" t="s">
        <v>19</v>
      </c>
      <c r="F120" s="238" t="s">
        <v>280</v>
      </c>
      <c r="G120" s="236"/>
      <c r="H120" s="239">
        <v>6</v>
      </c>
      <c r="I120" s="240"/>
      <c r="J120" s="236"/>
      <c r="K120" s="236"/>
      <c r="L120" s="241"/>
      <c r="M120" s="242"/>
      <c r="N120" s="243"/>
      <c r="O120" s="243"/>
      <c r="P120" s="243"/>
      <c r="Q120" s="243"/>
      <c r="R120" s="243"/>
      <c r="S120" s="243"/>
      <c r="T120" s="244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5" t="s">
        <v>145</v>
      </c>
      <c r="AU120" s="245" t="s">
        <v>84</v>
      </c>
      <c r="AV120" s="13" t="s">
        <v>84</v>
      </c>
      <c r="AW120" s="13" t="s">
        <v>35</v>
      </c>
      <c r="AX120" s="13" t="s">
        <v>74</v>
      </c>
      <c r="AY120" s="245" t="s">
        <v>131</v>
      </c>
    </row>
    <row r="121" s="14" customFormat="1">
      <c r="A121" s="14"/>
      <c r="B121" s="249"/>
      <c r="C121" s="250"/>
      <c r="D121" s="233" t="s">
        <v>145</v>
      </c>
      <c r="E121" s="251" t="s">
        <v>19</v>
      </c>
      <c r="F121" s="252" t="s">
        <v>266</v>
      </c>
      <c r="G121" s="250"/>
      <c r="H121" s="253">
        <v>114.185</v>
      </c>
      <c r="I121" s="254"/>
      <c r="J121" s="250"/>
      <c r="K121" s="250"/>
      <c r="L121" s="255"/>
      <c r="M121" s="256"/>
      <c r="N121" s="257"/>
      <c r="O121" s="257"/>
      <c r="P121" s="257"/>
      <c r="Q121" s="257"/>
      <c r="R121" s="257"/>
      <c r="S121" s="257"/>
      <c r="T121" s="258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9" t="s">
        <v>145</v>
      </c>
      <c r="AU121" s="259" t="s">
        <v>84</v>
      </c>
      <c r="AV121" s="14" t="s">
        <v>158</v>
      </c>
      <c r="AW121" s="14" t="s">
        <v>35</v>
      </c>
      <c r="AX121" s="14" t="s">
        <v>82</v>
      </c>
      <c r="AY121" s="259" t="s">
        <v>131</v>
      </c>
    </row>
    <row r="122" s="2" customFormat="1" ht="62.7" customHeight="1">
      <c r="A122" s="41"/>
      <c r="B122" s="42"/>
      <c r="C122" s="215" t="s">
        <v>171</v>
      </c>
      <c r="D122" s="215" t="s">
        <v>134</v>
      </c>
      <c r="E122" s="216" t="s">
        <v>281</v>
      </c>
      <c r="F122" s="217" t="s">
        <v>282</v>
      </c>
      <c r="G122" s="218" t="s">
        <v>261</v>
      </c>
      <c r="H122" s="219">
        <v>583.25199999999995</v>
      </c>
      <c r="I122" s="220"/>
      <c r="J122" s="221">
        <f>ROUND(I122*H122,2)</f>
        <v>0</v>
      </c>
      <c r="K122" s="217" t="s">
        <v>19</v>
      </c>
      <c r="L122" s="47"/>
      <c r="M122" s="222" t="s">
        <v>19</v>
      </c>
      <c r="N122" s="223" t="s">
        <v>45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158</v>
      </c>
      <c r="AT122" s="226" t="s">
        <v>134</v>
      </c>
      <c r="AU122" s="226" t="s">
        <v>84</v>
      </c>
      <c r="AY122" s="20" t="s">
        <v>131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20" t="s">
        <v>82</v>
      </c>
      <c r="BK122" s="227">
        <f>ROUND(I122*H122,2)</f>
        <v>0</v>
      </c>
      <c r="BL122" s="20" t="s">
        <v>158</v>
      </c>
      <c r="BM122" s="226" t="s">
        <v>283</v>
      </c>
    </row>
    <row r="123" s="13" customFormat="1">
      <c r="A123" s="13"/>
      <c r="B123" s="235"/>
      <c r="C123" s="236"/>
      <c r="D123" s="233" t="s">
        <v>145</v>
      </c>
      <c r="E123" s="237" t="s">
        <v>19</v>
      </c>
      <c r="F123" s="238" t="s">
        <v>284</v>
      </c>
      <c r="G123" s="236"/>
      <c r="H123" s="239">
        <v>694.84400000000005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5" t="s">
        <v>145</v>
      </c>
      <c r="AU123" s="245" t="s">
        <v>84</v>
      </c>
      <c r="AV123" s="13" t="s">
        <v>84</v>
      </c>
      <c r="AW123" s="13" t="s">
        <v>35</v>
      </c>
      <c r="AX123" s="13" t="s">
        <v>74</v>
      </c>
      <c r="AY123" s="245" t="s">
        <v>131</v>
      </c>
    </row>
    <row r="124" s="13" customFormat="1">
      <c r="A124" s="13"/>
      <c r="B124" s="235"/>
      <c r="C124" s="236"/>
      <c r="D124" s="233" t="s">
        <v>145</v>
      </c>
      <c r="E124" s="237" t="s">
        <v>19</v>
      </c>
      <c r="F124" s="238" t="s">
        <v>285</v>
      </c>
      <c r="G124" s="236"/>
      <c r="H124" s="239">
        <v>-111.592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5" t="s">
        <v>145</v>
      </c>
      <c r="AU124" s="245" t="s">
        <v>84</v>
      </c>
      <c r="AV124" s="13" t="s">
        <v>84</v>
      </c>
      <c r="AW124" s="13" t="s">
        <v>35</v>
      </c>
      <c r="AX124" s="13" t="s">
        <v>74</v>
      </c>
      <c r="AY124" s="245" t="s">
        <v>131</v>
      </c>
    </row>
    <row r="125" s="14" customFormat="1">
      <c r="A125" s="14"/>
      <c r="B125" s="249"/>
      <c r="C125" s="250"/>
      <c r="D125" s="233" t="s">
        <v>145</v>
      </c>
      <c r="E125" s="251" t="s">
        <v>19</v>
      </c>
      <c r="F125" s="252" t="s">
        <v>266</v>
      </c>
      <c r="G125" s="250"/>
      <c r="H125" s="253">
        <v>583.25199999999995</v>
      </c>
      <c r="I125" s="254"/>
      <c r="J125" s="250"/>
      <c r="K125" s="250"/>
      <c r="L125" s="255"/>
      <c r="M125" s="256"/>
      <c r="N125" s="257"/>
      <c r="O125" s="257"/>
      <c r="P125" s="257"/>
      <c r="Q125" s="257"/>
      <c r="R125" s="257"/>
      <c r="S125" s="257"/>
      <c r="T125" s="258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9" t="s">
        <v>145</v>
      </c>
      <c r="AU125" s="259" t="s">
        <v>84</v>
      </c>
      <c r="AV125" s="14" t="s">
        <v>158</v>
      </c>
      <c r="AW125" s="14" t="s">
        <v>35</v>
      </c>
      <c r="AX125" s="14" t="s">
        <v>82</v>
      </c>
      <c r="AY125" s="259" t="s">
        <v>131</v>
      </c>
    </row>
    <row r="126" s="2" customFormat="1" ht="37.8" customHeight="1">
      <c r="A126" s="41"/>
      <c r="B126" s="42"/>
      <c r="C126" s="215" t="s">
        <v>176</v>
      </c>
      <c r="D126" s="215" t="s">
        <v>134</v>
      </c>
      <c r="E126" s="216" t="s">
        <v>286</v>
      </c>
      <c r="F126" s="217" t="s">
        <v>287</v>
      </c>
      <c r="G126" s="218" t="s">
        <v>261</v>
      </c>
      <c r="H126" s="219">
        <v>583.25199999999995</v>
      </c>
      <c r="I126" s="220"/>
      <c r="J126" s="221">
        <f>ROUND(I126*H126,2)</f>
        <v>0</v>
      </c>
      <c r="K126" s="217" t="s">
        <v>138</v>
      </c>
      <c r="L126" s="47"/>
      <c r="M126" s="222" t="s">
        <v>19</v>
      </c>
      <c r="N126" s="223" t="s">
        <v>45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158</v>
      </c>
      <c r="AT126" s="226" t="s">
        <v>134</v>
      </c>
      <c r="AU126" s="226" t="s">
        <v>84</v>
      </c>
      <c r="AY126" s="20" t="s">
        <v>131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82</v>
      </c>
      <c r="BK126" s="227">
        <f>ROUND(I126*H126,2)</f>
        <v>0</v>
      </c>
      <c r="BL126" s="20" t="s">
        <v>158</v>
      </c>
      <c r="BM126" s="226" t="s">
        <v>288</v>
      </c>
    </row>
    <row r="127" s="2" customFormat="1">
      <c r="A127" s="41"/>
      <c r="B127" s="42"/>
      <c r="C127" s="43"/>
      <c r="D127" s="228" t="s">
        <v>141</v>
      </c>
      <c r="E127" s="43"/>
      <c r="F127" s="229" t="s">
        <v>289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141</v>
      </c>
      <c r="AU127" s="20" t="s">
        <v>84</v>
      </c>
    </row>
    <row r="128" s="2" customFormat="1" ht="37.8" customHeight="1">
      <c r="A128" s="41"/>
      <c r="B128" s="42"/>
      <c r="C128" s="215" t="s">
        <v>182</v>
      </c>
      <c r="D128" s="215" t="s">
        <v>134</v>
      </c>
      <c r="E128" s="216" t="s">
        <v>290</v>
      </c>
      <c r="F128" s="217" t="s">
        <v>291</v>
      </c>
      <c r="G128" s="218" t="s">
        <v>292</v>
      </c>
      <c r="H128" s="219">
        <v>1166.5039999999999</v>
      </c>
      <c r="I128" s="220"/>
      <c r="J128" s="221">
        <f>ROUND(I128*H128,2)</f>
        <v>0</v>
      </c>
      <c r="K128" s="217" t="s">
        <v>138</v>
      </c>
      <c r="L128" s="47"/>
      <c r="M128" s="222" t="s">
        <v>19</v>
      </c>
      <c r="N128" s="223" t="s">
        <v>45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158</v>
      </c>
      <c r="AT128" s="226" t="s">
        <v>134</v>
      </c>
      <c r="AU128" s="226" t="s">
        <v>84</v>
      </c>
      <c r="AY128" s="20" t="s">
        <v>131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82</v>
      </c>
      <c r="BK128" s="227">
        <f>ROUND(I128*H128,2)</f>
        <v>0</v>
      </c>
      <c r="BL128" s="20" t="s">
        <v>158</v>
      </c>
      <c r="BM128" s="226" t="s">
        <v>293</v>
      </c>
    </row>
    <row r="129" s="2" customFormat="1">
      <c r="A129" s="41"/>
      <c r="B129" s="42"/>
      <c r="C129" s="43"/>
      <c r="D129" s="228" t="s">
        <v>141</v>
      </c>
      <c r="E129" s="43"/>
      <c r="F129" s="229" t="s">
        <v>294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141</v>
      </c>
      <c r="AU129" s="20" t="s">
        <v>84</v>
      </c>
    </row>
    <row r="130" s="13" customFormat="1">
      <c r="A130" s="13"/>
      <c r="B130" s="235"/>
      <c r="C130" s="236"/>
      <c r="D130" s="233" t="s">
        <v>145</v>
      </c>
      <c r="E130" s="236"/>
      <c r="F130" s="238" t="s">
        <v>295</v>
      </c>
      <c r="G130" s="236"/>
      <c r="H130" s="239">
        <v>1166.5039999999999</v>
      </c>
      <c r="I130" s="240"/>
      <c r="J130" s="236"/>
      <c r="K130" s="236"/>
      <c r="L130" s="241"/>
      <c r="M130" s="242"/>
      <c r="N130" s="243"/>
      <c r="O130" s="243"/>
      <c r="P130" s="243"/>
      <c r="Q130" s="243"/>
      <c r="R130" s="243"/>
      <c r="S130" s="243"/>
      <c r="T130" s="244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5" t="s">
        <v>145</v>
      </c>
      <c r="AU130" s="245" t="s">
        <v>84</v>
      </c>
      <c r="AV130" s="13" t="s">
        <v>84</v>
      </c>
      <c r="AW130" s="13" t="s">
        <v>4</v>
      </c>
      <c r="AX130" s="13" t="s">
        <v>82</v>
      </c>
      <c r="AY130" s="245" t="s">
        <v>131</v>
      </c>
    </row>
    <row r="131" s="2" customFormat="1" ht="44.25" customHeight="1">
      <c r="A131" s="41"/>
      <c r="B131" s="42"/>
      <c r="C131" s="215" t="s">
        <v>188</v>
      </c>
      <c r="D131" s="215" t="s">
        <v>134</v>
      </c>
      <c r="E131" s="216" t="s">
        <v>296</v>
      </c>
      <c r="F131" s="217" t="s">
        <v>297</v>
      </c>
      <c r="G131" s="218" t="s">
        <v>261</v>
      </c>
      <c r="H131" s="219">
        <v>111.592</v>
      </c>
      <c r="I131" s="220"/>
      <c r="J131" s="221">
        <f>ROUND(I131*H131,2)</f>
        <v>0</v>
      </c>
      <c r="K131" s="217" t="s">
        <v>138</v>
      </c>
      <c r="L131" s="47"/>
      <c r="M131" s="222" t="s">
        <v>19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158</v>
      </c>
      <c r="AT131" s="226" t="s">
        <v>134</v>
      </c>
      <c r="AU131" s="226" t="s">
        <v>84</v>
      </c>
      <c r="AY131" s="20" t="s">
        <v>131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82</v>
      </c>
      <c r="BK131" s="227">
        <f>ROUND(I131*H131,2)</f>
        <v>0</v>
      </c>
      <c r="BL131" s="20" t="s">
        <v>158</v>
      </c>
      <c r="BM131" s="226" t="s">
        <v>298</v>
      </c>
    </row>
    <row r="132" s="2" customFormat="1">
      <c r="A132" s="41"/>
      <c r="B132" s="42"/>
      <c r="C132" s="43"/>
      <c r="D132" s="228" t="s">
        <v>141</v>
      </c>
      <c r="E132" s="43"/>
      <c r="F132" s="229" t="s">
        <v>299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141</v>
      </c>
      <c r="AU132" s="20" t="s">
        <v>84</v>
      </c>
    </row>
    <row r="133" s="2" customFormat="1">
      <c r="A133" s="41"/>
      <c r="B133" s="42"/>
      <c r="C133" s="43"/>
      <c r="D133" s="233" t="s">
        <v>143</v>
      </c>
      <c r="E133" s="43"/>
      <c r="F133" s="234" t="s">
        <v>300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143</v>
      </c>
      <c r="AU133" s="20" t="s">
        <v>84</v>
      </c>
    </row>
    <row r="134" s="13" customFormat="1">
      <c r="A134" s="13"/>
      <c r="B134" s="235"/>
      <c r="C134" s="236"/>
      <c r="D134" s="233" t="s">
        <v>145</v>
      </c>
      <c r="E134" s="237" t="s">
        <v>19</v>
      </c>
      <c r="F134" s="238" t="s">
        <v>301</v>
      </c>
      <c r="G134" s="236"/>
      <c r="H134" s="239">
        <v>64.896000000000001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145</v>
      </c>
      <c r="AU134" s="245" t="s">
        <v>84</v>
      </c>
      <c r="AV134" s="13" t="s">
        <v>84</v>
      </c>
      <c r="AW134" s="13" t="s">
        <v>35</v>
      </c>
      <c r="AX134" s="13" t="s">
        <v>74</v>
      </c>
      <c r="AY134" s="245" t="s">
        <v>131</v>
      </c>
    </row>
    <row r="135" s="13" customFormat="1">
      <c r="A135" s="13"/>
      <c r="B135" s="235"/>
      <c r="C135" s="236"/>
      <c r="D135" s="233" t="s">
        <v>145</v>
      </c>
      <c r="E135" s="237" t="s">
        <v>19</v>
      </c>
      <c r="F135" s="238" t="s">
        <v>302</v>
      </c>
      <c r="G135" s="236"/>
      <c r="H135" s="239">
        <v>15.84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5" t="s">
        <v>145</v>
      </c>
      <c r="AU135" s="245" t="s">
        <v>84</v>
      </c>
      <c r="AV135" s="13" t="s">
        <v>84</v>
      </c>
      <c r="AW135" s="13" t="s">
        <v>35</v>
      </c>
      <c r="AX135" s="13" t="s">
        <v>74</v>
      </c>
      <c r="AY135" s="245" t="s">
        <v>131</v>
      </c>
    </row>
    <row r="136" s="13" customFormat="1">
      <c r="A136" s="13"/>
      <c r="B136" s="235"/>
      <c r="C136" s="236"/>
      <c r="D136" s="233" t="s">
        <v>145</v>
      </c>
      <c r="E136" s="237" t="s">
        <v>19</v>
      </c>
      <c r="F136" s="238" t="s">
        <v>303</v>
      </c>
      <c r="G136" s="236"/>
      <c r="H136" s="239">
        <v>23.25</v>
      </c>
      <c r="I136" s="240"/>
      <c r="J136" s="236"/>
      <c r="K136" s="236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145</v>
      </c>
      <c r="AU136" s="245" t="s">
        <v>84</v>
      </c>
      <c r="AV136" s="13" t="s">
        <v>84</v>
      </c>
      <c r="AW136" s="13" t="s">
        <v>35</v>
      </c>
      <c r="AX136" s="13" t="s">
        <v>74</v>
      </c>
      <c r="AY136" s="245" t="s">
        <v>131</v>
      </c>
    </row>
    <row r="137" s="13" customFormat="1">
      <c r="A137" s="13"/>
      <c r="B137" s="235"/>
      <c r="C137" s="236"/>
      <c r="D137" s="233" t="s">
        <v>145</v>
      </c>
      <c r="E137" s="237" t="s">
        <v>19</v>
      </c>
      <c r="F137" s="238" t="s">
        <v>304</v>
      </c>
      <c r="G137" s="236"/>
      <c r="H137" s="239">
        <v>4.056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145</v>
      </c>
      <c r="AU137" s="245" t="s">
        <v>84</v>
      </c>
      <c r="AV137" s="13" t="s">
        <v>84</v>
      </c>
      <c r="AW137" s="13" t="s">
        <v>35</v>
      </c>
      <c r="AX137" s="13" t="s">
        <v>74</v>
      </c>
      <c r="AY137" s="245" t="s">
        <v>131</v>
      </c>
    </row>
    <row r="138" s="13" customFormat="1">
      <c r="A138" s="13"/>
      <c r="B138" s="235"/>
      <c r="C138" s="236"/>
      <c r="D138" s="233" t="s">
        <v>145</v>
      </c>
      <c r="E138" s="237" t="s">
        <v>19</v>
      </c>
      <c r="F138" s="238" t="s">
        <v>305</v>
      </c>
      <c r="G138" s="236"/>
      <c r="H138" s="239">
        <v>3.5499999999999998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145</v>
      </c>
      <c r="AU138" s="245" t="s">
        <v>84</v>
      </c>
      <c r="AV138" s="13" t="s">
        <v>84</v>
      </c>
      <c r="AW138" s="13" t="s">
        <v>35</v>
      </c>
      <c r="AX138" s="13" t="s">
        <v>74</v>
      </c>
      <c r="AY138" s="245" t="s">
        <v>131</v>
      </c>
    </row>
    <row r="139" s="14" customFormat="1">
      <c r="A139" s="14"/>
      <c r="B139" s="249"/>
      <c r="C139" s="250"/>
      <c r="D139" s="233" t="s">
        <v>145</v>
      </c>
      <c r="E139" s="251" t="s">
        <v>19</v>
      </c>
      <c r="F139" s="252" t="s">
        <v>266</v>
      </c>
      <c r="G139" s="250"/>
      <c r="H139" s="253">
        <v>111.592</v>
      </c>
      <c r="I139" s="254"/>
      <c r="J139" s="250"/>
      <c r="K139" s="250"/>
      <c r="L139" s="255"/>
      <c r="M139" s="256"/>
      <c r="N139" s="257"/>
      <c r="O139" s="257"/>
      <c r="P139" s="257"/>
      <c r="Q139" s="257"/>
      <c r="R139" s="257"/>
      <c r="S139" s="257"/>
      <c r="T139" s="258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9" t="s">
        <v>145</v>
      </c>
      <c r="AU139" s="259" t="s">
        <v>84</v>
      </c>
      <c r="AV139" s="14" t="s">
        <v>158</v>
      </c>
      <c r="AW139" s="14" t="s">
        <v>35</v>
      </c>
      <c r="AX139" s="14" t="s">
        <v>82</v>
      </c>
      <c r="AY139" s="259" t="s">
        <v>131</v>
      </c>
    </row>
    <row r="140" s="2" customFormat="1" ht="66.75" customHeight="1">
      <c r="A140" s="41"/>
      <c r="B140" s="42"/>
      <c r="C140" s="215" t="s">
        <v>196</v>
      </c>
      <c r="D140" s="215" t="s">
        <v>134</v>
      </c>
      <c r="E140" s="216" t="s">
        <v>306</v>
      </c>
      <c r="F140" s="217" t="s">
        <v>307</v>
      </c>
      <c r="G140" s="218" t="s">
        <v>261</v>
      </c>
      <c r="H140" s="219">
        <v>73.450000000000003</v>
      </c>
      <c r="I140" s="220"/>
      <c r="J140" s="221">
        <f>ROUND(I140*H140,2)</f>
        <v>0</v>
      </c>
      <c r="K140" s="217" t="s">
        <v>138</v>
      </c>
      <c r="L140" s="47"/>
      <c r="M140" s="222" t="s">
        <v>19</v>
      </c>
      <c r="N140" s="223" t="s">
        <v>45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158</v>
      </c>
      <c r="AT140" s="226" t="s">
        <v>134</v>
      </c>
      <c r="AU140" s="226" t="s">
        <v>84</v>
      </c>
      <c r="AY140" s="20" t="s">
        <v>131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82</v>
      </c>
      <c r="BK140" s="227">
        <f>ROUND(I140*H140,2)</f>
        <v>0</v>
      </c>
      <c r="BL140" s="20" t="s">
        <v>158</v>
      </c>
      <c r="BM140" s="226" t="s">
        <v>308</v>
      </c>
    </row>
    <row r="141" s="2" customFormat="1">
      <c r="A141" s="41"/>
      <c r="B141" s="42"/>
      <c r="C141" s="43"/>
      <c r="D141" s="228" t="s">
        <v>141</v>
      </c>
      <c r="E141" s="43"/>
      <c r="F141" s="229" t="s">
        <v>309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141</v>
      </c>
      <c r="AU141" s="20" t="s">
        <v>84</v>
      </c>
    </row>
    <row r="142" s="13" customFormat="1">
      <c r="A142" s="13"/>
      <c r="B142" s="235"/>
      <c r="C142" s="236"/>
      <c r="D142" s="233" t="s">
        <v>145</v>
      </c>
      <c r="E142" s="237" t="s">
        <v>19</v>
      </c>
      <c r="F142" s="238" t="s">
        <v>310</v>
      </c>
      <c r="G142" s="236"/>
      <c r="H142" s="239">
        <v>73.450000000000003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145</v>
      </c>
      <c r="AU142" s="245" t="s">
        <v>84</v>
      </c>
      <c r="AV142" s="13" t="s">
        <v>84</v>
      </c>
      <c r="AW142" s="13" t="s">
        <v>35</v>
      </c>
      <c r="AX142" s="13" t="s">
        <v>82</v>
      </c>
      <c r="AY142" s="245" t="s">
        <v>131</v>
      </c>
    </row>
    <row r="143" s="2" customFormat="1" ht="16.5" customHeight="1">
      <c r="A143" s="41"/>
      <c r="B143" s="42"/>
      <c r="C143" s="260" t="s">
        <v>203</v>
      </c>
      <c r="D143" s="260" t="s">
        <v>311</v>
      </c>
      <c r="E143" s="261" t="s">
        <v>312</v>
      </c>
      <c r="F143" s="262" t="s">
        <v>313</v>
      </c>
      <c r="G143" s="263" t="s">
        <v>292</v>
      </c>
      <c r="H143" s="264">
        <v>146.90000000000001</v>
      </c>
      <c r="I143" s="265"/>
      <c r="J143" s="266">
        <f>ROUND(I143*H143,2)</f>
        <v>0</v>
      </c>
      <c r="K143" s="262" t="s">
        <v>138</v>
      </c>
      <c r="L143" s="267"/>
      <c r="M143" s="268" t="s">
        <v>19</v>
      </c>
      <c r="N143" s="269" t="s">
        <v>45</v>
      </c>
      <c r="O143" s="87"/>
      <c r="P143" s="224">
        <f>O143*H143</f>
        <v>0</v>
      </c>
      <c r="Q143" s="224">
        <v>1</v>
      </c>
      <c r="R143" s="224">
        <f>Q143*H143</f>
        <v>146.90000000000001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182</v>
      </c>
      <c r="AT143" s="226" t="s">
        <v>311</v>
      </c>
      <c r="AU143" s="226" t="s">
        <v>84</v>
      </c>
      <c r="AY143" s="20" t="s">
        <v>131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82</v>
      </c>
      <c r="BK143" s="227">
        <f>ROUND(I143*H143,2)</f>
        <v>0</v>
      </c>
      <c r="BL143" s="20" t="s">
        <v>158</v>
      </c>
      <c r="BM143" s="226" t="s">
        <v>314</v>
      </c>
    </row>
    <row r="144" s="13" customFormat="1">
      <c r="A144" s="13"/>
      <c r="B144" s="235"/>
      <c r="C144" s="236"/>
      <c r="D144" s="233" t="s">
        <v>145</v>
      </c>
      <c r="E144" s="236"/>
      <c r="F144" s="238" t="s">
        <v>315</v>
      </c>
      <c r="G144" s="236"/>
      <c r="H144" s="239">
        <v>146.90000000000001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145</v>
      </c>
      <c r="AU144" s="245" t="s">
        <v>84</v>
      </c>
      <c r="AV144" s="13" t="s">
        <v>84</v>
      </c>
      <c r="AW144" s="13" t="s">
        <v>4</v>
      </c>
      <c r="AX144" s="13" t="s">
        <v>82</v>
      </c>
      <c r="AY144" s="245" t="s">
        <v>131</v>
      </c>
    </row>
    <row r="145" s="2" customFormat="1" ht="55.5" customHeight="1">
      <c r="A145" s="41"/>
      <c r="B145" s="42"/>
      <c r="C145" s="215" t="s">
        <v>8</v>
      </c>
      <c r="D145" s="215" t="s">
        <v>134</v>
      </c>
      <c r="E145" s="216" t="s">
        <v>316</v>
      </c>
      <c r="F145" s="217" t="s">
        <v>317</v>
      </c>
      <c r="G145" s="218" t="s">
        <v>250</v>
      </c>
      <c r="H145" s="219">
        <v>82.200000000000003</v>
      </c>
      <c r="I145" s="220"/>
      <c r="J145" s="221">
        <f>ROUND(I145*H145,2)</f>
        <v>0</v>
      </c>
      <c r="K145" s="217" t="s">
        <v>138</v>
      </c>
      <c r="L145" s="47"/>
      <c r="M145" s="222" t="s">
        <v>19</v>
      </c>
      <c r="N145" s="223" t="s">
        <v>45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158</v>
      </c>
      <c r="AT145" s="226" t="s">
        <v>134</v>
      </c>
      <c r="AU145" s="226" t="s">
        <v>84</v>
      </c>
      <c r="AY145" s="20" t="s">
        <v>131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82</v>
      </c>
      <c r="BK145" s="227">
        <f>ROUND(I145*H145,2)</f>
        <v>0</v>
      </c>
      <c r="BL145" s="20" t="s">
        <v>158</v>
      </c>
      <c r="BM145" s="226" t="s">
        <v>318</v>
      </c>
    </row>
    <row r="146" s="2" customFormat="1">
      <c r="A146" s="41"/>
      <c r="B146" s="42"/>
      <c r="C146" s="43"/>
      <c r="D146" s="228" t="s">
        <v>141</v>
      </c>
      <c r="E146" s="43"/>
      <c r="F146" s="229" t="s">
        <v>319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141</v>
      </c>
      <c r="AU146" s="20" t="s">
        <v>84</v>
      </c>
    </row>
    <row r="147" s="2" customFormat="1" ht="37.8" customHeight="1">
      <c r="A147" s="41"/>
      <c r="B147" s="42"/>
      <c r="C147" s="215" t="s">
        <v>216</v>
      </c>
      <c r="D147" s="215" t="s">
        <v>134</v>
      </c>
      <c r="E147" s="216" t="s">
        <v>320</v>
      </c>
      <c r="F147" s="217" t="s">
        <v>321</v>
      </c>
      <c r="G147" s="218" t="s">
        <v>250</v>
      </c>
      <c r="H147" s="219">
        <v>82.200000000000003</v>
      </c>
      <c r="I147" s="220"/>
      <c r="J147" s="221">
        <f>ROUND(I147*H147,2)</f>
        <v>0</v>
      </c>
      <c r="K147" s="217" t="s">
        <v>138</v>
      </c>
      <c r="L147" s="47"/>
      <c r="M147" s="222" t="s">
        <v>19</v>
      </c>
      <c r="N147" s="223" t="s">
        <v>45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158</v>
      </c>
      <c r="AT147" s="226" t="s">
        <v>134</v>
      </c>
      <c r="AU147" s="226" t="s">
        <v>84</v>
      </c>
      <c r="AY147" s="20" t="s">
        <v>131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20" t="s">
        <v>82</v>
      </c>
      <c r="BK147" s="227">
        <f>ROUND(I147*H147,2)</f>
        <v>0</v>
      </c>
      <c r="BL147" s="20" t="s">
        <v>158</v>
      </c>
      <c r="BM147" s="226" t="s">
        <v>322</v>
      </c>
    </row>
    <row r="148" s="2" customFormat="1">
      <c r="A148" s="41"/>
      <c r="B148" s="42"/>
      <c r="C148" s="43"/>
      <c r="D148" s="228" t="s">
        <v>141</v>
      </c>
      <c r="E148" s="43"/>
      <c r="F148" s="229" t="s">
        <v>323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141</v>
      </c>
      <c r="AU148" s="20" t="s">
        <v>84</v>
      </c>
    </row>
    <row r="149" s="2" customFormat="1" ht="16.5" customHeight="1">
      <c r="A149" s="41"/>
      <c r="B149" s="42"/>
      <c r="C149" s="260" t="s">
        <v>223</v>
      </c>
      <c r="D149" s="260" t="s">
        <v>311</v>
      </c>
      <c r="E149" s="261" t="s">
        <v>324</v>
      </c>
      <c r="F149" s="262" t="s">
        <v>325</v>
      </c>
      <c r="G149" s="263" t="s">
        <v>326</v>
      </c>
      <c r="H149" s="264">
        <v>1.6439999999999999</v>
      </c>
      <c r="I149" s="265"/>
      <c r="J149" s="266">
        <f>ROUND(I149*H149,2)</f>
        <v>0</v>
      </c>
      <c r="K149" s="262" t="s">
        <v>138</v>
      </c>
      <c r="L149" s="267"/>
      <c r="M149" s="268" t="s">
        <v>19</v>
      </c>
      <c r="N149" s="269" t="s">
        <v>45</v>
      </c>
      <c r="O149" s="87"/>
      <c r="P149" s="224">
        <f>O149*H149</f>
        <v>0</v>
      </c>
      <c r="Q149" s="224">
        <v>0.001</v>
      </c>
      <c r="R149" s="224">
        <f>Q149*H149</f>
        <v>0.0016439999999999999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182</v>
      </c>
      <c r="AT149" s="226" t="s">
        <v>311</v>
      </c>
      <c r="AU149" s="226" t="s">
        <v>84</v>
      </c>
      <c r="AY149" s="20" t="s">
        <v>131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20" t="s">
        <v>82</v>
      </c>
      <c r="BK149" s="227">
        <f>ROUND(I149*H149,2)</f>
        <v>0</v>
      </c>
      <c r="BL149" s="20" t="s">
        <v>158</v>
      </c>
      <c r="BM149" s="226" t="s">
        <v>327</v>
      </c>
    </row>
    <row r="150" s="13" customFormat="1">
      <c r="A150" s="13"/>
      <c r="B150" s="235"/>
      <c r="C150" s="236"/>
      <c r="D150" s="233" t="s">
        <v>145</v>
      </c>
      <c r="E150" s="236"/>
      <c r="F150" s="238" t="s">
        <v>328</v>
      </c>
      <c r="G150" s="236"/>
      <c r="H150" s="239">
        <v>1.6439999999999999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145</v>
      </c>
      <c r="AU150" s="245" t="s">
        <v>84</v>
      </c>
      <c r="AV150" s="13" t="s">
        <v>84</v>
      </c>
      <c r="AW150" s="13" t="s">
        <v>4</v>
      </c>
      <c r="AX150" s="13" t="s">
        <v>82</v>
      </c>
      <c r="AY150" s="245" t="s">
        <v>131</v>
      </c>
    </row>
    <row r="151" s="2" customFormat="1" ht="33" customHeight="1">
      <c r="A151" s="41"/>
      <c r="B151" s="42"/>
      <c r="C151" s="215" t="s">
        <v>329</v>
      </c>
      <c r="D151" s="215" t="s">
        <v>134</v>
      </c>
      <c r="E151" s="216" t="s">
        <v>330</v>
      </c>
      <c r="F151" s="217" t="s">
        <v>331</v>
      </c>
      <c r="G151" s="218" t="s">
        <v>250</v>
      </c>
      <c r="H151" s="219">
        <v>1121.5999999999999</v>
      </c>
      <c r="I151" s="220"/>
      <c r="J151" s="221">
        <f>ROUND(I151*H151,2)</f>
        <v>0</v>
      </c>
      <c r="K151" s="217" t="s">
        <v>138</v>
      </c>
      <c r="L151" s="47"/>
      <c r="M151" s="222" t="s">
        <v>19</v>
      </c>
      <c r="N151" s="223" t="s">
        <v>45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158</v>
      </c>
      <c r="AT151" s="226" t="s">
        <v>134</v>
      </c>
      <c r="AU151" s="226" t="s">
        <v>84</v>
      </c>
      <c r="AY151" s="20" t="s">
        <v>131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20" t="s">
        <v>82</v>
      </c>
      <c r="BK151" s="227">
        <f>ROUND(I151*H151,2)</f>
        <v>0</v>
      </c>
      <c r="BL151" s="20" t="s">
        <v>158</v>
      </c>
      <c r="BM151" s="226" t="s">
        <v>332</v>
      </c>
    </row>
    <row r="152" s="2" customFormat="1">
      <c r="A152" s="41"/>
      <c r="B152" s="42"/>
      <c r="C152" s="43"/>
      <c r="D152" s="228" t="s">
        <v>141</v>
      </c>
      <c r="E152" s="43"/>
      <c r="F152" s="229" t="s">
        <v>333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141</v>
      </c>
      <c r="AU152" s="20" t="s">
        <v>84</v>
      </c>
    </row>
    <row r="153" s="13" customFormat="1">
      <c r="A153" s="13"/>
      <c r="B153" s="235"/>
      <c r="C153" s="236"/>
      <c r="D153" s="233" t="s">
        <v>145</v>
      </c>
      <c r="E153" s="237" t="s">
        <v>19</v>
      </c>
      <c r="F153" s="238" t="s">
        <v>334</v>
      </c>
      <c r="G153" s="236"/>
      <c r="H153" s="239">
        <v>1121.5999999999999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145</v>
      </c>
      <c r="AU153" s="245" t="s">
        <v>84</v>
      </c>
      <c r="AV153" s="13" t="s">
        <v>84</v>
      </c>
      <c r="AW153" s="13" t="s">
        <v>35</v>
      </c>
      <c r="AX153" s="13" t="s">
        <v>82</v>
      </c>
      <c r="AY153" s="245" t="s">
        <v>131</v>
      </c>
    </row>
    <row r="154" s="12" customFormat="1" ht="22.8" customHeight="1">
      <c r="A154" s="12"/>
      <c r="B154" s="199"/>
      <c r="C154" s="200"/>
      <c r="D154" s="201" t="s">
        <v>73</v>
      </c>
      <c r="E154" s="213" t="s">
        <v>84</v>
      </c>
      <c r="F154" s="213" t="s">
        <v>335</v>
      </c>
      <c r="G154" s="200"/>
      <c r="H154" s="200"/>
      <c r="I154" s="203"/>
      <c r="J154" s="214">
        <f>BK154</f>
        <v>0</v>
      </c>
      <c r="K154" s="200"/>
      <c r="L154" s="205"/>
      <c r="M154" s="206"/>
      <c r="N154" s="207"/>
      <c r="O154" s="207"/>
      <c r="P154" s="208">
        <f>SUM(P155:P172)</f>
        <v>0</v>
      </c>
      <c r="Q154" s="207"/>
      <c r="R154" s="208">
        <f>SUM(R155:R172)</f>
        <v>283.14148987999999</v>
      </c>
      <c r="S154" s="207"/>
      <c r="T154" s="209">
        <f>SUM(T155:T172)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0" t="s">
        <v>82</v>
      </c>
      <c r="AT154" s="211" t="s">
        <v>73</v>
      </c>
      <c r="AU154" s="211" t="s">
        <v>82</v>
      </c>
      <c r="AY154" s="210" t="s">
        <v>131</v>
      </c>
      <c r="BK154" s="212">
        <f>SUM(BK155:BK172)</f>
        <v>0</v>
      </c>
    </row>
    <row r="155" s="2" customFormat="1" ht="55.5" customHeight="1">
      <c r="A155" s="41"/>
      <c r="B155" s="42"/>
      <c r="C155" s="215" t="s">
        <v>336</v>
      </c>
      <c r="D155" s="215" t="s">
        <v>134</v>
      </c>
      <c r="E155" s="216" t="s">
        <v>337</v>
      </c>
      <c r="F155" s="217" t="s">
        <v>338</v>
      </c>
      <c r="G155" s="218" t="s">
        <v>250</v>
      </c>
      <c r="H155" s="219">
        <v>995</v>
      </c>
      <c r="I155" s="220"/>
      <c r="J155" s="221">
        <f>ROUND(I155*H155,2)</f>
        <v>0</v>
      </c>
      <c r="K155" s="217" t="s">
        <v>138</v>
      </c>
      <c r="L155" s="47"/>
      <c r="M155" s="222" t="s">
        <v>19</v>
      </c>
      <c r="N155" s="223" t="s">
        <v>45</v>
      </c>
      <c r="O155" s="87"/>
      <c r="P155" s="224">
        <f>O155*H155</f>
        <v>0</v>
      </c>
      <c r="Q155" s="224">
        <v>0.00027</v>
      </c>
      <c r="R155" s="224">
        <f>Q155*H155</f>
        <v>0.26865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158</v>
      </c>
      <c r="AT155" s="226" t="s">
        <v>134</v>
      </c>
      <c r="AU155" s="226" t="s">
        <v>84</v>
      </c>
      <c r="AY155" s="20" t="s">
        <v>131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20" t="s">
        <v>82</v>
      </c>
      <c r="BK155" s="227">
        <f>ROUND(I155*H155,2)</f>
        <v>0</v>
      </c>
      <c r="BL155" s="20" t="s">
        <v>158</v>
      </c>
      <c r="BM155" s="226" t="s">
        <v>339</v>
      </c>
    </row>
    <row r="156" s="2" customFormat="1">
      <c r="A156" s="41"/>
      <c r="B156" s="42"/>
      <c r="C156" s="43"/>
      <c r="D156" s="228" t="s">
        <v>141</v>
      </c>
      <c r="E156" s="43"/>
      <c r="F156" s="229" t="s">
        <v>340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141</v>
      </c>
      <c r="AU156" s="20" t="s">
        <v>84</v>
      </c>
    </row>
    <row r="157" s="13" customFormat="1">
      <c r="A157" s="13"/>
      <c r="B157" s="235"/>
      <c r="C157" s="236"/>
      <c r="D157" s="233" t="s">
        <v>145</v>
      </c>
      <c r="E157" s="237" t="s">
        <v>19</v>
      </c>
      <c r="F157" s="238" t="s">
        <v>341</v>
      </c>
      <c r="G157" s="236"/>
      <c r="H157" s="239">
        <v>995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5" t="s">
        <v>145</v>
      </c>
      <c r="AU157" s="245" t="s">
        <v>84</v>
      </c>
      <c r="AV157" s="13" t="s">
        <v>84</v>
      </c>
      <c r="AW157" s="13" t="s">
        <v>35</v>
      </c>
      <c r="AX157" s="13" t="s">
        <v>82</v>
      </c>
      <c r="AY157" s="245" t="s">
        <v>131</v>
      </c>
    </row>
    <row r="158" s="2" customFormat="1" ht="24.15" customHeight="1">
      <c r="A158" s="41"/>
      <c r="B158" s="42"/>
      <c r="C158" s="260" t="s">
        <v>342</v>
      </c>
      <c r="D158" s="260" t="s">
        <v>311</v>
      </c>
      <c r="E158" s="261" t="s">
        <v>343</v>
      </c>
      <c r="F158" s="262" t="s">
        <v>344</v>
      </c>
      <c r="G158" s="263" t="s">
        <v>250</v>
      </c>
      <c r="H158" s="264">
        <v>1178.578</v>
      </c>
      <c r="I158" s="265"/>
      <c r="J158" s="266">
        <f>ROUND(I158*H158,2)</f>
        <v>0</v>
      </c>
      <c r="K158" s="262" t="s">
        <v>138</v>
      </c>
      <c r="L158" s="267"/>
      <c r="M158" s="268" t="s">
        <v>19</v>
      </c>
      <c r="N158" s="269" t="s">
        <v>45</v>
      </c>
      <c r="O158" s="87"/>
      <c r="P158" s="224">
        <f>O158*H158</f>
        <v>0</v>
      </c>
      <c r="Q158" s="224">
        <v>0.00029999999999999997</v>
      </c>
      <c r="R158" s="224">
        <f>Q158*H158</f>
        <v>0.35357339999999998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182</v>
      </c>
      <c r="AT158" s="226" t="s">
        <v>311</v>
      </c>
      <c r="AU158" s="226" t="s">
        <v>84</v>
      </c>
      <c r="AY158" s="20" t="s">
        <v>131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82</v>
      </c>
      <c r="BK158" s="227">
        <f>ROUND(I158*H158,2)</f>
        <v>0</v>
      </c>
      <c r="BL158" s="20" t="s">
        <v>158</v>
      </c>
      <c r="BM158" s="226" t="s">
        <v>345</v>
      </c>
    </row>
    <row r="159" s="13" customFormat="1">
      <c r="A159" s="13"/>
      <c r="B159" s="235"/>
      <c r="C159" s="236"/>
      <c r="D159" s="233" t="s">
        <v>145</v>
      </c>
      <c r="E159" s="236"/>
      <c r="F159" s="238" t="s">
        <v>346</v>
      </c>
      <c r="G159" s="236"/>
      <c r="H159" s="239">
        <v>1178.578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145</v>
      </c>
      <c r="AU159" s="245" t="s">
        <v>84</v>
      </c>
      <c r="AV159" s="13" t="s">
        <v>84</v>
      </c>
      <c r="AW159" s="13" t="s">
        <v>4</v>
      </c>
      <c r="AX159" s="13" t="s">
        <v>82</v>
      </c>
      <c r="AY159" s="245" t="s">
        <v>131</v>
      </c>
    </row>
    <row r="160" s="2" customFormat="1" ht="62.7" customHeight="1">
      <c r="A160" s="41"/>
      <c r="B160" s="42"/>
      <c r="C160" s="215" t="s">
        <v>347</v>
      </c>
      <c r="D160" s="215" t="s">
        <v>134</v>
      </c>
      <c r="E160" s="216" t="s">
        <v>348</v>
      </c>
      <c r="F160" s="217" t="s">
        <v>349</v>
      </c>
      <c r="G160" s="218" t="s">
        <v>255</v>
      </c>
      <c r="H160" s="219">
        <v>88</v>
      </c>
      <c r="I160" s="220"/>
      <c r="J160" s="221">
        <f>ROUND(I160*H160,2)</f>
        <v>0</v>
      </c>
      <c r="K160" s="217" t="s">
        <v>19</v>
      </c>
      <c r="L160" s="47"/>
      <c r="M160" s="222" t="s">
        <v>19</v>
      </c>
      <c r="N160" s="223" t="s">
        <v>45</v>
      </c>
      <c r="O160" s="87"/>
      <c r="P160" s="224">
        <f>O160*H160</f>
        <v>0</v>
      </c>
      <c r="Q160" s="224">
        <v>0.20477000000000001</v>
      </c>
      <c r="R160" s="224">
        <f>Q160*H160</f>
        <v>18.019760000000002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158</v>
      </c>
      <c r="AT160" s="226" t="s">
        <v>134</v>
      </c>
      <c r="AU160" s="226" t="s">
        <v>84</v>
      </c>
      <c r="AY160" s="20" t="s">
        <v>131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82</v>
      </c>
      <c r="BK160" s="227">
        <f>ROUND(I160*H160,2)</f>
        <v>0</v>
      </c>
      <c r="BL160" s="20" t="s">
        <v>158</v>
      </c>
      <c r="BM160" s="226" t="s">
        <v>350</v>
      </c>
    </row>
    <row r="161" s="2" customFormat="1" ht="62.7" customHeight="1">
      <c r="A161" s="41"/>
      <c r="B161" s="42"/>
      <c r="C161" s="215" t="s">
        <v>351</v>
      </c>
      <c r="D161" s="215" t="s">
        <v>134</v>
      </c>
      <c r="E161" s="216" t="s">
        <v>352</v>
      </c>
      <c r="F161" s="217" t="s">
        <v>353</v>
      </c>
      <c r="G161" s="218" t="s">
        <v>255</v>
      </c>
      <c r="H161" s="219">
        <v>281</v>
      </c>
      <c r="I161" s="220"/>
      <c r="J161" s="221">
        <f>ROUND(I161*H161,2)</f>
        <v>0</v>
      </c>
      <c r="K161" s="217" t="s">
        <v>19</v>
      </c>
      <c r="L161" s="47"/>
      <c r="M161" s="222" t="s">
        <v>19</v>
      </c>
      <c r="N161" s="223" t="s">
        <v>45</v>
      </c>
      <c r="O161" s="87"/>
      <c r="P161" s="224">
        <f>O161*H161</f>
        <v>0</v>
      </c>
      <c r="Q161" s="224">
        <v>0.27411000000000002</v>
      </c>
      <c r="R161" s="224">
        <f>Q161*H161</f>
        <v>77.024910000000006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158</v>
      </c>
      <c r="AT161" s="226" t="s">
        <v>134</v>
      </c>
      <c r="AU161" s="226" t="s">
        <v>84</v>
      </c>
      <c r="AY161" s="20" t="s">
        <v>131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82</v>
      </c>
      <c r="BK161" s="227">
        <f>ROUND(I161*H161,2)</f>
        <v>0</v>
      </c>
      <c r="BL161" s="20" t="s">
        <v>158</v>
      </c>
      <c r="BM161" s="226" t="s">
        <v>354</v>
      </c>
    </row>
    <row r="162" s="2" customFormat="1" ht="24.15" customHeight="1">
      <c r="A162" s="41"/>
      <c r="B162" s="42"/>
      <c r="C162" s="215" t="s">
        <v>355</v>
      </c>
      <c r="D162" s="215" t="s">
        <v>134</v>
      </c>
      <c r="E162" s="216" t="s">
        <v>356</v>
      </c>
      <c r="F162" s="217" t="s">
        <v>357</v>
      </c>
      <c r="G162" s="218" t="s">
        <v>261</v>
      </c>
      <c r="H162" s="219">
        <v>74.703999999999994</v>
      </c>
      <c r="I162" s="220"/>
      <c r="J162" s="221">
        <f>ROUND(I162*H162,2)</f>
        <v>0</v>
      </c>
      <c r="K162" s="217" t="s">
        <v>138</v>
      </c>
      <c r="L162" s="47"/>
      <c r="M162" s="222" t="s">
        <v>19</v>
      </c>
      <c r="N162" s="223" t="s">
        <v>45</v>
      </c>
      <c r="O162" s="87"/>
      <c r="P162" s="224">
        <f>O162*H162</f>
        <v>0</v>
      </c>
      <c r="Q162" s="224">
        <v>2.5018699999999998</v>
      </c>
      <c r="R162" s="224">
        <f>Q162*H162</f>
        <v>186.89969647999996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158</v>
      </c>
      <c r="AT162" s="226" t="s">
        <v>134</v>
      </c>
      <c r="AU162" s="226" t="s">
        <v>84</v>
      </c>
      <c r="AY162" s="20" t="s">
        <v>131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82</v>
      </c>
      <c r="BK162" s="227">
        <f>ROUND(I162*H162,2)</f>
        <v>0</v>
      </c>
      <c r="BL162" s="20" t="s">
        <v>158</v>
      </c>
      <c r="BM162" s="226" t="s">
        <v>358</v>
      </c>
    </row>
    <row r="163" s="2" customFormat="1">
      <c r="A163" s="41"/>
      <c r="B163" s="42"/>
      <c r="C163" s="43"/>
      <c r="D163" s="228" t="s">
        <v>141</v>
      </c>
      <c r="E163" s="43"/>
      <c r="F163" s="229" t="s">
        <v>359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141</v>
      </c>
      <c r="AU163" s="20" t="s">
        <v>84</v>
      </c>
    </row>
    <row r="164" s="2" customFormat="1">
      <c r="A164" s="41"/>
      <c r="B164" s="42"/>
      <c r="C164" s="43"/>
      <c r="D164" s="233" t="s">
        <v>143</v>
      </c>
      <c r="E164" s="43"/>
      <c r="F164" s="234" t="s">
        <v>271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143</v>
      </c>
      <c r="AU164" s="20" t="s">
        <v>84</v>
      </c>
    </row>
    <row r="165" s="13" customFormat="1">
      <c r="A165" s="13"/>
      <c r="B165" s="235"/>
      <c r="C165" s="236"/>
      <c r="D165" s="233" t="s">
        <v>145</v>
      </c>
      <c r="E165" s="237" t="s">
        <v>19</v>
      </c>
      <c r="F165" s="238" t="s">
        <v>272</v>
      </c>
      <c r="G165" s="236"/>
      <c r="H165" s="239">
        <v>69.168000000000006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4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5" t="s">
        <v>145</v>
      </c>
      <c r="AU165" s="245" t="s">
        <v>84</v>
      </c>
      <c r="AV165" s="13" t="s">
        <v>84</v>
      </c>
      <c r="AW165" s="13" t="s">
        <v>35</v>
      </c>
      <c r="AX165" s="13" t="s">
        <v>74</v>
      </c>
      <c r="AY165" s="245" t="s">
        <v>131</v>
      </c>
    </row>
    <row r="166" s="13" customFormat="1">
      <c r="A166" s="13"/>
      <c r="B166" s="235"/>
      <c r="C166" s="236"/>
      <c r="D166" s="233" t="s">
        <v>145</v>
      </c>
      <c r="E166" s="237" t="s">
        <v>19</v>
      </c>
      <c r="F166" s="238" t="s">
        <v>273</v>
      </c>
      <c r="G166" s="236"/>
      <c r="H166" s="239">
        <v>2.0800000000000001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145</v>
      </c>
      <c r="AU166" s="245" t="s">
        <v>84</v>
      </c>
      <c r="AV166" s="13" t="s">
        <v>84</v>
      </c>
      <c r="AW166" s="13" t="s">
        <v>35</v>
      </c>
      <c r="AX166" s="13" t="s">
        <v>74</v>
      </c>
      <c r="AY166" s="245" t="s">
        <v>131</v>
      </c>
    </row>
    <row r="167" s="13" customFormat="1">
      <c r="A167" s="13"/>
      <c r="B167" s="235"/>
      <c r="C167" s="236"/>
      <c r="D167" s="233" t="s">
        <v>145</v>
      </c>
      <c r="E167" s="237" t="s">
        <v>19</v>
      </c>
      <c r="F167" s="238" t="s">
        <v>274</v>
      </c>
      <c r="G167" s="236"/>
      <c r="H167" s="239">
        <v>3.456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5" t="s">
        <v>145</v>
      </c>
      <c r="AU167" s="245" t="s">
        <v>84</v>
      </c>
      <c r="AV167" s="13" t="s">
        <v>84</v>
      </c>
      <c r="AW167" s="13" t="s">
        <v>35</v>
      </c>
      <c r="AX167" s="13" t="s">
        <v>74</v>
      </c>
      <c r="AY167" s="245" t="s">
        <v>131</v>
      </c>
    </row>
    <row r="168" s="14" customFormat="1">
      <c r="A168" s="14"/>
      <c r="B168" s="249"/>
      <c r="C168" s="250"/>
      <c r="D168" s="233" t="s">
        <v>145</v>
      </c>
      <c r="E168" s="251" t="s">
        <v>19</v>
      </c>
      <c r="F168" s="252" t="s">
        <v>266</v>
      </c>
      <c r="G168" s="250"/>
      <c r="H168" s="253">
        <v>74.703999999999994</v>
      </c>
      <c r="I168" s="254"/>
      <c r="J168" s="250"/>
      <c r="K168" s="250"/>
      <c r="L168" s="255"/>
      <c r="M168" s="256"/>
      <c r="N168" s="257"/>
      <c r="O168" s="257"/>
      <c r="P168" s="257"/>
      <c r="Q168" s="257"/>
      <c r="R168" s="257"/>
      <c r="S168" s="257"/>
      <c r="T168" s="258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9" t="s">
        <v>145</v>
      </c>
      <c r="AU168" s="259" t="s">
        <v>84</v>
      </c>
      <c r="AV168" s="14" t="s">
        <v>158</v>
      </c>
      <c r="AW168" s="14" t="s">
        <v>35</v>
      </c>
      <c r="AX168" s="14" t="s">
        <v>82</v>
      </c>
      <c r="AY168" s="259" t="s">
        <v>131</v>
      </c>
    </row>
    <row r="169" s="2" customFormat="1" ht="24.15" customHeight="1">
      <c r="A169" s="41"/>
      <c r="B169" s="42"/>
      <c r="C169" s="260" t="s">
        <v>7</v>
      </c>
      <c r="D169" s="260" t="s">
        <v>311</v>
      </c>
      <c r="E169" s="261" t="s">
        <v>360</v>
      </c>
      <c r="F169" s="262" t="s">
        <v>361</v>
      </c>
      <c r="G169" s="263" t="s">
        <v>255</v>
      </c>
      <c r="H169" s="264">
        <v>5</v>
      </c>
      <c r="I169" s="265"/>
      <c r="J169" s="266">
        <f>ROUND(I169*H169,2)</f>
        <v>0</v>
      </c>
      <c r="K169" s="262" t="s">
        <v>138</v>
      </c>
      <c r="L169" s="267"/>
      <c r="M169" s="268" t="s">
        <v>19</v>
      </c>
      <c r="N169" s="269" t="s">
        <v>45</v>
      </c>
      <c r="O169" s="87"/>
      <c r="P169" s="224">
        <f>O169*H169</f>
        <v>0</v>
      </c>
      <c r="Q169" s="224">
        <v>0.04274</v>
      </c>
      <c r="R169" s="224">
        <f>Q169*H169</f>
        <v>0.2137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182</v>
      </c>
      <c r="AT169" s="226" t="s">
        <v>311</v>
      </c>
      <c r="AU169" s="226" t="s">
        <v>84</v>
      </c>
      <c r="AY169" s="20" t="s">
        <v>131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20" t="s">
        <v>82</v>
      </c>
      <c r="BK169" s="227">
        <f>ROUND(I169*H169,2)</f>
        <v>0</v>
      </c>
      <c r="BL169" s="20" t="s">
        <v>158</v>
      </c>
      <c r="BM169" s="226" t="s">
        <v>362</v>
      </c>
    </row>
    <row r="170" s="13" customFormat="1">
      <c r="A170" s="13"/>
      <c r="B170" s="235"/>
      <c r="C170" s="236"/>
      <c r="D170" s="233" t="s">
        <v>145</v>
      </c>
      <c r="E170" s="237" t="s">
        <v>19</v>
      </c>
      <c r="F170" s="238" t="s">
        <v>363</v>
      </c>
      <c r="G170" s="236"/>
      <c r="H170" s="239">
        <v>5</v>
      </c>
      <c r="I170" s="240"/>
      <c r="J170" s="236"/>
      <c r="K170" s="236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145</v>
      </c>
      <c r="AU170" s="245" t="s">
        <v>84</v>
      </c>
      <c r="AV170" s="13" t="s">
        <v>84</v>
      </c>
      <c r="AW170" s="13" t="s">
        <v>35</v>
      </c>
      <c r="AX170" s="13" t="s">
        <v>82</v>
      </c>
      <c r="AY170" s="245" t="s">
        <v>131</v>
      </c>
    </row>
    <row r="171" s="2" customFormat="1" ht="24.15" customHeight="1">
      <c r="A171" s="41"/>
      <c r="B171" s="42"/>
      <c r="C171" s="260" t="s">
        <v>364</v>
      </c>
      <c r="D171" s="260" t="s">
        <v>311</v>
      </c>
      <c r="E171" s="261" t="s">
        <v>365</v>
      </c>
      <c r="F171" s="262" t="s">
        <v>366</v>
      </c>
      <c r="G171" s="263" t="s">
        <v>255</v>
      </c>
      <c r="H171" s="264">
        <v>42</v>
      </c>
      <c r="I171" s="265"/>
      <c r="J171" s="266">
        <f>ROUND(I171*H171,2)</f>
        <v>0</v>
      </c>
      <c r="K171" s="262" t="s">
        <v>138</v>
      </c>
      <c r="L171" s="267"/>
      <c r="M171" s="268" t="s">
        <v>19</v>
      </c>
      <c r="N171" s="269" t="s">
        <v>45</v>
      </c>
      <c r="O171" s="87"/>
      <c r="P171" s="224">
        <f>O171*H171</f>
        <v>0</v>
      </c>
      <c r="Q171" s="224">
        <v>0.0086</v>
      </c>
      <c r="R171" s="224">
        <f>Q171*H171</f>
        <v>0.36120000000000002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182</v>
      </c>
      <c r="AT171" s="226" t="s">
        <v>311</v>
      </c>
      <c r="AU171" s="226" t="s">
        <v>84</v>
      </c>
      <c r="AY171" s="20" t="s">
        <v>131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20" t="s">
        <v>82</v>
      </c>
      <c r="BK171" s="227">
        <f>ROUND(I171*H171,2)</f>
        <v>0</v>
      </c>
      <c r="BL171" s="20" t="s">
        <v>158</v>
      </c>
      <c r="BM171" s="226" t="s">
        <v>367</v>
      </c>
    </row>
    <row r="172" s="13" customFormat="1">
      <c r="A172" s="13"/>
      <c r="B172" s="235"/>
      <c r="C172" s="236"/>
      <c r="D172" s="233" t="s">
        <v>145</v>
      </c>
      <c r="E172" s="237" t="s">
        <v>19</v>
      </c>
      <c r="F172" s="238" t="s">
        <v>368</v>
      </c>
      <c r="G172" s="236"/>
      <c r="H172" s="239">
        <v>42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145</v>
      </c>
      <c r="AU172" s="245" t="s">
        <v>84</v>
      </c>
      <c r="AV172" s="13" t="s">
        <v>84</v>
      </c>
      <c r="AW172" s="13" t="s">
        <v>35</v>
      </c>
      <c r="AX172" s="13" t="s">
        <v>82</v>
      </c>
      <c r="AY172" s="245" t="s">
        <v>131</v>
      </c>
    </row>
    <row r="173" s="12" customFormat="1" ht="22.8" customHeight="1">
      <c r="A173" s="12"/>
      <c r="B173" s="199"/>
      <c r="C173" s="200"/>
      <c r="D173" s="201" t="s">
        <v>73</v>
      </c>
      <c r="E173" s="213" t="s">
        <v>152</v>
      </c>
      <c r="F173" s="213" t="s">
        <v>369</v>
      </c>
      <c r="G173" s="200"/>
      <c r="H173" s="200"/>
      <c r="I173" s="203"/>
      <c r="J173" s="214">
        <f>BK173</f>
        <v>0</v>
      </c>
      <c r="K173" s="200"/>
      <c r="L173" s="205"/>
      <c r="M173" s="206"/>
      <c r="N173" s="207"/>
      <c r="O173" s="207"/>
      <c r="P173" s="208">
        <f>SUM(P174:P177)</f>
        <v>0</v>
      </c>
      <c r="Q173" s="207"/>
      <c r="R173" s="208">
        <f>SUM(R174:R177)</f>
        <v>17.006999999999998</v>
      </c>
      <c r="S173" s="207"/>
      <c r="T173" s="209">
        <f>SUM(T174:T177)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0" t="s">
        <v>82</v>
      </c>
      <c r="AT173" s="211" t="s">
        <v>73</v>
      </c>
      <c r="AU173" s="211" t="s">
        <v>82</v>
      </c>
      <c r="AY173" s="210" t="s">
        <v>131</v>
      </c>
      <c r="BK173" s="212">
        <f>SUM(BK174:BK177)</f>
        <v>0</v>
      </c>
    </row>
    <row r="174" s="2" customFormat="1" ht="37.8" customHeight="1">
      <c r="A174" s="41"/>
      <c r="B174" s="42"/>
      <c r="C174" s="215" t="s">
        <v>370</v>
      </c>
      <c r="D174" s="215" t="s">
        <v>134</v>
      </c>
      <c r="E174" s="216" t="s">
        <v>371</v>
      </c>
      <c r="F174" s="217" t="s">
        <v>372</v>
      </c>
      <c r="G174" s="218" t="s">
        <v>255</v>
      </c>
      <c r="H174" s="219">
        <v>31</v>
      </c>
      <c r="I174" s="220"/>
      <c r="J174" s="221">
        <f>ROUND(I174*H174,2)</f>
        <v>0</v>
      </c>
      <c r="K174" s="217" t="s">
        <v>19</v>
      </c>
      <c r="L174" s="47"/>
      <c r="M174" s="222" t="s">
        <v>19</v>
      </c>
      <c r="N174" s="223" t="s">
        <v>45</v>
      </c>
      <c r="O174" s="87"/>
      <c r="P174" s="224">
        <f>O174*H174</f>
        <v>0</v>
      </c>
      <c r="Q174" s="224">
        <v>0.50573999999999997</v>
      </c>
      <c r="R174" s="224">
        <f>Q174*H174</f>
        <v>15.67794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158</v>
      </c>
      <c r="AT174" s="226" t="s">
        <v>134</v>
      </c>
      <c r="AU174" s="226" t="s">
        <v>84</v>
      </c>
      <c r="AY174" s="20" t="s">
        <v>131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20" t="s">
        <v>82</v>
      </c>
      <c r="BK174" s="227">
        <f>ROUND(I174*H174,2)</f>
        <v>0</v>
      </c>
      <c r="BL174" s="20" t="s">
        <v>158</v>
      </c>
      <c r="BM174" s="226" t="s">
        <v>373</v>
      </c>
    </row>
    <row r="175" s="2" customFormat="1">
      <c r="A175" s="41"/>
      <c r="B175" s="42"/>
      <c r="C175" s="43"/>
      <c r="D175" s="233" t="s">
        <v>143</v>
      </c>
      <c r="E175" s="43"/>
      <c r="F175" s="234" t="s">
        <v>374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143</v>
      </c>
      <c r="AU175" s="20" t="s">
        <v>84</v>
      </c>
    </row>
    <row r="176" s="2" customFormat="1" ht="37.8" customHeight="1">
      <c r="A176" s="41"/>
      <c r="B176" s="42"/>
      <c r="C176" s="215" t="s">
        <v>375</v>
      </c>
      <c r="D176" s="215" t="s">
        <v>134</v>
      </c>
      <c r="E176" s="216" t="s">
        <v>376</v>
      </c>
      <c r="F176" s="217" t="s">
        <v>377</v>
      </c>
      <c r="G176" s="218" t="s">
        <v>378</v>
      </c>
      <c r="H176" s="219">
        <v>3</v>
      </c>
      <c r="I176" s="220"/>
      <c r="J176" s="221">
        <f>ROUND(I176*H176,2)</f>
        <v>0</v>
      </c>
      <c r="K176" s="217" t="s">
        <v>138</v>
      </c>
      <c r="L176" s="47"/>
      <c r="M176" s="222" t="s">
        <v>19</v>
      </c>
      <c r="N176" s="223" t="s">
        <v>45</v>
      </c>
      <c r="O176" s="87"/>
      <c r="P176" s="224">
        <f>O176*H176</f>
        <v>0</v>
      </c>
      <c r="Q176" s="224">
        <v>0.44302000000000002</v>
      </c>
      <c r="R176" s="224">
        <f>Q176*H176</f>
        <v>1.3290600000000001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158</v>
      </c>
      <c r="AT176" s="226" t="s">
        <v>134</v>
      </c>
      <c r="AU176" s="226" t="s">
        <v>84</v>
      </c>
      <c r="AY176" s="20" t="s">
        <v>131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20" t="s">
        <v>82</v>
      </c>
      <c r="BK176" s="227">
        <f>ROUND(I176*H176,2)</f>
        <v>0</v>
      </c>
      <c r="BL176" s="20" t="s">
        <v>158</v>
      </c>
      <c r="BM176" s="226" t="s">
        <v>379</v>
      </c>
    </row>
    <row r="177" s="2" customFormat="1">
      <c r="A177" s="41"/>
      <c r="B177" s="42"/>
      <c r="C177" s="43"/>
      <c r="D177" s="228" t="s">
        <v>141</v>
      </c>
      <c r="E177" s="43"/>
      <c r="F177" s="229" t="s">
        <v>380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141</v>
      </c>
      <c r="AU177" s="20" t="s">
        <v>84</v>
      </c>
    </row>
    <row r="178" s="12" customFormat="1" ht="22.8" customHeight="1">
      <c r="A178" s="12"/>
      <c r="B178" s="199"/>
      <c r="C178" s="200"/>
      <c r="D178" s="201" t="s">
        <v>73</v>
      </c>
      <c r="E178" s="213" t="s">
        <v>130</v>
      </c>
      <c r="F178" s="213" t="s">
        <v>381</v>
      </c>
      <c r="G178" s="200"/>
      <c r="H178" s="200"/>
      <c r="I178" s="203"/>
      <c r="J178" s="214">
        <f>BK178</f>
        <v>0</v>
      </c>
      <c r="K178" s="200"/>
      <c r="L178" s="205"/>
      <c r="M178" s="206"/>
      <c r="N178" s="207"/>
      <c r="O178" s="207"/>
      <c r="P178" s="208">
        <f>SUM(P179:P188)</f>
        <v>0</v>
      </c>
      <c r="Q178" s="207"/>
      <c r="R178" s="208">
        <f>SUM(R179:R188)</f>
        <v>1053.39553</v>
      </c>
      <c r="S178" s="207"/>
      <c r="T178" s="209">
        <f>SUM(T179:T188)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0" t="s">
        <v>82</v>
      </c>
      <c r="AT178" s="211" t="s">
        <v>73</v>
      </c>
      <c r="AU178" s="211" t="s">
        <v>82</v>
      </c>
      <c r="AY178" s="210" t="s">
        <v>131</v>
      </c>
      <c r="BK178" s="212">
        <f>SUM(BK179:BK188)</f>
        <v>0</v>
      </c>
    </row>
    <row r="179" s="2" customFormat="1" ht="44.25" customHeight="1">
      <c r="A179" s="41"/>
      <c r="B179" s="42"/>
      <c r="C179" s="215" t="s">
        <v>382</v>
      </c>
      <c r="D179" s="215" t="s">
        <v>134</v>
      </c>
      <c r="E179" s="216" t="s">
        <v>383</v>
      </c>
      <c r="F179" s="217" t="s">
        <v>384</v>
      </c>
      <c r="G179" s="218" t="s">
        <v>250</v>
      </c>
      <c r="H179" s="219">
        <v>1076</v>
      </c>
      <c r="I179" s="220"/>
      <c r="J179" s="221">
        <f>ROUND(I179*H179,2)</f>
        <v>0</v>
      </c>
      <c r="K179" s="217" t="s">
        <v>19</v>
      </c>
      <c r="L179" s="47"/>
      <c r="M179" s="222" t="s">
        <v>19</v>
      </c>
      <c r="N179" s="223" t="s">
        <v>45</v>
      </c>
      <c r="O179" s="87"/>
      <c r="P179" s="224">
        <f>O179*H179</f>
        <v>0</v>
      </c>
      <c r="Q179" s="224">
        <v>0.106</v>
      </c>
      <c r="R179" s="224">
        <f>Q179*H179</f>
        <v>114.056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158</v>
      </c>
      <c r="AT179" s="226" t="s">
        <v>134</v>
      </c>
      <c r="AU179" s="226" t="s">
        <v>84</v>
      </c>
      <c r="AY179" s="20" t="s">
        <v>131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82</v>
      </c>
      <c r="BK179" s="227">
        <f>ROUND(I179*H179,2)</f>
        <v>0</v>
      </c>
      <c r="BL179" s="20" t="s">
        <v>158</v>
      </c>
      <c r="BM179" s="226" t="s">
        <v>385</v>
      </c>
    </row>
    <row r="180" s="2" customFormat="1" ht="44.25" customHeight="1">
      <c r="A180" s="41"/>
      <c r="B180" s="42"/>
      <c r="C180" s="215" t="s">
        <v>386</v>
      </c>
      <c r="D180" s="215" t="s">
        <v>134</v>
      </c>
      <c r="E180" s="216" t="s">
        <v>387</v>
      </c>
      <c r="F180" s="217" t="s">
        <v>388</v>
      </c>
      <c r="G180" s="218" t="s">
        <v>250</v>
      </c>
      <c r="H180" s="219">
        <v>1076</v>
      </c>
      <c r="I180" s="220"/>
      <c r="J180" s="221">
        <f>ROUND(I180*H180,2)</f>
        <v>0</v>
      </c>
      <c r="K180" s="217" t="s">
        <v>138</v>
      </c>
      <c r="L180" s="47"/>
      <c r="M180" s="222" t="s">
        <v>19</v>
      </c>
      <c r="N180" s="223" t="s">
        <v>45</v>
      </c>
      <c r="O180" s="87"/>
      <c r="P180" s="224">
        <f>O180*H180</f>
        <v>0</v>
      </c>
      <c r="Q180" s="224">
        <v>0.19800000000000001</v>
      </c>
      <c r="R180" s="224">
        <f>Q180*H180</f>
        <v>213.048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158</v>
      </c>
      <c r="AT180" s="226" t="s">
        <v>134</v>
      </c>
      <c r="AU180" s="226" t="s">
        <v>84</v>
      </c>
      <c r="AY180" s="20" t="s">
        <v>131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20" t="s">
        <v>82</v>
      </c>
      <c r="BK180" s="227">
        <f>ROUND(I180*H180,2)</f>
        <v>0</v>
      </c>
      <c r="BL180" s="20" t="s">
        <v>158</v>
      </c>
      <c r="BM180" s="226" t="s">
        <v>389</v>
      </c>
    </row>
    <row r="181" s="2" customFormat="1">
      <c r="A181" s="41"/>
      <c r="B181" s="42"/>
      <c r="C181" s="43"/>
      <c r="D181" s="228" t="s">
        <v>141</v>
      </c>
      <c r="E181" s="43"/>
      <c r="F181" s="229" t="s">
        <v>390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141</v>
      </c>
      <c r="AU181" s="20" t="s">
        <v>84</v>
      </c>
    </row>
    <row r="182" s="2" customFormat="1" ht="44.25" customHeight="1">
      <c r="A182" s="41"/>
      <c r="B182" s="42"/>
      <c r="C182" s="215" t="s">
        <v>391</v>
      </c>
      <c r="D182" s="215" t="s">
        <v>134</v>
      </c>
      <c r="E182" s="216" t="s">
        <v>392</v>
      </c>
      <c r="F182" s="217" t="s">
        <v>393</v>
      </c>
      <c r="G182" s="218" t="s">
        <v>250</v>
      </c>
      <c r="H182" s="219">
        <v>1103</v>
      </c>
      <c r="I182" s="220"/>
      <c r="J182" s="221">
        <f>ROUND(I182*H182,2)</f>
        <v>0</v>
      </c>
      <c r="K182" s="217" t="s">
        <v>138</v>
      </c>
      <c r="L182" s="47"/>
      <c r="M182" s="222" t="s">
        <v>19</v>
      </c>
      <c r="N182" s="223" t="s">
        <v>45</v>
      </c>
      <c r="O182" s="87"/>
      <c r="P182" s="224">
        <f>O182*H182</f>
        <v>0</v>
      </c>
      <c r="Q182" s="224">
        <v>0.34838999999999998</v>
      </c>
      <c r="R182" s="224">
        <f>Q182*H182</f>
        <v>384.27416999999997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158</v>
      </c>
      <c r="AT182" s="226" t="s">
        <v>134</v>
      </c>
      <c r="AU182" s="226" t="s">
        <v>84</v>
      </c>
      <c r="AY182" s="20" t="s">
        <v>131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82</v>
      </c>
      <c r="BK182" s="227">
        <f>ROUND(I182*H182,2)</f>
        <v>0</v>
      </c>
      <c r="BL182" s="20" t="s">
        <v>158</v>
      </c>
      <c r="BM182" s="226" t="s">
        <v>394</v>
      </c>
    </row>
    <row r="183" s="2" customFormat="1">
      <c r="A183" s="41"/>
      <c r="B183" s="42"/>
      <c r="C183" s="43"/>
      <c r="D183" s="228" t="s">
        <v>141</v>
      </c>
      <c r="E183" s="43"/>
      <c r="F183" s="229" t="s">
        <v>395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141</v>
      </c>
      <c r="AU183" s="20" t="s">
        <v>84</v>
      </c>
    </row>
    <row r="184" s="2" customFormat="1">
      <c r="A184" s="41"/>
      <c r="B184" s="42"/>
      <c r="C184" s="43"/>
      <c r="D184" s="233" t="s">
        <v>143</v>
      </c>
      <c r="E184" s="43"/>
      <c r="F184" s="234" t="s">
        <v>396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143</v>
      </c>
      <c r="AU184" s="20" t="s">
        <v>84</v>
      </c>
    </row>
    <row r="185" s="2" customFormat="1" ht="37.8" customHeight="1">
      <c r="A185" s="41"/>
      <c r="B185" s="42"/>
      <c r="C185" s="215" t="s">
        <v>397</v>
      </c>
      <c r="D185" s="215" t="s">
        <v>134</v>
      </c>
      <c r="E185" s="216" t="s">
        <v>398</v>
      </c>
      <c r="F185" s="217" t="s">
        <v>399</v>
      </c>
      <c r="G185" s="218" t="s">
        <v>250</v>
      </c>
      <c r="H185" s="219">
        <v>1076</v>
      </c>
      <c r="I185" s="220"/>
      <c r="J185" s="221">
        <f>ROUND(I185*H185,2)</f>
        <v>0</v>
      </c>
      <c r="K185" s="217" t="s">
        <v>19</v>
      </c>
      <c r="L185" s="47"/>
      <c r="M185" s="222" t="s">
        <v>19</v>
      </c>
      <c r="N185" s="223" t="s">
        <v>45</v>
      </c>
      <c r="O185" s="87"/>
      <c r="P185" s="224">
        <f>O185*H185</f>
        <v>0</v>
      </c>
      <c r="Q185" s="224">
        <v>0.1037</v>
      </c>
      <c r="R185" s="224">
        <f>Q185*H185</f>
        <v>111.5812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158</v>
      </c>
      <c r="AT185" s="226" t="s">
        <v>134</v>
      </c>
      <c r="AU185" s="226" t="s">
        <v>84</v>
      </c>
      <c r="AY185" s="20" t="s">
        <v>131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20" t="s">
        <v>82</v>
      </c>
      <c r="BK185" s="227">
        <f>ROUND(I185*H185,2)</f>
        <v>0</v>
      </c>
      <c r="BL185" s="20" t="s">
        <v>158</v>
      </c>
      <c r="BM185" s="226" t="s">
        <v>400</v>
      </c>
    </row>
    <row r="186" s="2" customFormat="1" ht="37.8" customHeight="1">
      <c r="A186" s="41"/>
      <c r="B186" s="42"/>
      <c r="C186" s="215" t="s">
        <v>401</v>
      </c>
      <c r="D186" s="215" t="s">
        <v>134</v>
      </c>
      <c r="E186" s="216" t="s">
        <v>402</v>
      </c>
      <c r="F186" s="217" t="s">
        <v>403</v>
      </c>
      <c r="G186" s="218" t="s">
        <v>250</v>
      </c>
      <c r="H186" s="219">
        <v>1076</v>
      </c>
      <c r="I186" s="220"/>
      <c r="J186" s="221">
        <f>ROUND(I186*H186,2)</f>
        <v>0</v>
      </c>
      <c r="K186" s="217" t="s">
        <v>19</v>
      </c>
      <c r="L186" s="47"/>
      <c r="M186" s="222" t="s">
        <v>19</v>
      </c>
      <c r="N186" s="223" t="s">
        <v>45</v>
      </c>
      <c r="O186" s="87"/>
      <c r="P186" s="224">
        <f>O186*H186</f>
        <v>0</v>
      </c>
      <c r="Q186" s="224">
        <v>0.12966</v>
      </c>
      <c r="R186" s="224">
        <f>Q186*H186</f>
        <v>139.51416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158</v>
      </c>
      <c r="AT186" s="226" t="s">
        <v>134</v>
      </c>
      <c r="AU186" s="226" t="s">
        <v>84</v>
      </c>
      <c r="AY186" s="20" t="s">
        <v>131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82</v>
      </c>
      <c r="BK186" s="227">
        <f>ROUND(I186*H186,2)</f>
        <v>0</v>
      </c>
      <c r="BL186" s="20" t="s">
        <v>158</v>
      </c>
      <c r="BM186" s="226" t="s">
        <v>404</v>
      </c>
    </row>
    <row r="187" s="2" customFormat="1" ht="24.15" customHeight="1">
      <c r="A187" s="41"/>
      <c r="B187" s="42"/>
      <c r="C187" s="215" t="s">
        <v>405</v>
      </c>
      <c r="D187" s="215" t="s">
        <v>134</v>
      </c>
      <c r="E187" s="216" t="s">
        <v>406</v>
      </c>
      <c r="F187" s="217" t="s">
        <v>407</v>
      </c>
      <c r="G187" s="218" t="s">
        <v>250</v>
      </c>
      <c r="H187" s="219">
        <v>1076</v>
      </c>
      <c r="I187" s="220"/>
      <c r="J187" s="221">
        <f>ROUND(I187*H187,2)</f>
        <v>0</v>
      </c>
      <c r="K187" s="217" t="s">
        <v>19</v>
      </c>
      <c r="L187" s="47"/>
      <c r="M187" s="222" t="s">
        <v>19</v>
      </c>
      <c r="N187" s="223" t="s">
        <v>45</v>
      </c>
      <c r="O187" s="87"/>
      <c r="P187" s="224">
        <f>O187*H187</f>
        <v>0</v>
      </c>
      <c r="Q187" s="224">
        <v>0.084500000000000006</v>
      </c>
      <c r="R187" s="224">
        <f>Q187*H187</f>
        <v>90.922000000000011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158</v>
      </c>
      <c r="AT187" s="226" t="s">
        <v>134</v>
      </c>
      <c r="AU187" s="226" t="s">
        <v>84</v>
      </c>
      <c r="AY187" s="20" t="s">
        <v>131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20" t="s">
        <v>82</v>
      </c>
      <c r="BK187" s="227">
        <f>ROUND(I187*H187,2)</f>
        <v>0</v>
      </c>
      <c r="BL187" s="20" t="s">
        <v>158</v>
      </c>
      <c r="BM187" s="226" t="s">
        <v>408</v>
      </c>
    </row>
    <row r="188" s="2" customFormat="1">
      <c r="A188" s="41"/>
      <c r="B188" s="42"/>
      <c r="C188" s="43"/>
      <c r="D188" s="233" t="s">
        <v>143</v>
      </c>
      <c r="E188" s="43"/>
      <c r="F188" s="234" t="s">
        <v>409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143</v>
      </c>
      <c r="AU188" s="20" t="s">
        <v>84</v>
      </c>
    </row>
    <row r="189" s="12" customFormat="1" ht="22.8" customHeight="1">
      <c r="A189" s="12"/>
      <c r="B189" s="199"/>
      <c r="C189" s="200"/>
      <c r="D189" s="201" t="s">
        <v>73</v>
      </c>
      <c r="E189" s="213" t="s">
        <v>182</v>
      </c>
      <c r="F189" s="213" t="s">
        <v>410</v>
      </c>
      <c r="G189" s="200"/>
      <c r="H189" s="200"/>
      <c r="I189" s="203"/>
      <c r="J189" s="214">
        <f>BK189</f>
        <v>0</v>
      </c>
      <c r="K189" s="200"/>
      <c r="L189" s="205"/>
      <c r="M189" s="206"/>
      <c r="N189" s="207"/>
      <c r="O189" s="207"/>
      <c r="P189" s="208">
        <f>SUM(P190:P193)</f>
        <v>0</v>
      </c>
      <c r="Q189" s="207"/>
      <c r="R189" s="208">
        <f>SUM(R190:R193)</f>
        <v>0.01272</v>
      </c>
      <c r="S189" s="207"/>
      <c r="T189" s="209">
        <f>SUM(T190:T193)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0" t="s">
        <v>82</v>
      </c>
      <c r="AT189" s="211" t="s">
        <v>73</v>
      </c>
      <c r="AU189" s="211" t="s">
        <v>82</v>
      </c>
      <c r="AY189" s="210" t="s">
        <v>131</v>
      </c>
      <c r="BK189" s="212">
        <f>SUM(BK190:BK193)</f>
        <v>0</v>
      </c>
    </row>
    <row r="190" s="2" customFormat="1" ht="24.15" customHeight="1">
      <c r="A190" s="41"/>
      <c r="B190" s="42"/>
      <c r="C190" s="215" t="s">
        <v>411</v>
      </c>
      <c r="D190" s="215" t="s">
        <v>134</v>
      </c>
      <c r="E190" s="216" t="s">
        <v>412</v>
      </c>
      <c r="F190" s="217" t="s">
        <v>413</v>
      </c>
      <c r="G190" s="218" t="s">
        <v>378</v>
      </c>
      <c r="H190" s="219">
        <v>1</v>
      </c>
      <c r="I190" s="220"/>
      <c r="J190" s="221">
        <f>ROUND(I190*H190,2)</f>
        <v>0</v>
      </c>
      <c r="K190" s="217" t="s">
        <v>19</v>
      </c>
      <c r="L190" s="47"/>
      <c r="M190" s="222" t="s">
        <v>19</v>
      </c>
      <c r="N190" s="223" t="s">
        <v>45</v>
      </c>
      <c r="O190" s="87"/>
      <c r="P190" s="224">
        <f>O190*H190</f>
        <v>0</v>
      </c>
      <c r="Q190" s="224">
        <v>0.0031800000000000001</v>
      </c>
      <c r="R190" s="224">
        <f>Q190*H190</f>
        <v>0.0031800000000000001</v>
      </c>
      <c r="S190" s="224">
        <v>0</v>
      </c>
      <c r="T190" s="225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6" t="s">
        <v>158</v>
      </c>
      <c r="AT190" s="226" t="s">
        <v>134</v>
      </c>
      <c r="AU190" s="226" t="s">
        <v>84</v>
      </c>
      <c r="AY190" s="20" t="s">
        <v>131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20" t="s">
        <v>82</v>
      </c>
      <c r="BK190" s="227">
        <f>ROUND(I190*H190,2)</f>
        <v>0</v>
      </c>
      <c r="BL190" s="20" t="s">
        <v>158</v>
      </c>
      <c r="BM190" s="226" t="s">
        <v>414</v>
      </c>
    </row>
    <row r="191" s="2" customFormat="1">
      <c r="A191" s="41"/>
      <c r="B191" s="42"/>
      <c r="C191" s="43"/>
      <c r="D191" s="233" t="s">
        <v>143</v>
      </c>
      <c r="E191" s="43"/>
      <c r="F191" s="234" t="s">
        <v>415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143</v>
      </c>
      <c r="AU191" s="20" t="s">
        <v>84</v>
      </c>
    </row>
    <row r="192" s="2" customFormat="1" ht="33" customHeight="1">
      <c r="A192" s="41"/>
      <c r="B192" s="42"/>
      <c r="C192" s="215" t="s">
        <v>416</v>
      </c>
      <c r="D192" s="215" t="s">
        <v>134</v>
      </c>
      <c r="E192" s="216" t="s">
        <v>417</v>
      </c>
      <c r="F192" s="217" t="s">
        <v>418</v>
      </c>
      <c r="G192" s="218" t="s">
        <v>378</v>
      </c>
      <c r="H192" s="219">
        <v>3</v>
      </c>
      <c r="I192" s="220"/>
      <c r="J192" s="221">
        <f>ROUND(I192*H192,2)</f>
        <v>0</v>
      </c>
      <c r="K192" s="217" t="s">
        <v>19</v>
      </c>
      <c r="L192" s="47"/>
      <c r="M192" s="222" t="s">
        <v>19</v>
      </c>
      <c r="N192" s="223" t="s">
        <v>45</v>
      </c>
      <c r="O192" s="87"/>
      <c r="P192" s="224">
        <f>O192*H192</f>
        <v>0</v>
      </c>
      <c r="Q192" s="224">
        <v>0.0031800000000000001</v>
      </c>
      <c r="R192" s="224">
        <f>Q192*H192</f>
        <v>0.0095399999999999999</v>
      </c>
      <c r="S192" s="224">
        <v>0</v>
      </c>
      <c r="T192" s="225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6" t="s">
        <v>158</v>
      </c>
      <c r="AT192" s="226" t="s">
        <v>134</v>
      </c>
      <c r="AU192" s="226" t="s">
        <v>84</v>
      </c>
      <c r="AY192" s="20" t="s">
        <v>131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20" t="s">
        <v>82</v>
      </c>
      <c r="BK192" s="227">
        <f>ROUND(I192*H192,2)</f>
        <v>0</v>
      </c>
      <c r="BL192" s="20" t="s">
        <v>158</v>
      </c>
      <c r="BM192" s="226" t="s">
        <v>419</v>
      </c>
    </row>
    <row r="193" s="2" customFormat="1">
      <c r="A193" s="41"/>
      <c r="B193" s="42"/>
      <c r="C193" s="43"/>
      <c r="D193" s="233" t="s">
        <v>143</v>
      </c>
      <c r="E193" s="43"/>
      <c r="F193" s="234" t="s">
        <v>420</v>
      </c>
      <c r="G193" s="43"/>
      <c r="H193" s="43"/>
      <c r="I193" s="230"/>
      <c r="J193" s="43"/>
      <c r="K193" s="43"/>
      <c r="L193" s="47"/>
      <c r="M193" s="231"/>
      <c r="N193" s="232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T193" s="20" t="s">
        <v>143</v>
      </c>
      <c r="AU193" s="20" t="s">
        <v>84</v>
      </c>
    </row>
    <row r="194" s="12" customFormat="1" ht="22.8" customHeight="1">
      <c r="A194" s="12"/>
      <c r="B194" s="199"/>
      <c r="C194" s="200"/>
      <c r="D194" s="201" t="s">
        <v>73</v>
      </c>
      <c r="E194" s="213" t="s">
        <v>188</v>
      </c>
      <c r="F194" s="213" t="s">
        <v>421</v>
      </c>
      <c r="G194" s="200"/>
      <c r="H194" s="200"/>
      <c r="I194" s="203"/>
      <c r="J194" s="214">
        <f>BK194</f>
        <v>0</v>
      </c>
      <c r="K194" s="200"/>
      <c r="L194" s="205"/>
      <c r="M194" s="206"/>
      <c r="N194" s="207"/>
      <c r="O194" s="207"/>
      <c r="P194" s="208">
        <f>SUM(P195:P237)</f>
        <v>0</v>
      </c>
      <c r="Q194" s="207"/>
      <c r="R194" s="208">
        <f>SUM(R195:R237)</f>
        <v>39.897534679999993</v>
      </c>
      <c r="S194" s="207"/>
      <c r="T194" s="209">
        <f>SUM(T195:T237)</f>
        <v>230.5213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10" t="s">
        <v>82</v>
      </c>
      <c r="AT194" s="211" t="s">
        <v>73</v>
      </c>
      <c r="AU194" s="211" t="s">
        <v>82</v>
      </c>
      <c r="AY194" s="210" t="s">
        <v>131</v>
      </c>
      <c r="BK194" s="212">
        <f>SUM(BK195:BK237)</f>
        <v>0</v>
      </c>
    </row>
    <row r="195" s="2" customFormat="1" ht="49.05" customHeight="1">
      <c r="A195" s="41"/>
      <c r="B195" s="42"/>
      <c r="C195" s="215" t="s">
        <v>422</v>
      </c>
      <c r="D195" s="215" t="s">
        <v>134</v>
      </c>
      <c r="E195" s="216" t="s">
        <v>423</v>
      </c>
      <c r="F195" s="217" t="s">
        <v>424</v>
      </c>
      <c r="G195" s="218" t="s">
        <v>255</v>
      </c>
      <c r="H195" s="219">
        <v>142</v>
      </c>
      <c r="I195" s="220"/>
      <c r="J195" s="221">
        <f>ROUND(I195*H195,2)</f>
        <v>0</v>
      </c>
      <c r="K195" s="217" t="s">
        <v>138</v>
      </c>
      <c r="L195" s="47"/>
      <c r="M195" s="222" t="s">
        <v>19</v>
      </c>
      <c r="N195" s="223" t="s">
        <v>45</v>
      </c>
      <c r="O195" s="87"/>
      <c r="P195" s="224">
        <f>O195*H195</f>
        <v>0</v>
      </c>
      <c r="Q195" s="224">
        <v>0.14041999999999999</v>
      </c>
      <c r="R195" s="224">
        <f>Q195*H195</f>
        <v>19.939639999999997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158</v>
      </c>
      <c r="AT195" s="226" t="s">
        <v>134</v>
      </c>
      <c r="AU195" s="226" t="s">
        <v>84</v>
      </c>
      <c r="AY195" s="20" t="s">
        <v>131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82</v>
      </c>
      <c r="BK195" s="227">
        <f>ROUND(I195*H195,2)</f>
        <v>0</v>
      </c>
      <c r="BL195" s="20" t="s">
        <v>158</v>
      </c>
      <c r="BM195" s="226" t="s">
        <v>425</v>
      </c>
    </row>
    <row r="196" s="2" customFormat="1">
      <c r="A196" s="41"/>
      <c r="B196" s="42"/>
      <c r="C196" s="43"/>
      <c r="D196" s="228" t="s">
        <v>141</v>
      </c>
      <c r="E196" s="43"/>
      <c r="F196" s="229" t="s">
        <v>426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141</v>
      </c>
      <c r="AU196" s="20" t="s">
        <v>84</v>
      </c>
    </row>
    <row r="197" s="13" customFormat="1">
      <c r="A197" s="13"/>
      <c r="B197" s="235"/>
      <c r="C197" s="236"/>
      <c r="D197" s="233" t="s">
        <v>145</v>
      </c>
      <c r="E197" s="237" t="s">
        <v>19</v>
      </c>
      <c r="F197" s="238" t="s">
        <v>427</v>
      </c>
      <c r="G197" s="236"/>
      <c r="H197" s="239">
        <v>142</v>
      </c>
      <c r="I197" s="240"/>
      <c r="J197" s="236"/>
      <c r="K197" s="236"/>
      <c r="L197" s="241"/>
      <c r="M197" s="242"/>
      <c r="N197" s="243"/>
      <c r="O197" s="243"/>
      <c r="P197" s="243"/>
      <c r="Q197" s="243"/>
      <c r="R197" s="243"/>
      <c r="S197" s="243"/>
      <c r="T197" s="244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5" t="s">
        <v>145</v>
      </c>
      <c r="AU197" s="245" t="s">
        <v>84</v>
      </c>
      <c r="AV197" s="13" t="s">
        <v>84</v>
      </c>
      <c r="AW197" s="13" t="s">
        <v>35</v>
      </c>
      <c r="AX197" s="13" t="s">
        <v>82</v>
      </c>
      <c r="AY197" s="245" t="s">
        <v>131</v>
      </c>
    </row>
    <row r="198" s="2" customFormat="1" ht="16.5" customHeight="1">
      <c r="A198" s="41"/>
      <c r="B198" s="42"/>
      <c r="C198" s="260" t="s">
        <v>428</v>
      </c>
      <c r="D198" s="260" t="s">
        <v>311</v>
      </c>
      <c r="E198" s="261" t="s">
        <v>429</v>
      </c>
      <c r="F198" s="262" t="s">
        <v>430</v>
      </c>
      <c r="G198" s="263" t="s">
        <v>255</v>
      </c>
      <c r="H198" s="264">
        <v>144.84</v>
      </c>
      <c r="I198" s="265"/>
      <c r="J198" s="266">
        <f>ROUND(I198*H198,2)</f>
        <v>0</v>
      </c>
      <c r="K198" s="262" t="s">
        <v>138</v>
      </c>
      <c r="L198" s="267"/>
      <c r="M198" s="268" t="s">
        <v>19</v>
      </c>
      <c r="N198" s="269" t="s">
        <v>45</v>
      </c>
      <c r="O198" s="87"/>
      <c r="P198" s="224">
        <f>O198*H198</f>
        <v>0</v>
      </c>
      <c r="Q198" s="224">
        <v>0.035999999999999997</v>
      </c>
      <c r="R198" s="224">
        <f>Q198*H198</f>
        <v>5.2142399999999993</v>
      </c>
      <c r="S198" s="224">
        <v>0</v>
      </c>
      <c r="T198" s="225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6" t="s">
        <v>182</v>
      </c>
      <c r="AT198" s="226" t="s">
        <v>311</v>
      </c>
      <c r="AU198" s="226" t="s">
        <v>84</v>
      </c>
      <c r="AY198" s="20" t="s">
        <v>131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20" t="s">
        <v>82</v>
      </c>
      <c r="BK198" s="227">
        <f>ROUND(I198*H198,2)</f>
        <v>0</v>
      </c>
      <c r="BL198" s="20" t="s">
        <v>158</v>
      </c>
      <c r="BM198" s="226" t="s">
        <v>431</v>
      </c>
    </row>
    <row r="199" s="13" customFormat="1">
      <c r="A199" s="13"/>
      <c r="B199" s="235"/>
      <c r="C199" s="236"/>
      <c r="D199" s="233" t="s">
        <v>145</v>
      </c>
      <c r="E199" s="236"/>
      <c r="F199" s="238" t="s">
        <v>432</v>
      </c>
      <c r="G199" s="236"/>
      <c r="H199" s="239">
        <v>144.84</v>
      </c>
      <c r="I199" s="240"/>
      <c r="J199" s="236"/>
      <c r="K199" s="236"/>
      <c r="L199" s="241"/>
      <c r="M199" s="242"/>
      <c r="N199" s="243"/>
      <c r="O199" s="243"/>
      <c r="P199" s="243"/>
      <c r="Q199" s="243"/>
      <c r="R199" s="243"/>
      <c r="S199" s="243"/>
      <c r="T199" s="24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5" t="s">
        <v>145</v>
      </c>
      <c r="AU199" s="245" t="s">
        <v>84</v>
      </c>
      <c r="AV199" s="13" t="s">
        <v>84</v>
      </c>
      <c r="AW199" s="13" t="s">
        <v>4</v>
      </c>
      <c r="AX199" s="13" t="s">
        <v>82</v>
      </c>
      <c r="AY199" s="245" t="s">
        <v>131</v>
      </c>
    </row>
    <row r="200" s="2" customFormat="1" ht="24.15" customHeight="1">
      <c r="A200" s="41"/>
      <c r="B200" s="42"/>
      <c r="C200" s="215" t="s">
        <v>433</v>
      </c>
      <c r="D200" s="215" t="s">
        <v>134</v>
      </c>
      <c r="E200" s="216" t="s">
        <v>434</v>
      </c>
      <c r="F200" s="217" t="s">
        <v>435</v>
      </c>
      <c r="G200" s="218" t="s">
        <v>261</v>
      </c>
      <c r="H200" s="219">
        <v>1.3020000000000001</v>
      </c>
      <c r="I200" s="220"/>
      <c r="J200" s="221">
        <f>ROUND(I200*H200,2)</f>
        <v>0</v>
      </c>
      <c r="K200" s="217" t="s">
        <v>138</v>
      </c>
      <c r="L200" s="47"/>
      <c r="M200" s="222" t="s">
        <v>19</v>
      </c>
      <c r="N200" s="223" t="s">
        <v>45</v>
      </c>
      <c r="O200" s="87"/>
      <c r="P200" s="224">
        <f>O200*H200</f>
        <v>0</v>
      </c>
      <c r="Q200" s="224">
        <v>2.2563399999999998</v>
      </c>
      <c r="R200" s="224">
        <f>Q200*H200</f>
        <v>2.9377546799999998</v>
      </c>
      <c r="S200" s="224">
        <v>0</v>
      </c>
      <c r="T200" s="225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6" t="s">
        <v>158</v>
      </c>
      <c r="AT200" s="226" t="s">
        <v>134</v>
      </c>
      <c r="AU200" s="226" t="s">
        <v>84</v>
      </c>
      <c r="AY200" s="20" t="s">
        <v>131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20" t="s">
        <v>82</v>
      </c>
      <c r="BK200" s="227">
        <f>ROUND(I200*H200,2)</f>
        <v>0</v>
      </c>
      <c r="BL200" s="20" t="s">
        <v>158</v>
      </c>
      <c r="BM200" s="226" t="s">
        <v>436</v>
      </c>
    </row>
    <row r="201" s="2" customFormat="1">
      <c r="A201" s="41"/>
      <c r="B201" s="42"/>
      <c r="C201" s="43"/>
      <c r="D201" s="228" t="s">
        <v>141</v>
      </c>
      <c r="E201" s="43"/>
      <c r="F201" s="229" t="s">
        <v>437</v>
      </c>
      <c r="G201" s="43"/>
      <c r="H201" s="43"/>
      <c r="I201" s="230"/>
      <c r="J201" s="43"/>
      <c r="K201" s="43"/>
      <c r="L201" s="47"/>
      <c r="M201" s="231"/>
      <c r="N201" s="232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141</v>
      </c>
      <c r="AU201" s="20" t="s">
        <v>84</v>
      </c>
    </row>
    <row r="202" s="13" customFormat="1">
      <c r="A202" s="13"/>
      <c r="B202" s="235"/>
      <c r="C202" s="236"/>
      <c r="D202" s="233" t="s">
        <v>145</v>
      </c>
      <c r="E202" s="237" t="s">
        <v>19</v>
      </c>
      <c r="F202" s="238" t="s">
        <v>438</v>
      </c>
      <c r="G202" s="236"/>
      <c r="H202" s="239">
        <v>1.3020000000000001</v>
      </c>
      <c r="I202" s="240"/>
      <c r="J202" s="236"/>
      <c r="K202" s="236"/>
      <c r="L202" s="241"/>
      <c r="M202" s="242"/>
      <c r="N202" s="243"/>
      <c r="O202" s="243"/>
      <c r="P202" s="243"/>
      <c r="Q202" s="243"/>
      <c r="R202" s="243"/>
      <c r="S202" s="243"/>
      <c r="T202" s="24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5" t="s">
        <v>145</v>
      </c>
      <c r="AU202" s="245" t="s">
        <v>84</v>
      </c>
      <c r="AV202" s="13" t="s">
        <v>84</v>
      </c>
      <c r="AW202" s="13" t="s">
        <v>35</v>
      </c>
      <c r="AX202" s="13" t="s">
        <v>82</v>
      </c>
      <c r="AY202" s="245" t="s">
        <v>131</v>
      </c>
    </row>
    <row r="203" s="2" customFormat="1" ht="49.05" customHeight="1">
      <c r="A203" s="41"/>
      <c r="B203" s="42"/>
      <c r="C203" s="215" t="s">
        <v>439</v>
      </c>
      <c r="D203" s="215" t="s">
        <v>134</v>
      </c>
      <c r="E203" s="216" t="s">
        <v>440</v>
      </c>
      <c r="F203" s="217" t="s">
        <v>441</v>
      </c>
      <c r="G203" s="218" t="s">
        <v>255</v>
      </c>
      <c r="H203" s="219">
        <v>43.5</v>
      </c>
      <c r="I203" s="220"/>
      <c r="J203" s="221">
        <f>ROUND(I203*H203,2)</f>
        <v>0</v>
      </c>
      <c r="K203" s="217" t="s">
        <v>138</v>
      </c>
      <c r="L203" s="47"/>
      <c r="M203" s="222" t="s">
        <v>19</v>
      </c>
      <c r="N203" s="223" t="s">
        <v>45</v>
      </c>
      <c r="O203" s="87"/>
      <c r="P203" s="224">
        <f>O203*H203</f>
        <v>0</v>
      </c>
      <c r="Q203" s="224">
        <v>0.13095999999999999</v>
      </c>
      <c r="R203" s="224">
        <f>Q203*H203</f>
        <v>5.6967599999999994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158</v>
      </c>
      <c r="AT203" s="226" t="s">
        <v>134</v>
      </c>
      <c r="AU203" s="226" t="s">
        <v>84</v>
      </c>
      <c r="AY203" s="20" t="s">
        <v>131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20" t="s">
        <v>82</v>
      </c>
      <c r="BK203" s="227">
        <f>ROUND(I203*H203,2)</f>
        <v>0</v>
      </c>
      <c r="BL203" s="20" t="s">
        <v>158</v>
      </c>
      <c r="BM203" s="226" t="s">
        <v>442</v>
      </c>
    </row>
    <row r="204" s="2" customFormat="1">
      <c r="A204" s="41"/>
      <c r="B204" s="42"/>
      <c r="C204" s="43"/>
      <c r="D204" s="228" t="s">
        <v>141</v>
      </c>
      <c r="E204" s="43"/>
      <c r="F204" s="229" t="s">
        <v>443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20" t="s">
        <v>141</v>
      </c>
      <c r="AU204" s="20" t="s">
        <v>84</v>
      </c>
    </row>
    <row r="205" s="13" customFormat="1">
      <c r="A205" s="13"/>
      <c r="B205" s="235"/>
      <c r="C205" s="236"/>
      <c r="D205" s="233" t="s">
        <v>145</v>
      </c>
      <c r="E205" s="237" t="s">
        <v>19</v>
      </c>
      <c r="F205" s="238" t="s">
        <v>444</v>
      </c>
      <c r="G205" s="236"/>
      <c r="H205" s="239">
        <v>43.5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5" t="s">
        <v>145</v>
      </c>
      <c r="AU205" s="245" t="s">
        <v>84</v>
      </c>
      <c r="AV205" s="13" t="s">
        <v>84</v>
      </c>
      <c r="AW205" s="13" t="s">
        <v>35</v>
      </c>
      <c r="AX205" s="13" t="s">
        <v>82</v>
      </c>
      <c r="AY205" s="245" t="s">
        <v>131</v>
      </c>
    </row>
    <row r="206" s="2" customFormat="1" ht="16.5" customHeight="1">
      <c r="A206" s="41"/>
      <c r="B206" s="42"/>
      <c r="C206" s="260" t="s">
        <v>445</v>
      </c>
      <c r="D206" s="260" t="s">
        <v>311</v>
      </c>
      <c r="E206" s="261" t="s">
        <v>446</v>
      </c>
      <c r="F206" s="262" t="s">
        <v>447</v>
      </c>
      <c r="G206" s="263" t="s">
        <v>255</v>
      </c>
      <c r="H206" s="264">
        <v>43.5</v>
      </c>
      <c r="I206" s="265"/>
      <c r="J206" s="266">
        <f>ROUND(I206*H206,2)</f>
        <v>0</v>
      </c>
      <c r="K206" s="262" t="s">
        <v>19</v>
      </c>
      <c r="L206" s="267"/>
      <c r="M206" s="268" t="s">
        <v>19</v>
      </c>
      <c r="N206" s="269" t="s">
        <v>45</v>
      </c>
      <c r="O206" s="87"/>
      <c r="P206" s="224">
        <f>O206*H206</f>
        <v>0</v>
      </c>
      <c r="Q206" s="224">
        <v>0.14044000000000001</v>
      </c>
      <c r="R206" s="224">
        <f>Q206*H206</f>
        <v>6.10914</v>
      </c>
      <c r="S206" s="224">
        <v>0</v>
      </c>
      <c r="T206" s="225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6" t="s">
        <v>182</v>
      </c>
      <c r="AT206" s="226" t="s">
        <v>311</v>
      </c>
      <c r="AU206" s="226" t="s">
        <v>84</v>
      </c>
      <c r="AY206" s="20" t="s">
        <v>131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20" t="s">
        <v>82</v>
      </c>
      <c r="BK206" s="227">
        <f>ROUND(I206*H206,2)</f>
        <v>0</v>
      </c>
      <c r="BL206" s="20" t="s">
        <v>158</v>
      </c>
      <c r="BM206" s="226" t="s">
        <v>448</v>
      </c>
    </row>
    <row r="207" s="2" customFormat="1" ht="16.5" customHeight="1">
      <c r="A207" s="41"/>
      <c r="B207" s="42"/>
      <c r="C207" s="215" t="s">
        <v>449</v>
      </c>
      <c r="D207" s="215" t="s">
        <v>134</v>
      </c>
      <c r="E207" s="216" t="s">
        <v>450</v>
      </c>
      <c r="F207" s="217" t="s">
        <v>451</v>
      </c>
      <c r="G207" s="218" t="s">
        <v>261</v>
      </c>
      <c r="H207" s="219">
        <v>84.792000000000002</v>
      </c>
      <c r="I207" s="220"/>
      <c r="J207" s="221">
        <f>ROUND(I207*H207,2)</f>
        <v>0</v>
      </c>
      <c r="K207" s="217" t="s">
        <v>138</v>
      </c>
      <c r="L207" s="47"/>
      <c r="M207" s="222" t="s">
        <v>19</v>
      </c>
      <c r="N207" s="223" t="s">
        <v>45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2</v>
      </c>
      <c r="T207" s="225">
        <f>S207*H207</f>
        <v>169.584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158</v>
      </c>
      <c r="AT207" s="226" t="s">
        <v>134</v>
      </c>
      <c r="AU207" s="226" t="s">
        <v>84</v>
      </c>
      <c r="AY207" s="20" t="s">
        <v>131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20" t="s">
        <v>82</v>
      </c>
      <c r="BK207" s="227">
        <f>ROUND(I207*H207,2)</f>
        <v>0</v>
      </c>
      <c r="BL207" s="20" t="s">
        <v>158</v>
      </c>
      <c r="BM207" s="226" t="s">
        <v>452</v>
      </c>
    </row>
    <row r="208" s="2" customFormat="1">
      <c r="A208" s="41"/>
      <c r="B208" s="42"/>
      <c r="C208" s="43"/>
      <c r="D208" s="228" t="s">
        <v>141</v>
      </c>
      <c r="E208" s="43"/>
      <c r="F208" s="229" t="s">
        <v>453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20" t="s">
        <v>141</v>
      </c>
      <c r="AU208" s="20" t="s">
        <v>84</v>
      </c>
    </row>
    <row r="209" s="2" customFormat="1">
      <c r="A209" s="41"/>
      <c r="B209" s="42"/>
      <c r="C209" s="43"/>
      <c r="D209" s="233" t="s">
        <v>143</v>
      </c>
      <c r="E209" s="43"/>
      <c r="F209" s="234" t="s">
        <v>454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143</v>
      </c>
      <c r="AU209" s="20" t="s">
        <v>84</v>
      </c>
    </row>
    <row r="210" s="15" customFormat="1">
      <c r="A210" s="15"/>
      <c r="B210" s="270"/>
      <c r="C210" s="271"/>
      <c r="D210" s="233" t="s">
        <v>145</v>
      </c>
      <c r="E210" s="272" t="s">
        <v>19</v>
      </c>
      <c r="F210" s="273" t="s">
        <v>455</v>
      </c>
      <c r="G210" s="271"/>
      <c r="H210" s="272" t="s">
        <v>19</v>
      </c>
      <c r="I210" s="274"/>
      <c r="J210" s="271"/>
      <c r="K210" s="271"/>
      <c r="L210" s="275"/>
      <c r="M210" s="276"/>
      <c r="N210" s="277"/>
      <c r="O210" s="277"/>
      <c r="P210" s="277"/>
      <c r="Q210" s="277"/>
      <c r="R210" s="277"/>
      <c r="S210" s="277"/>
      <c r="T210" s="278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79" t="s">
        <v>145</v>
      </c>
      <c r="AU210" s="279" t="s">
        <v>84</v>
      </c>
      <c r="AV210" s="15" t="s">
        <v>82</v>
      </c>
      <c r="AW210" s="15" t="s">
        <v>35</v>
      </c>
      <c r="AX210" s="15" t="s">
        <v>74</v>
      </c>
      <c r="AY210" s="279" t="s">
        <v>131</v>
      </c>
    </row>
    <row r="211" s="13" customFormat="1">
      <c r="A211" s="13"/>
      <c r="B211" s="235"/>
      <c r="C211" s="236"/>
      <c r="D211" s="233" t="s">
        <v>145</v>
      </c>
      <c r="E211" s="237" t="s">
        <v>19</v>
      </c>
      <c r="F211" s="238" t="s">
        <v>456</v>
      </c>
      <c r="G211" s="236"/>
      <c r="H211" s="239">
        <v>48</v>
      </c>
      <c r="I211" s="240"/>
      <c r="J211" s="236"/>
      <c r="K211" s="236"/>
      <c r="L211" s="241"/>
      <c r="M211" s="242"/>
      <c r="N211" s="243"/>
      <c r="O211" s="243"/>
      <c r="P211" s="243"/>
      <c r="Q211" s="243"/>
      <c r="R211" s="243"/>
      <c r="S211" s="243"/>
      <c r="T211" s="244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5" t="s">
        <v>145</v>
      </c>
      <c r="AU211" s="245" t="s">
        <v>84</v>
      </c>
      <c r="AV211" s="13" t="s">
        <v>84</v>
      </c>
      <c r="AW211" s="13" t="s">
        <v>35</v>
      </c>
      <c r="AX211" s="13" t="s">
        <v>74</v>
      </c>
      <c r="AY211" s="245" t="s">
        <v>131</v>
      </c>
    </row>
    <row r="212" s="13" customFormat="1">
      <c r="A212" s="13"/>
      <c r="B212" s="235"/>
      <c r="C212" s="236"/>
      <c r="D212" s="233" t="s">
        <v>145</v>
      </c>
      <c r="E212" s="237" t="s">
        <v>19</v>
      </c>
      <c r="F212" s="238" t="s">
        <v>457</v>
      </c>
      <c r="G212" s="236"/>
      <c r="H212" s="239">
        <v>16.896000000000001</v>
      </c>
      <c r="I212" s="240"/>
      <c r="J212" s="236"/>
      <c r="K212" s="236"/>
      <c r="L212" s="241"/>
      <c r="M212" s="242"/>
      <c r="N212" s="243"/>
      <c r="O212" s="243"/>
      <c r="P212" s="243"/>
      <c r="Q212" s="243"/>
      <c r="R212" s="243"/>
      <c r="S212" s="243"/>
      <c r="T212" s="24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5" t="s">
        <v>145</v>
      </c>
      <c r="AU212" s="245" t="s">
        <v>84</v>
      </c>
      <c r="AV212" s="13" t="s">
        <v>84</v>
      </c>
      <c r="AW212" s="13" t="s">
        <v>35</v>
      </c>
      <c r="AX212" s="13" t="s">
        <v>74</v>
      </c>
      <c r="AY212" s="245" t="s">
        <v>131</v>
      </c>
    </row>
    <row r="213" s="16" customFormat="1">
      <c r="A213" s="16"/>
      <c r="B213" s="280"/>
      <c r="C213" s="281"/>
      <c r="D213" s="233" t="s">
        <v>145</v>
      </c>
      <c r="E213" s="282" t="s">
        <v>19</v>
      </c>
      <c r="F213" s="283" t="s">
        <v>458</v>
      </c>
      <c r="G213" s="281"/>
      <c r="H213" s="284">
        <v>64.896000000000001</v>
      </c>
      <c r="I213" s="285"/>
      <c r="J213" s="281"/>
      <c r="K213" s="281"/>
      <c r="L213" s="286"/>
      <c r="M213" s="287"/>
      <c r="N213" s="288"/>
      <c r="O213" s="288"/>
      <c r="P213" s="288"/>
      <c r="Q213" s="288"/>
      <c r="R213" s="288"/>
      <c r="S213" s="288"/>
      <c r="T213" s="289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T213" s="290" t="s">
        <v>145</v>
      </c>
      <c r="AU213" s="290" t="s">
        <v>84</v>
      </c>
      <c r="AV213" s="16" t="s">
        <v>152</v>
      </c>
      <c r="AW213" s="16" t="s">
        <v>35</v>
      </c>
      <c r="AX213" s="16" t="s">
        <v>74</v>
      </c>
      <c r="AY213" s="290" t="s">
        <v>131</v>
      </c>
    </row>
    <row r="214" s="13" customFormat="1">
      <c r="A214" s="13"/>
      <c r="B214" s="235"/>
      <c r="C214" s="236"/>
      <c r="D214" s="233" t="s">
        <v>145</v>
      </c>
      <c r="E214" s="237" t="s">
        <v>19</v>
      </c>
      <c r="F214" s="238" t="s">
        <v>302</v>
      </c>
      <c r="G214" s="236"/>
      <c r="H214" s="239">
        <v>15.84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145</v>
      </c>
      <c r="AU214" s="245" t="s">
        <v>84</v>
      </c>
      <c r="AV214" s="13" t="s">
        <v>84</v>
      </c>
      <c r="AW214" s="13" t="s">
        <v>35</v>
      </c>
      <c r="AX214" s="13" t="s">
        <v>74</v>
      </c>
      <c r="AY214" s="245" t="s">
        <v>131</v>
      </c>
    </row>
    <row r="215" s="13" customFormat="1">
      <c r="A215" s="13"/>
      <c r="B215" s="235"/>
      <c r="C215" s="236"/>
      <c r="D215" s="233" t="s">
        <v>145</v>
      </c>
      <c r="E215" s="237" t="s">
        <v>19</v>
      </c>
      <c r="F215" s="238" t="s">
        <v>459</v>
      </c>
      <c r="G215" s="236"/>
      <c r="H215" s="239">
        <v>4.056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145</v>
      </c>
      <c r="AU215" s="245" t="s">
        <v>84</v>
      </c>
      <c r="AV215" s="13" t="s">
        <v>84</v>
      </c>
      <c r="AW215" s="13" t="s">
        <v>35</v>
      </c>
      <c r="AX215" s="13" t="s">
        <v>74</v>
      </c>
      <c r="AY215" s="245" t="s">
        <v>131</v>
      </c>
    </row>
    <row r="216" s="14" customFormat="1">
      <c r="A216" s="14"/>
      <c r="B216" s="249"/>
      <c r="C216" s="250"/>
      <c r="D216" s="233" t="s">
        <v>145</v>
      </c>
      <c r="E216" s="251" t="s">
        <v>19</v>
      </c>
      <c r="F216" s="252" t="s">
        <v>266</v>
      </c>
      <c r="G216" s="250"/>
      <c r="H216" s="253">
        <v>84.792000000000002</v>
      </c>
      <c r="I216" s="254"/>
      <c r="J216" s="250"/>
      <c r="K216" s="250"/>
      <c r="L216" s="255"/>
      <c r="M216" s="256"/>
      <c r="N216" s="257"/>
      <c r="O216" s="257"/>
      <c r="P216" s="257"/>
      <c r="Q216" s="257"/>
      <c r="R216" s="257"/>
      <c r="S216" s="257"/>
      <c r="T216" s="258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9" t="s">
        <v>145</v>
      </c>
      <c r="AU216" s="259" t="s">
        <v>84</v>
      </c>
      <c r="AV216" s="14" t="s">
        <v>158</v>
      </c>
      <c r="AW216" s="14" t="s">
        <v>35</v>
      </c>
      <c r="AX216" s="14" t="s">
        <v>82</v>
      </c>
      <c r="AY216" s="259" t="s">
        <v>131</v>
      </c>
    </row>
    <row r="217" s="2" customFormat="1" ht="37.8" customHeight="1">
      <c r="A217" s="41"/>
      <c r="B217" s="42"/>
      <c r="C217" s="215" t="s">
        <v>460</v>
      </c>
      <c r="D217" s="215" t="s">
        <v>134</v>
      </c>
      <c r="E217" s="216" t="s">
        <v>461</v>
      </c>
      <c r="F217" s="217" t="s">
        <v>462</v>
      </c>
      <c r="G217" s="218" t="s">
        <v>261</v>
      </c>
      <c r="H217" s="219">
        <v>8.9100000000000001</v>
      </c>
      <c r="I217" s="220"/>
      <c r="J217" s="221">
        <f>ROUND(I217*H217,2)</f>
        <v>0</v>
      </c>
      <c r="K217" s="217" t="s">
        <v>138</v>
      </c>
      <c r="L217" s="47"/>
      <c r="M217" s="222" t="s">
        <v>19</v>
      </c>
      <c r="N217" s="223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2.5499999999999998</v>
      </c>
      <c r="T217" s="225">
        <f>S217*H217</f>
        <v>22.720499999999998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158</v>
      </c>
      <c r="AT217" s="226" t="s">
        <v>134</v>
      </c>
      <c r="AU217" s="226" t="s">
        <v>84</v>
      </c>
      <c r="AY217" s="20" t="s">
        <v>131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82</v>
      </c>
      <c r="BK217" s="227">
        <f>ROUND(I217*H217,2)</f>
        <v>0</v>
      </c>
      <c r="BL217" s="20" t="s">
        <v>158</v>
      </c>
      <c r="BM217" s="226" t="s">
        <v>463</v>
      </c>
    </row>
    <row r="218" s="2" customFormat="1">
      <c r="A218" s="41"/>
      <c r="B218" s="42"/>
      <c r="C218" s="43"/>
      <c r="D218" s="228" t="s">
        <v>141</v>
      </c>
      <c r="E218" s="43"/>
      <c r="F218" s="229" t="s">
        <v>464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141</v>
      </c>
      <c r="AU218" s="20" t="s">
        <v>84</v>
      </c>
    </row>
    <row r="219" s="13" customFormat="1">
      <c r="A219" s="13"/>
      <c r="B219" s="235"/>
      <c r="C219" s="236"/>
      <c r="D219" s="233" t="s">
        <v>145</v>
      </c>
      <c r="E219" s="237" t="s">
        <v>19</v>
      </c>
      <c r="F219" s="238" t="s">
        <v>465</v>
      </c>
      <c r="G219" s="236"/>
      <c r="H219" s="239">
        <v>8.9100000000000001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145</v>
      </c>
      <c r="AU219" s="245" t="s">
        <v>84</v>
      </c>
      <c r="AV219" s="13" t="s">
        <v>84</v>
      </c>
      <c r="AW219" s="13" t="s">
        <v>35</v>
      </c>
      <c r="AX219" s="13" t="s">
        <v>82</v>
      </c>
      <c r="AY219" s="245" t="s">
        <v>131</v>
      </c>
    </row>
    <row r="220" s="2" customFormat="1" ht="16.5" customHeight="1">
      <c r="A220" s="41"/>
      <c r="B220" s="42"/>
      <c r="C220" s="215" t="s">
        <v>466</v>
      </c>
      <c r="D220" s="215" t="s">
        <v>134</v>
      </c>
      <c r="E220" s="216" t="s">
        <v>467</v>
      </c>
      <c r="F220" s="217" t="s">
        <v>468</v>
      </c>
      <c r="G220" s="218" t="s">
        <v>378</v>
      </c>
      <c r="H220" s="219">
        <v>2</v>
      </c>
      <c r="I220" s="220"/>
      <c r="J220" s="221">
        <f>ROUND(I220*H220,2)</f>
        <v>0</v>
      </c>
      <c r="K220" s="217" t="s">
        <v>19</v>
      </c>
      <c r="L220" s="47"/>
      <c r="M220" s="222" t="s">
        <v>19</v>
      </c>
      <c r="N220" s="223" t="s">
        <v>45</v>
      </c>
      <c r="O220" s="87"/>
      <c r="P220" s="224">
        <f>O220*H220</f>
        <v>0</v>
      </c>
      <c r="Q220" s="224">
        <v>0</v>
      </c>
      <c r="R220" s="224">
        <f>Q220*H220</f>
        <v>0</v>
      </c>
      <c r="S220" s="224">
        <v>0.20000000000000001</v>
      </c>
      <c r="T220" s="225">
        <f>S220*H220</f>
        <v>0.40000000000000002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158</v>
      </c>
      <c r="AT220" s="226" t="s">
        <v>134</v>
      </c>
      <c r="AU220" s="226" t="s">
        <v>84</v>
      </c>
      <c r="AY220" s="20" t="s">
        <v>131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20" t="s">
        <v>82</v>
      </c>
      <c r="BK220" s="227">
        <f>ROUND(I220*H220,2)</f>
        <v>0</v>
      </c>
      <c r="BL220" s="20" t="s">
        <v>158</v>
      </c>
      <c r="BM220" s="226" t="s">
        <v>469</v>
      </c>
    </row>
    <row r="221" s="2" customFormat="1">
      <c r="A221" s="41"/>
      <c r="B221" s="42"/>
      <c r="C221" s="43"/>
      <c r="D221" s="233" t="s">
        <v>143</v>
      </c>
      <c r="E221" s="43"/>
      <c r="F221" s="234" t="s">
        <v>300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143</v>
      </c>
      <c r="AU221" s="20" t="s">
        <v>84</v>
      </c>
    </row>
    <row r="222" s="2" customFormat="1" ht="62.7" customHeight="1">
      <c r="A222" s="41"/>
      <c r="B222" s="42"/>
      <c r="C222" s="215" t="s">
        <v>470</v>
      </c>
      <c r="D222" s="215" t="s">
        <v>134</v>
      </c>
      <c r="E222" s="216" t="s">
        <v>471</v>
      </c>
      <c r="F222" s="217" t="s">
        <v>472</v>
      </c>
      <c r="G222" s="218" t="s">
        <v>255</v>
      </c>
      <c r="H222" s="219">
        <v>44.600000000000001</v>
      </c>
      <c r="I222" s="220"/>
      <c r="J222" s="221">
        <f>ROUND(I222*H222,2)</f>
        <v>0</v>
      </c>
      <c r="K222" s="217" t="s">
        <v>138</v>
      </c>
      <c r="L222" s="47"/>
      <c r="M222" s="222" t="s">
        <v>19</v>
      </c>
      <c r="N222" s="223" t="s">
        <v>45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0.25</v>
      </c>
      <c r="T222" s="225">
        <f>S222*H222</f>
        <v>11.15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158</v>
      </c>
      <c r="AT222" s="226" t="s">
        <v>134</v>
      </c>
      <c r="AU222" s="226" t="s">
        <v>84</v>
      </c>
      <c r="AY222" s="20" t="s">
        <v>131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20" t="s">
        <v>82</v>
      </c>
      <c r="BK222" s="227">
        <f>ROUND(I222*H222,2)</f>
        <v>0</v>
      </c>
      <c r="BL222" s="20" t="s">
        <v>158</v>
      </c>
      <c r="BM222" s="226" t="s">
        <v>473</v>
      </c>
    </row>
    <row r="223" s="2" customFormat="1">
      <c r="A223" s="41"/>
      <c r="B223" s="42"/>
      <c r="C223" s="43"/>
      <c r="D223" s="228" t="s">
        <v>141</v>
      </c>
      <c r="E223" s="43"/>
      <c r="F223" s="229" t="s">
        <v>474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141</v>
      </c>
      <c r="AU223" s="20" t="s">
        <v>84</v>
      </c>
    </row>
    <row r="224" s="13" customFormat="1">
      <c r="A224" s="13"/>
      <c r="B224" s="235"/>
      <c r="C224" s="236"/>
      <c r="D224" s="233" t="s">
        <v>145</v>
      </c>
      <c r="E224" s="237" t="s">
        <v>19</v>
      </c>
      <c r="F224" s="238" t="s">
        <v>475</v>
      </c>
      <c r="G224" s="236"/>
      <c r="H224" s="239">
        <v>44.600000000000001</v>
      </c>
      <c r="I224" s="240"/>
      <c r="J224" s="236"/>
      <c r="K224" s="236"/>
      <c r="L224" s="241"/>
      <c r="M224" s="242"/>
      <c r="N224" s="243"/>
      <c r="O224" s="243"/>
      <c r="P224" s="243"/>
      <c r="Q224" s="243"/>
      <c r="R224" s="243"/>
      <c r="S224" s="243"/>
      <c r="T224" s="24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5" t="s">
        <v>145</v>
      </c>
      <c r="AU224" s="245" t="s">
        <v>84</v>
      </c>
      <c r="AV224" s="13" t="s">
        <v>84</v>
      </c>
      <c r="AW224" s="13" t="s">
        <v>35</v>
      </c>
      <c r="AX224" s="13" t="s">
        <v>82</v>
      </c>
      <c r="AY224" s="245" t="s">
        <v>131</v>
      </c>
    </row>
    <row r="225" s="2" customFormat="1" ht="33" customHeight="1">
      <c r="A225" s="41"/>
      <c r="B225" s="42"/>
      <c r="C225" s="215" t="s">
        <v>476</v>
      </c>
      <c r="D225" s="215" t="s">
        <v>134</v>
      </c>
      <c r="E225" s="216" t="s">
        <v>477</v>
      </c>
      <c r="F225" s="217" t="s">
        <v>478</v>
      </c>
      <c r="G225" s="218" t="s">
        <v>378</v>
      </c>
      <c r="H225" s="219">
        <v>33</v>
      </c>
      <c r="I225" s="220"/>
      <c r="J225" s="221">
        <f>ROUND(I225*H225,2)</f>
        <v>0</v>
      </c>
      <c r="K225" s="217" t="s">
        <v>19</v>
      </c>
      <c r="L225" s="47"/>
      <c r="M225" s="222" t="s">
        <v>19</v>
      </c>
      <c r="N225" s="223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0.099000000000000005</v>
      </c>
      <c r="T225" s="225">
        <f>S225*H225</f>
        <v>3.2670000000000003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158</v>
      </c>
      <c r="AT225" s="226" t="s">
        <v>134</v>
      </c>
      <c r="AU225" s="226" t="s">
        <v>84</v>
      </c>
      <c r="AY225" s="20" t="s">
        <v>131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82</v>
      </c>
      <c r="BK225" s="227">
        <f>ROUND(I225*H225,2)</f>
        <v>0</v>
      </c>
      <c r="BL225" s="20" t="s">
        <v>158</v>
      </c>
      <c r="BM225" s="226" t="s">
        <v>479</v>
      </c>
    </row>
    <row r="226" s="2" customFormat="1" ht="33" customHeight="1">
      <c r="A226" s="41"/>
      <c r="B226" s="42"/>
      <c r="C226" s="215" t="s">
        <v>480</v>
      </c>
      <c r="D226" s="215" t="s">
        <v>134</v>
      </c>
      <c r="E226" s="216" t="s">
        <v>481</v>
      </c>
      <c r="F226" s="217" t="s">
        <v>482</v>
      </c>
      <c r="G226" s="218" t="s">
        <v>378</v>
      </c>
      <c r="H226" s="219">
        <v>17</v>
      </c>
      <c r="I226" s="220"/>
      <c r="J226" s="221">
        <f>ROUND(I226*H226,2)</f>
        <v>0</v>
      </c>
      <c r="K226" s="217" t="s">
        <v>19</v>
      </c>
      <c r="L226" s="47"/>
      <c r="M226" s="222" t="s">
        <v>19</v>
      </c>
      <c r="N226" s="223" t="s">
        <v>45</v>
      </c>
      <c r="O226" s="87"/>
      <c r="P226" s="224">
        <f>O226*H226</f>
        <v>0</v>
      </c>
      <c r="Q226" s="224">
        <v>0</v>
      </c>
      <c r="R226" s="224">
        <f>Q226*H226</f>
        <v>0</v>
      </c>
      <c r="S226" s="224">
        <v>0.23100000000000001</v>
      </c>
      <c r="T226" s="225">
        <f>S226*H226</f>
        <v>3.927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6" t="s">
        <v>158</v>
      </c>
      <c r="AT226" s="226" t="s">
        <v>134</v>
      </c>
      <c r="AU226" s="226" t="s">
        <v>84</v>
      </c>
      <c r="AY226" s="20" t="s">
        <v>131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20" t="s">
        <v>82</v>
      </c>
      <c r="BK226" s="227">
        <f>ROUND(I226*H226,2)</f>
        <v>0</v>
      </c>
      <c r="BL226" s="20" t="s">
        <v>158</v>
      </c>
      <c r="BM226" s="226" t="s">
        <v>483</v>
      </c>
    </row>
    <row r="227" s="2" customFormat="1" ht="33" customHeight="1">
      <c r="A227" s="41"/>
      <c r="B227" s="42"/>
      <c r="C227" s="215" t="s">
        <v>484</v>
      </c>
      <c r="D227" s="215" t="s">
        <v>134</v>
      </c>
      <c r="E227" s="216" t="s">
        <v>485</v>
      </c>
      <c r="F227" s="217" t="s">
        <v>486</v>
      </c>
      <c r="G227" s="218" t="s">
        <v>378</v>
      </c>
      <c r="H227" s="219">
        <v>23</v>
      </c>
      <c r="I227" s="220"/>
      <c r="J227" s="221">
        <f>ROUND(I227*H227,2)</f>
        <v>0</v>
      </c>
      <c r="K227" s="217" t="s">
        <v>19</v>
      </c>
      <c r="L227" s="47"/>
      <c r="M227" s="222" t="s">
        <v>19</v>
      </c>
      <c r="N227" s="223" t="s">
        <v>45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0.42899999999999999</v>
      </c>
      <c r="T227" s="225">
        <f>S227*H227</f>
        <v>9.8669999999999991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158</v>
      </c>
      <c r="AT227" s="226" t="s">
        <v>134</v>
      </c>
      <c r="AU227" s="226" t="s">
        <v>84</v>
      </c>
      <c r="AY227" s="20" t="s">
        <v>131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82</v>
      </c>
      <c r="BK227" s="227">
        <f>ROUND(I227*H227,2)</f>
        <v>0</v>
      </c>
      <c r="BL227" s="20" t="s">
        <v>158</v>
      </c>
      <c r="BM227" s="226" t="s">
        <v>487</v>
      </c>
    </row>
    <row r="228" s="2" customFormat="1" ht="24.15" customHeight="1">
      <c r="A228" s="41"/>
      <c r="B228" s="42"/>
      <c r="C228" s="215" t="s">
        <v>488</v>
      </c>
      <c r="D228" s="215" t="s">
        <v>134</v>
      </c>
      <c r="E228" s="216" t="s">
        <v>489</v>
      </c>
      <c r="F228" s="217" t="s">
        <v>490</v>
      </c>
      <c r="G228" s="218" t="s">
        <v>255</v>
      </c>
      <c r="H228" s="219">
        <v>225</v>
      </c>
      <c r="I228" s="220"/>
      <c r="J228" s="221">
        <f>ROUND(I228*H228,2)</f>
        <v>0</v>
      </c>
      <c r="K228" s="217" t="s">
        <v>19</v>
      </c>
      <c r="L228" s="47"/>
      <c r="M228" s="222" t="s">
        <v>19</v>
      </c>
      <c r="N228" s="223" t="s">
        <v>45</v>
      </c>
      <c r="O228" s="87"/>
      <c r="P228" s="224">
        <f>O228*H228</f>
        <v>0</v>
      </c>
      <c r="Q228" s="224">
        <v>0</v>
      </c>
      <c r="R228" s="224">
        <f>Q228*H228</f>
        <v>0</v>
      </c>
      <c r="S228" s="224">
        <v>0.0080000000000000002</v>
      </c>
      <c r="T228" s="225">
        <f>S228*H228</f>
        <v>1.8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158</v>
      </c>
      <c r="AT228" s="226" t="s">
        <v>134</v>
      </c>
      <c r="AU228" s="226" t="s">
        <v>84</v>
      </c>
      <c r="AY228" s="20" t="s">
        <v>131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20" t="s">
        <v>82</v>
      </c>
      <c r="BK228" s="227">
        <f>ROUND(I228*H228,2)</f>
        <v>0</v>
      </c>
      <c r="BL228" s="20" t="s">
        <v>158</v>
      </c>
      <c r="BM228" s="226" t="s">
        <v>491</v>
      </c>
    </row>
    <row r="229" s="13" customFormat="1">
      <c r="A229" s="13"/>
      <c r="B229" s="235"/>
      <c r="C229" s="236"/>
      <c r="D229" s="233" t="s">
        <v>145</v>
      </c>
      <c r="E229" s="237" t="s">
        <v>19</v>
      </c>
      <c r="F229" s="238" t="s">
        <v>492</v>
      </c>
      <c r="G229" s="236"/>
      <c r="H229" s="239">
        <v>225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145</v>
      </c>
      <c r="AU229" s="245" t="s">
        <v>84</v>
      </c>
      <c r="AV229" s="13" t="s">
        <v>84</v>
      </c>
      <c r="AW229" s="13" t="s">
        <v>35</v>
      </c>
      <c r="AX229" s="13" t="s">
        <v>82</v>
      </c>
      <c r="AY229" s="245" t="s">
        <v>131</v>
      </c>
    </row>
    <row r="230" s="2" customFormat="1" ht="24.15" customHeight="1">
      <c r="A230" s="41"/>
      <c r="B230" s="42"/>
      <c r="C230" s="215" t="s">
        <v>493</v>
      </c>
      <c r="D230" s="215" t="s">
        <v>134</v>
      </c>
      <c r="E230" s="216" t="s">
        <v>494</v>
      </c>
      <c r="F230" s="217" t="s">
        <v>495</v>
      </c>
      <c r="G230" s="218" t="s">
        <v>250</v>
      </c>
      <c r="H230" s="219">
        <v>534</v>
      </c>
      <c r="I230" s="220"/>
      <c r="J230" s="221">
        <f>ROUND(I230*H230,2)</f>
        <v>0</v>
      </c>
      <c r="K230" s="217" t="s">
        <v>19</v>
      </c>
      <c r="L230" s="47"/>
      <c r="M230" s="222" t="s">
        <v>19</v>
      </c>
      <c r="N230" s="223" t="s">
        <v>45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0.00020000000000000001</v>
      </c>
      <c r="T230" s="225">
        <f>S230*H230</f>
        <v>0.10680000000000001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158</v>
      </c>
      <c r="AT230" s="226" t="s">
        <v>134</v>
      </c>
      <c r="AU230" s="226" t="s">
        <v>84</v>
      </c>
      <c r="AY230" s="20" t="s">
        <v>131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82</v>
      </c>
      <c r="BK230" s="227">
        <f>ROUND(I230*H230,2)</f>
        <v>0</v>
      </c>
      <c r="BL230" s="20" t="s">
        <v>158</v>
      </c>
      <c r="BM230" s="226" t="s">
        <v>496</v>
      </c>
    </row>
    <row r="231" s="13" customFormat="1">
      <c r="A231" s="13"/>
      <c r="B231" s="235"/>
      <c r="C231" s="236"/>
      <c r="D231" s="233" t="s">
        <v>145</v>
      </c>
      <c r="E231" s="237" t="s">
        <v>19</v>
      </c>
      <c r="F231" s="238" t="s">
        <v>497</v>
      </c>
      <c r="G231" s="236"/>
      <c r="H231" s="239">
        <v>534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5" t="s">
        <v>145</v>
      </c>
      <c r="AU231" s="245" t="s">
        <v>84</v>
      </c>
      <c r="AV231" s="13" t="s">
        <v>84</v>
      </c>
      <c r="AW231" s="13" t="s">
        <v>35</v>
      </c>
      <c r="AX231" s="13" t="s">
        <v>82</v>
      </c>
      <c r="AY231" s="245" t="s">
        <v>131</v>
      </c>
    </row>
    <row r="232" s="2" customFormat="1" ht="24.15" customHeight="1">
      <c r="A232" s="41"/>
      <c r="B232" s="42"/>
      <c r="C232" s="215" t="s">
        <v>498</v>
      </c>
      <c r="D232" s="215" t="s">
        <v>134</v>
      </c>
      <c r="E232" s="216" t="s">
        <v>499</v>
      </c>
      <c r="F232" s="217" t="s">
        <v>500</v>
      </c>
      <c r="G232" s="218" t="s">
        <v>255</v>
      </c>
      <c r="H232" s="219">
        <v>140.59999999999999</v>
      </c>
      <c r="I232" s="220"/>
      <c r="J232" s="221">
        <f>ROUND(I232*H232,2)</f>
        <v>0</v>
      </c>
      <c r="K232" s="217" t="s">
        <v>19</v>
      </c>
      <c r="L232" s="47"/>
      <c r="M232" s="222" t="s">
        <v>19</v>
      </c>
      <c r="N232" s="223" t="s">
        <v>45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0.050000000000000003</v>
      </c>
      <c r="T232" s="225">
        <f>S232*H232</f>
        <v>7.0300000000000002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158</v>
      </c>
      <c r="AT232" s="226" t="s">
        <v>134</v>
      </c>
      <c r="AU232" s="226" t="s">
        <v>84</v>
      </c>
      <c r="AY232" s="20" t="s">
        <v>131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20" t="s">
        <v>82</v>
      </c>
      <c r="BK232" s="227">
        <f>ROUND(I232*H232,2)</f>
        <v>0</v>
      </c>
      <c r="BL232" s="20" t="s">
        <v>158</v>
      </c>
      <c r="BM232" s="226" t="s">
        <v>501</v>
      </c>
    </row>
    <row r="233" s="13" customFormat="1">
      <c r="A233" s="13"/>
      <c r="B233" s="235"/>
      <c r="C233" s="236"/>
      <c r="D233" s="233" t="s">
        <v>145</v>
      </c>
      <c r="E233" s="237" t="s">
        <v>19</v>
      </c>
      <c r="F233" s="238" t="s">
        <v>502</v>
      </c>
      <c r="G233" s="236"/>
      <c r="H233" s="239">
        <v>140.59999999999999</v>
      </c>
      <c r="I233" s="240"/>
      <c r="J233" s="236"/>
      <c r="K233" s="236"/>
      <c r="L233" s="241"/>
      <c r="M233" s="242"/>
      <c r="N233" s="243"/>
      <c r="O233" s="243"/>
      <c r="P233" s="243"/>
      <c r="Q233" s="243"/>
      <c r="R233" s="243"/>
      <c r="S233" s="243"/>
      <c r="T233" s="244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5" t="s">
        <v>145</v>
      </c>
      <c r="AU233" s="245" t="s">
        <v>84</v>
      </c>
      <c r="AV233" s="13" t="s">
        <v>84</v>
      </c>
      <c r="AW233" s="13" t="s">
        <v>35</v>
      </c>
      <c r="AX233" s="13" t="s">
        <v>82</v>
      </c>
      <c r="AY233" s="245" t="s">
        <v>131</v>
      </c>
    </row>
    <row r="234" s="2" customFormat="1" ht="24.15" customHeight="1">
      <c r="A234" s="41"/>
      <c r="B234" s="42"/>
      <c r="C234" s="215" t="s">
        <v>503</v>
      </c>
      <c r="D234" s="215" t="s">
        <v>134</v>
      </c>
      <c r="E234" s="216" t="s">
        <v>504</v>
      </c>
      <c r="F234" s="217" t="s">
        <v>505</v>
      </c>
      <c r="G234" s="218" t="s">
        <v>378</v>
      </c>
      <c r="H234" s="219">
        <v>2</v>
      </c>
      <c r="I234" s="220"/>
      <c r="J234" s="221">
        <f>ROUND(I234*H234,2)</f>
        <v>0</v>
      </c>
      <c r="K234" s="217" t="s">
        <v>138</v>
      </c>
      <c r="L234" s="47"/>
      <c r="M234" s="222" t="s">
        <v>19</v>
      </c>
      <c r="N234" s="223" t="s">
        <v>45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0.192</v>
      </c>
      <c r="T234" s="225">
        <f>S234*H234</f>
        <v>0.38400000000000001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158</v>
      </c>
      <c r="AT234" s="226" t="s">
        <v>134</v>
      </c>
      <c r="AU234" s="226" t="s">
        <v>84</v>
      </c>
      <c r="AY234" s="20" t="s">
        <v>131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20" t="s">
        <v>82</v>
      </c>
      <c r="BK234" s="227">
        <f>ROUND(I234*H234,2)</f>
        <v>0</v>
      </c>
      <c r="BL234" s="20" t="s">
        <v>158</v>
      </c>
      <c r="BM234" s="226" t="s">
        <v>506</v>
      </c>
    </row>
    <row r="235" s="2" customFormat="1">
      <c r="A235" s="41"/>
      <c r="B235" s="42"/>
      <c r="C235" s="43"/>
      <c r="D235" s="228" t="s">
        <v>141</v>
      </c>
      <c r="E235" s="43"/>
      <c r="F235" s="229" t="s">
        <v>507</v>
      </c>
      <c r="G235" s="43"/>
      <c r="H235" s="43"/>
      <c r="I235" s="230"/>
      <c r="J235" s="43"/>
      <c r="K235" s="43"/>
      <c r="L235" s="47"/>
      <c r="M235" s="231"/>
      <c r="N235" s="232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20" t="s">
        <v>141</v>
      </c>
      <c r="AU235" s="20" t="s">
        <v>84</v>
      </c>
    </row>
    <row r="236" s="2" customFormat="1" ht="24.15" customHeight="1">
      <c r="A236" s="41"/>
      <c r="B236" s="42"/>
      <c r="C236" s="215" t="s">
        <v>508</v>
      </c>
      <c r="D236" s="215" t="s">
        <v>134</v>
      </c>
      <c r="E236" s="216" t="s">
        <v>509</v>
      </c>
      <c r="F236" s="217" t="s">
        <v>510</v>
      </c>
      <c r="G236" s="218" t="s">
        <v>378</v>
      </c>
      <c r="H236" s="219">
        <v>1</v>
      </c>
      <c r="I236" s="220"/>
      <c r="J236" s="221">
        <f>ROUND(I236*H236,2)</f>
        <v>0</v>
      </c>
      <c r="K236" s="217" t="s">
        <v>138</v>
      </c>
      <c r="L236" s="47"/>
      <c r="M236" s="222" t="s">
        <v>19</v>
      </c>
      <c r="N236" s="223" t="s">
        <v>45</v>
      </c>
      <c r="O236" s="87"/>
      <c r="P236" s="224">
        <f>O236*H236</f>
        <v>0</v>
      </c>
      <c r="Q236" s="224">
        <v>0</v>
      </c>
      <c r="R236" s="224">
        <f>Q236*H236</f>
        <v>0</v>
      </c>
      <c r="S236" s="224">
        <v>0.28499999999999998</v>
      </c>
      <c r="T236" s="225">
        <f>S236*H236</f>
        <v>0.28499999999999998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6" t="s">
        <v>158</v>
      </c>
      <c r="AT236" s="226" t="s">
        <v>134</v>
      </c>
      <c r="AU236" s="226" t="s">
        <v>84</v>
      </c>
      <c r="AY236" s="20" t="s">
        <v>131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20" t="s">
        <v>82</v>
      </c>
      <c r="BK236" s="227">
        <f>ROUND(I236*H236,2)</f>
        <v>0</v>
      </c>
      <c r="BL236" s="20" t="s">
        <v>158</v>
      </c>
      <c r="BM236" s="226" t="s">
        <v>511</v>
      </c>
    </row>
    <row r="237" s="2" customFormat="1">
      <c r="A237" s="41"/>
      <c r="B237" s="42"/>
      <c r="C237" s="43"/>
      <c r="D237" s="228" t="s">
        <v>141</v>
      </c>
      <c r="E237" s="43"/>
      <c r="F237" s="229" t="s">
        <v>512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20" t="s">
        <v>141</v>
      </c>
      <c r="AU237" s="20" t="s">
        <v>84</v>
      </c>
    </row>
    <row r="238" s="12" customFormat="1" ht="22.8" customHeight="1">
      <c r="A238" s="12"/>
      <c r="B238" s="199"/>
      <c r="C238" s="200"/>
      <c r="D238" s="201" t="s">
        <v>73</v>
      </c>
      <c r="E238" s="213" t="s">
        <v>513</v>
      </c>
      <c r="F238" s="213" t="s">
        <v>514</v>
      </c>
      <c r="G238" s="200"/>
      <c r="H238" s="200"/>
      <c r="I238" s="203"/>
      <c r="J238" s="214">
        <f>BK238</f>
        <v>0</v>
      </c>
      <c r="K238" s="200"/>
      <c r="L238" s="205"/>
      <c r="M238" s="206"/>
      <c r="N238" s="207"/>
      <c r="O238" s="207"/>
      <c r="P238" s="208">
        <f>SUM(P239:P262)</f>
        <v>0</v>
      </c>
      <c r="Q238" s="207"/>
      <c r="R238" s="208">
        <f>SUM(R239:R262)</f>
        <v>0</v>
      </c>
      <c r="S238" s="207"/>
      <c r="T238" s="209">
        <f>SUM(T239:T262)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10" t="s">
        <v>82</v>
      </c>
      <c r="AT238" s="211" t="s">
        <v>73</v>
      </c>
      <c r="AU238" s="211" t="s">
        <v>82</v>
      </c>
      <c r="AY238" s="210" t="s">
        <v>131</v>
      </c>
      <c r="BK238" s="212">
        <f>SUM(BK239:BK262)</f>
        <v>0</v>
      </c>
    </row>
    <row r="239" s="2" customFormat="1" ht="37.8" customHeight="1">
      <c r="A239" s="41"/>
      <c r="B239" s="42"/>
      <c r="C239" s="215" t="s">
        <v>515</v>
      </c>
      <c r="D239" s="215" t="s">
        <v>134</v>
      </c>
      <c r="E239" s="216" t="s">
        <v>516</v>
      </c>
      <c r="F239" s="217" t="s">
        <v>517</v>
      </c>
      <c r="G239" s="218" t="s">
        <v>292</v>
      </c>
      <c r="H239" s="219">
        <v>192.30500000000001</v>
      </c>
      <c r="I239" s="220"/>
      <c r="J239" s="221">
        <f>ROUND(I239*H239,2)</f>
        <v>0</v>
      </c>
      <c r="K239" s="217" t="s">
        <v>19</v>
      </c>
      <c r="L239" s="47"/>
      <c r="M239" s="222" t="s">
        <v>19</v>
      </c>
      <c r="N239" s="223" t="s">
        <v>45</v>
      </c>
      <c r="O239" s="87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158</v>
      </c>
      <c r="AT239" s="226" t="s">
        <v>134</v>
      </c>
      <c r="AU239" s="226" t="s">
        <v>84</v>
      </c>
      <c r="AY239" s="20" t="s">
        <v>131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20" t="s">
        <v>82</v>
      </c>
      <c r="BK239" s="227">
        <f>ROUND(I239*H239,2)</f>
        <v>0</v>
      </c>
      <c r="BL239" s="20" t="s">
        <v>158</v>
      </c>
      <c r="BM239" s="226" t="s">
        <v>518</v>
      </c>
    </row>
    <row r="240" s="13" customFormat="1">
      <c r="A240" s="13"/>
      <c r="B240" s="235"/>
      <c r="C240" s="236"/>
      <c r="D240" s="233" t="s">
        <v>145</v>
      </c>
      <c r="E240" s="237" t="s">
        <v>19</v>
      </c>
      <c r="F240" s="238" t="s">
        <v>519</v>
      </c>
      <c r="G240" s="236"/>
      <c r="H240" s="239">
        <v>192.30500000000001</v>
      </c>
      <c r="I240" s="240"/>
      <c r="J240" s="236"/>
      <c r="K240" s="236"/>
      <c r="L240" s="241"/>
      <c r="M240" s="242"/>
      <c r="N240" s="243"/>
      <c r="O240" s="243"/>
      <c r="P240" s="243"/>
      <c r="Q240" s="243"/>
      <c r="R240" s="243"/>
      <c r="S240" s="243"/>
      <c r="T240" s="24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5" t="s">
        <v>145</v>
      </c>
      <c r="AU240" s="245" t="s">
        <v>84</v>
      </c>
      <c r="AV240" s="13" t="s">
        <v>84</v>
      </c>
      <c r="AW240" s="13" t="s">
        <v>35</v>
      </c>
      <c r="AX240" s="13" t="s">
        <v>82</v>
      </c>
      <c r="AY240" s="245" t="s">
        <v>131</v>
      </c>
    </row>
    <row r="241" s="2" customFormat="1" ht="37.8" customHeight="1">
      <c r="A241" s="41"/>
      <c r="B241" s="42"/>
      <c r="C241" s="215" t="s">
        <v>520</v>
      </c>
      <c r="D241" s="215" t="s">
        <v>134</v>
      </c>
      <c r="E241" s="216" t="s">
        <v>521</v>
      </c>
      <c r="F241" s="217" t="s">
        <v>522</v>
      </c>
      <c r="G241" s="218" t="s">
        <v>292</v>
      </c>
      <c r="H241" s="219">
        <v>99.611999999999995</v>
      </c>
      <c r="I241" s="220"/>
      <c r="J241" s="221">
        <f>ROUND(I241*H241,2)</f>
        <v>0</v>
      </c>
      <c r="K241" s="217" t="s">
        <v>19</v>
      </c>
      <c r="L241" s="47"/>
      <c r="M241" s="222" t="s">
        <v>19</v>
      </c>
      <c r="N241" s="223" t="s">
        <v>45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158</v>
      </c>
      <c r="AT241" s="226" t="s">
        <v>134</v>
      </c>
      <c r="AU241" s="226" t="s">
        <v>84</v>
      </c>
      <c r="AY241" s="20" t="s">
        <v>131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20" t="s">
        <v>82</v>
      </c>
      <c r="BK241" s="227">
        <f>ROUND(I241*H241,2)</f>
        <v>0</v>
      </c>
      <c r="BL241" s="20" t="s">
        <v>158</v>
      </c>
      <c r="BM241" s="226" t="s">
        <v>523</v>
      </c>
    </row>
    <row r="242" s="13" customFormat="1">
      <c r="A242" s="13"/>
      <c r="B242" s="235"/>
      <c r="C242" s="236"/>
      <c r="D242" s="233" t="s">
        <v>145</v>
      </c>
      <c r="E242" s="237" t="s">
        <v>19</v>
      </c>
      <c r="F242" s="238" t="s">
        <v>524</v>
      </c>
      <c r="G242" s="236"/>
      <c r="H242" s="239">
        <v>0.107</v>
      </c>
      <c r="I242" s="240"/>
      <c r="J242" s="236"/>
      <c r="K242" s="236"/>
      <c r="L242" s="241"/>
      <c r="M242" s="242"/>
      <c r="N242" s="243"/>
      <c r="O242" s="243"/>
      <c r="P242" s="243"/>
      <c r="Q242" s="243"/>
      <c r="R242" s="243"/>
      <c r="S242" s="243"/>
      <c r="T242" s="24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5" t="s">
        <v>145</v>
      </c>
      <c r="AU242" s="245" t="s">
        <v>84</v>
      </c>
      <c r="AV242" s="13" t="s">
        <v>84</v>
      </c>
      <c r="AW242" s="13" t="s">
        <v>35</v>
      </c>
      <c r="AX242" s="13" t="s">
        <v>74</v>
      </c>
      <c r="AY242" s="245" t="s">
        <v>131</v>
      </c>
    </row>
    <row r="243" s="13" customFormat="1">
      <c r="A243" s="13"/>
      <c r="B243" s="235"/>
      <c r="C243" s="236"/>
      <c r="D243" s="233" t="s">
        <v>145</v>
      </c>
      <c r="E243" s="237" t="s">
        <v>19</v>
      </c>
      <c r="F243" s="238" t="s">
        <v>525</v>
      </c>
      <c r="G243" s="236"/>
      <c r="H243" s="239">
        <v>32.490000000000002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5" t="s">
        <v>145</v>
      </c>
      <c r="AU243" s="245" t="s">
        <v>84</v>
      </c>
      <c r="AV243" s="13" t="s">
        <v>84</v>
      </c>
      <c r="AW243" s="13" t="s">
        <v>35</v>
      </c>
      <c r="AX243" s="13" t="s">
        <v>74</v>
      </c>
      <c r="AY243" s="245" t="s">
        <v>131</v>
      </c>
    </row>
    <row r="244" s="13" customFormat="1">
      <c r="A244" s="13"/>
      <c r="B244" s="235"/>
      <c r="C244" s="236"/>
      <c r="D244" s="233" t="s">
        <v>145</v>
      </c>
      <c r="E244" s="237" t="s">
        <v>19</v>
      </c>
      <c r="F244" s="238" t="s">
        <v>526</v>
      </c>
      <c r="G244" s="236"/>
      <c r="H244" s="239">
        <v>40.055</v>
      </c>
      <c r="I244" s="240"/>
      <c r="J244" s="236"/>
      <c r="K244" s="236"/>
      <c r="L244" s="241"/>
      <c r="M244" s="242"/>
      <c r="N244" s="243"/>
      <c r="O244" s="243"/>
      <c r="P244" s="243"/>
      <c r="Q244" s="243"/>
      <c r="R244" s="243"/>
      <c r="S244" s="243"/>
      <c r="T244" s="24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5" t="s">
        <v>145</v>
      </c>
      <c r="AU244" s="245" t="s">
        <v>84</v>
      </c>
      <c r="AV244" s="13" t="s">
        <v>84</v>
      </c>
      <c r="AW244" s="13" t="s">
        <v>35</v>
      </c>
      <c r="AX244" s="13" t="s">
        <v>74</v>
      </c>
      <c r="AY244" s="245" t="s">
        <v>131</v>
      </c>
    </row>
    <row r="245" s="13" customFormat="1">
      <c r="A245" s="13"/>
      <c r="B245" s="235"/>
      <c r="C245" s="236"/>
      <c r="D245" s="233" t="s">
        <v>145</v>
      </c>
      <c r="E245" s="237" t="s">
        <v>19</v>
      </c>
      <c r="F245" s="238" t="s">
        <v>527</v>
      </c>
      <c r="G245" s="236"/>
      <c r="H245" s="239">
        <v>0.40000000000000002</v>
      </c>
      <c r="I245" s="240"/>
      <c r="J245" s="236"/>
      <c r="K245" s="236"/>
      <c r="L245" s="241"/>
      <c r="M245" s="242"/>
      <c r="N245" s="243"/>
      <c r="O245" s="243"/>
      <c r="P245" s="243"/>
      <c r="Q245" s="243"/>
      <c r="R245" s="243"/>
      <c r="S245" s="243"/>
      <c r="T245" s="244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5" t="s">
        <v>145</v>
      </c>
      <c r="AU245" s="245" t="s">
        <v>84</v>
      </c>
      <c r="AV245" s="13" t="s">
        <v>84</v>
      </c>
      <c r="AW245" s="13" t="s">
        <v>35</v>
      </c>
      <c r="AX245" s="13" t="s">
        <v>74</v>
      </c>
      <c r="AY245" s="245" t="s">
        <v>131</v>
      </c>
    </row>
    <row r="246" s="13" customFormat="1">
      <c r="A246" s="13"/>
      <c r="B246" s="235"/>
      <c r="C246" s="236"/>
      <c r="D246" s="233" t="s">
        <v>145</v>
      </c>
      <c r="E246" s="237" t="s">
        <v>19</v>
      </c>
      <c r="F246" s="238" t="s">
        <v>528</v>
      </c>
      <c r="G246" s="236"/>
      <c r="H246" s="239">
        <v>19.530000000000001</v>
      </c>
      <c r="I246" s="240"/>
      <c r="J246" s="236"/>
      <c r="K246" s="236"/>
      <c r="L246" s="241"/>
      <c r="M246" s="242"/>
      <c r="N246" s="243"/>
      <c r="O246" s="243"/>
      <c r="P246" s="243"/>
      <c r="Q246" s="243"/>
      <c r="R246" s="243"/>
      <c r="S246" s="243"/>
      <c r="T246" s="244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5" t="s">
        <v>145</v>
      </c>
      <c r="AU246" s="245" t="s">
        <v>84</v>
      </c>
      <c r="AV246" s="13" t="s">
        <v>84</v>
      </c>
      <c r="AW246" s="13" t="s">
        <v>35</v>
      </c>
      <c r="AX246" s="13" t="s">
        <v>74</v>
      </c>
      <c r="AY246" s="245" t="s">
        <v>131</v>
      </c>
    </row>
    <row r="247" s="13" customFormat="1">
      <c r="A247" s="13"/>
      <c r="B247" s="235"/>
      <c r="C247" s="236"/>
      <c r="D247" s="233" t="s">
        <v>145</v>
      </c>
      <c r="E247" s="237" t="s">
        <v>19</v>
      </c>
      <c r="F247" s="238" t="s">
        <v>529</v>
      </c>
      <c r="G247" s="236"/>
      <c r="H247" s="239">
        <v>7.0300000000000002</v>
      </c>
      <c r="I247" s="240"/>
      <c r="J247" s="236"/>
      <c r="K247" s="236"/>
      <c r="L247" s="241"/>
      <c r="M247" s="242"/>
      <c r="N247" s="243"/>
      <c r="O247" s="243"/>
      <c r="P247" s="243"/>
      <c r="Q247" s="243"/>
      <c r="R247" s="243"/>
      <c r="S247" s="243"/>
      <c r="T247" s="24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5" t="s">
        <v>145</v>
      </c>
      <c r="AU247" s="245" t="s">
        <v>84</v>
      </c>
      <c r="AV247" s="13" t="s">
        <v>84</v>
      </c>
      <c r="AW247" s="13" t="s">
        <v>35</v>
      </c>
      <c r="AX247" s="13" t="s">
        <v>74</v>
      </c>
      <c r="AY247" s="245" t="s">
        <v>131</v>
      </c>
    </row>
    <row r="248" s="14" customFormat="1">
      <c r="A248" s="14"/>
      <c r="B248" s="249"/>
      <c r="C248" s="250"/>
      <c r="D248" s="233" t="s">
        <v>145</v>
      </c>
      <c r="E248" s="251" t="s">
        <v>19</v>
      </c>
      <c r="F248" s="252" t="s">
        <v>266</v>
      </c>
      <c r="G248" s="250"/>
      <c r="H248" s="253">
        <v>99.611999999999995</v>
      </c>
      <c r="I248" s="254"/>
      <c r="J248" s="250"/>
      <c r="K248" s="250"/>
      <c r="L248" s="255"/>
      <c r="M248" s="256"/>
      <c r="N248" s="257"/>
      <c r="O248" s="257"/>
      <c r="P248" s="257"/>
      <c r="Q248" s="257"/>
      <c r="R248" s="257"/>
      <c r="S248" s="257"/>
      <c r="T248" s="258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9" t="s">
        <v>145</v>
      </c>
      <c r="AU248" s="259" t="s">
        <v>84</v>
      </c>
      <c r="AV248" s="14" t="s">
        <v>158</v>
      </c>
      <c r="AW248" s="14" t="s">
        <v>35</v>
      </c>
      <c r="AX248" s="14" t="s">
        <v>82</v>
      </c>
      <c r="AY248" s="259" t="s">
        <v>131</v>
      </c>
    </row>
    <row r="249" s="2" customFormat="1" ht="37.8" customHeight="1">
      <c r="A249" s="41"/>
      <c r="B249" s="42"/>
      <c r="C249" s="215" t="s">
        <v>530</v>
      </c>
      <c r="D249" s="215" t="s">
        <v>134</v>
      </c>
      <c r="E249" s="216" t="s">
        <v>531</v>
      </c>
      <c r="F249" s="217" t="s">
        <v>532</v>
      </c>
      <c r="G249" s="218" t="s">
        <v>292</v>
      </c>
      <c r="H249" s="219">
        <v>7.0300000000000002</v>
      </c>
      <c r="I249" s="220"/>
      <c r="J249" s="221">
        <f>ROUND(I249*H249,2)</f>
        <v>0</v>
      </c>
      <c r="K249" s="217" t="s">
        <v>138</v>
      </c>
      <c r="L249" s="47"/>
      <c r="M249" s="222" t="s">
        <v>19</v>
      </c>
      <c r="N249" s="223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158</v>
      </c>
      <c r="AT249" s="226" t="s">
        <v>134</v>
      </c>
      <c r="AU249" s="226" t="s">
        <v>84</v>
      </c>
      <c r="AY249" s="20" t="s">
        <v>131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82</v>
      </c>
      <c r="BK249" s="227">
        <f>ROUND(I249*H249,2)</f>
        <v>0</v>
      </c>
      <c r="BL249" s="20" t="s">
        <v>158</v>
      </c>
      <c r="BM249" s="226" t="s">
        <v>533</v>
      </c>
    </row>
    <row r="250" s="2" customFormat="1">
      <c r="A250" s="41"/>
      <c r="B250" s="42"/>
      <c r="C250" s="43"/>
      <c r="D250" s="228" t="s">
        <v>141</v>
      </c>
      <c r="E250" s="43"/>
      <c r="F250" s="229" t="s">
        <v>534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141</v>
      </c>
      <c r="AU250" s="20" t="s">
        <v>84</v>
      </c>
    </row>
    <row r="251" s="13" customFormat="1">
      <c r="A251" s="13"/>
      <c r="B251" s="235"/>
      <c r="C251" s="236"/>
      <c r="D251" s="233" t="s">
        <v>145</v>
      </c>
      <c r="E251" s="237" t="s">
        <v>19</v>
      </c>
      <c r="F251" s="238" t="s">
        <v>529</v>
      </c>
      <c r="G251" s="236"/>
      <c r="H251" s="239">
        <v>7.0300000000000002</v>
      </c>
      <c r="I251" s="240"/>
      <c r="J251" s="236"/>
      <c r="K251" s="236"/>
      <c r="L251" s="241"/>
      <c r="M251" s="242"/>
      <c r="N251" s="243"/>
      <c r="O251" s="243"/>
      <c r="P251" s="243"/>
      <c r="Q251" s="243"/>
      <c r="R251" s="243"/>
      <c r="S251" s="243"/>
      <c r="T251" s="244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5" t="s">
        <v>145</v>
      </c>
      <c r="AU251" s="245" t="s">
        <v>84</v>
      </c>
      <c r="AV251" s="13" t="s">
        <v>84</v>
      </c>
      <c r="AW251" s="13" t="s">
        <v>35</v>
      </c>
      <c r="AX251" s="13" t="s">
        <v>82</v>
      </c>
      <c r="AY251" s="245" t="s">
        <v>131</v>
      </c>
    </row>
    <row r="252" s="2" customFormat="1" ht="44.25" customHeight="1">
      <c r="A252" s="41"/>
      <c r="B252" s="42"/>
      <c r="C252" s="215" t="s">
        <v>535</v>
      </c>
      <c r="D252" s="215" t="s">
        <v>134</v>
      </c>
      <c r="E252" s="216" t="s">
        <v>536</v>
      </c>
      <c r="F252" s="217" t="s">
        <v>537</v>
      </c>
      <c r="G252" s="218" t="s">
        <v>292</v>
      </c>
      <c r="H252" s="219">
        <v>0.107</v>
      </c>
      <c r="I252" s="220"/>
      <c r="J252" s="221">
        <f>ROUND(I252*H252,2)</f>
        <v>0</v>
      </c>
      <c r="K252" s="217" t="s">
        <v>138</v>
      </c>
      <c r="L252" s="47"/>
      <c r="M252" s="222" t="s">
        <v>19</v>
      </c>
      <c r="N252" s="223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158</v>
      </c>
      <c r="AT252" s="226" t="s">
        <v>134</v>
      </c>
      <c r="AU252" s="226" t="s">
        <v>84</v>
      </c>
      <c r="AY252" s="20" t="s">
        <v>131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82</v>
      </c>
      <c r="BK252" s="227">
        <f>ROUND(I252*H252,2)</f>
        <v>0</v>
      </c>
      <c r="BL252" s="20" t="s">
        <v>158</v>
      </c>
      <c r="BM252" s="226" t="s">
        <v>538</v>
      </c>
    </row>
    <row r="253" s="2" customFormat="1">
      <c r="A253" s="41"/>
      <c r="B253" s="42"/>
      <c r="C253" s="43"/>
      <c r="D253" s="228" t="s">
        <v>141</v>
      </c>
      <c r="E253" s="43"/>
      <c r="F253" s="229" t="s">
        <v>539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141</v>
      </c>
      <c r="AU253" s="20" t="s">
        <v>84</v>
      </c>
    </row>
    <row r="254" s="13" customFormat="1">
      <c r="A254" s="13"/>
      <c r="B254" s="235"/>
      <c r="C254" s="236"/>
      <c r="D254" s="233" t="s">
        <v>145</v>
      </c>
      <c r="E254" s="237" t="s">
        <v>19</v>
      </c>
      <c r="F254" s="238" t="s">
        <v>524</v>
      </c>
      <c r="G254" s="236"/>
      <c r="H254" s="239">
        <v>0.107</v>
      </c>
      <c r="I254" s="240"/>
      <c r="J254" s="236"/>
      <c r="K254" s="236"/>
      <c r="L254" s="241"/>
      <c r="M254" s="242"/>
      <c r="N254" s="243"/>
      <c r="O254" s="243"/>
      <c r="P254" s="243"/>
      <c r="Q254" s="243"/>
      <c r="R254" s="243"/>
      <c r="S254" s="243"/>
      <c r="T254" s="24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5" t="s">
        <v>145</v>
      </c>
      <c r="AU254" s="245" t="s">
        <v>84</v>
      </c>
      <c r="AV254" s="13" t="s">
        <v>84</v>
      </c>
      <c r="AW254" s="13" t="s">
        <v>35</v>
      </c>
      <c r="AX254" s="13" t="s">
        <v>82</v>
      </c>
      <c r="AY254" s="245" t="s">
        <v>131</v>
      </c>
    </row>
    <row r="255" s="2" customFormat="1" ht="44.25" customHeight="1">
      <c r="A255" s="41"/>
      <c r="B255" s="42"/>
      <c r="C255" s="215" t="s">
        <v>540</v>
      </c>
      <c r="D255" s="215" t="s">
        <v>134</v>
      </c>
      <c r="E255" s="216" t="s">
        <v>541</v>
      </c>
      <c r="F255" s="217" t="s">
        <v>542</v>
      </c>
      <c r="G255" s="218" t="s">
        <v>292</v>
      </c>
      <c r="H255" s="219">
        <v>32.490000000000002</v>
      </c>
      <c r="I255" s="220"/>
      <c r="J255" s="221">
        <f>ROUND(I255*H255,2)</f>
        <v>0</v>
      </c>
      <c r="K255" s="217" t="s">
        <v>138</v>
      </c>
      <c r="L255" s="47"/>
      <c r="M255" s="222" t="s">
        <v>19</v>
      </c>
      <c r="N255" s="223" t="s">
        <v>45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158</v>
      </c>
      <c r="AT255" s="226" t="s">
        <v>134</v>
      </c>
      <c r="AU255" s="226" t="s">
        <v>84</v>
      </c>
      <c r="AY255" s="20" t="s">
        <v>131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82</v>
      </c>
      <c r="BK255" s="227">
        <f>ROUND(I255*H255,2)</f>
        <v>0</v>
      </c>
      <c r="BL255" s="20" t="s">
        <v>158</v>
      </c>
      <c r="BM255" s="226" t="s">
        <v>543</v>
      </c>
    </row>
    <row r="256" s="2" customFormat="1">
      <c r="A256" s="41"/>
      <c r="B256" s="42"/>
      <c r="C256" s="43"/>
      <c r="D256" s="228" t="s">
        <v>141</v>
      </c>
      <c r="E256" s="43"/>
      <c r="F256" s="229" t="s">
        <v>544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141</v>
      </c>
      <c r="AU256" s="20" t="s">
        <v>84</v>
      </c>
    </row>
    <row r="257" s="13" customFormat="1">
      <c r="A257" s="13"/>
      <c r="B257" s="235"/>
      <c r="C257" s="236"/>
      <c r="D257" s="233" t="s">
        <v>145</v>
      </c>
      <c r="E257" s="237" t="s">
        <v>19</v>
      </c>
      <c r="F257" s="238" t="s">
        <v>525</v>
      </c>
      <c r="G257" s="236"/>
      <c r="H257" s="239">
        <v>32.490000000000002</v>
      </c>
      <c r="I257" s="240"/>
      <c r="J257" s="236"/>
      <c r="K257" s="236"/>
      <c r="L257" s="241"/>
      <c r="M257" s="242"/>
      <c r="N257" s="243"/>
      <c r="O257" s="243"/>
      <c r="P257" s="243"/>
      <c r="Q257" s="243"/>
      <c r="R257" s="243"/>
      <c r="S257" s="243"/>
      <c r="T257" s="244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5" t="s">
        <v>145</v>
      </c>
      <c r="AU257" s="245" t="s">
        <v>84</v>
      </c>
      <c r="AV257" s="13" t="s">
        <v>84</v>
      </c>
      <c r="AW257" s="13" t="s">
        <v>35</v>
      </c>
      <c r="AX257" s="13" t="s">
        <v>82</v>
      </c>
      <c r="AY257" s="245" t="s">
        <v>131</v>
      </c>
    </row>
    <row r="258" s="2" customFormat="1" ht="44.25" customHeight="1">
      <c r="A258" s="41"/>
      <c r="B258" s="42"/>
      <c r="C258" s="215" t="s">
        <v>545</v>
      </c>
      <c r="D258" s="215" t="s">
        <v>134</v>
      </c>
      <c r="E258" s="216" t="s">
        <v>546</v>
      </c>
      <c r="F258" s="217" t="s">
        <v>547</v>
      </c>
      <c r="G258" s="218" t="s">
        <v>292</v>
      </c>
      <c r="H258" s="219">
        <v>232.36000000000001</v>
      </c>
      <c r="I258" s="220"/>
      <c r="J258" s="221">
        <f>ROUND(I258*H258,2)</f>
        <v>0</v>
      </c>
      <c r="K258" s="217" t="s">
        <v>138</v>
      </c>
      <c r="L258" s="47"/>
      <c r="M258" s="222" t="s">
        <v>19</v>
      </c>
      <c r="N258" s="223" t="s">
        <v>45</v>
      </c>
      <c r="O258" s="87"/>
      <c r="P258" s="224">
        <f>O258*H258</f>
        <v>0</v>
      </c>
      <c r="Q258" s="224">
        <v>0</v>
      </c>
      <c r="R258" s="224">
        <f>Q258*H258</f>
        <v>0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158</v>
      </c>
      <c r="AT258" s="226" t="s">
        <v>134</v>
      </c>
      <c r="AU258" s="226" t="s">
        <v>84</v>
      </c>
      <c r="AY258" s="20" t="s">
        <v>131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82</v>
      </c>
      <c r="BK258" s="227">
        <f>ROUND(I258*H258,2)</f>
        <v>0</v>
      </c>
      <c r="BL258" s="20" t="s">
        <v>158</v>
      </c>
      <c r="BM258" s="226" t="s">
        <v>548</v>
      </c>
    </row>
    <row r="259" s="2" customFormat="1">
      <c r="A259" s="41"/>
      <c r="B259" s="42"/>
      <c r="C259" s="43"/>
      <c r="D259" s="228" t="s">
        <v>141</v>
      </c>
      <c r="E259" s="43"/>
      <c r="F259" s="229" t="s">
        <v>549</v>
      </c>
      <c r="G259" s="43"/>
      <c r="H259" s="43"/>
      <c r="I259" s="230"/>
      <c r="J259" s="43"/>
      <c r="K259" s="43"/>
      <c r="L259" s="47"/>
      <c r="M259" s="231"/>
      <c r="N259" s="232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141</v>
      </c>
      <c r="AU259" s="20" t="s">
        <v>84</v>
      </c>
    </row>
    <row r="260" s="13" customFormat="1">
      <c r="A260" s="13"/>
      <c r="B260" s="235"/>
      <c r="C260" s="236"/>
      <c r="D260" s="233" t="s">
        <v>145</v>
      </c>
      <c r="E260" s="237" t="s">
        <v>19</v>
      </c>
      <c r="F260" s="238" t="s">
        <v>519</v>
      </c>
      <c r="G260" s="236"/>
      <c r="H260" s="239">
        <v>192.30500000000001</v>
      </c>
      <c r="I260" s="240"/>
      <c r="J260" s="236"/>
      <c r="K260" s="236"/>
      <c r="L260" s="241"/>
      <c r="M260" s="242"/>
      <c r="N260" s="243"/>
      <c r="O260" s="243"/>
      <c r="P260" s="243"/>
      <c r="Q260" s="243"/>
      <c r="R260" s="243"/>
      <c r="S260" s="243"/>
      <c r="T260" s="244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5" t="s">
        <v>145</v>
      </c>
      <c r="AU260" s="245" t="s">
        <v>84</v>
      </c>
      <c r="AV260" s="13" t="s">
        <v>84</v>
      </c>
      <c r="AW260" s="13" t="s">
        <v>35</v>
      </c>
      <c r="AX260" s="13" t="s">
        <v>74</v>
      </c>
      <c r="AY260" s="245" t="s">
        <v>131</v>
      </c>
    </row>
    <row r="261" s="13" customFormat="1">
      <c r="A261" s="13"/>
      <c r="B261" s="235"/>
      <c r="C261" s="236"/>
      <c r="D261" s="233" t="s">
        <v>145</v>
      </c>
      <c r="E261" s="237" t="s">
        <v>19</v>
      </c>
      <c r="F261" s="238" t="s">
        <v>526</v>
      </c>
      <c r="G261" s="236"/>
      <c r="H261" s="239">
        <v>40.055</v>
      </c>
      <c r="I261" s="240"/>
      <c r="J261" s="236"/>
      <c r="K261" s="236"/>
      <c r="L261" s="241"/>
      <c r="M261" s="242"/>
      <c r="N261" s="243"/>
      <c r="O261" s="243"/>
      <c r="P261" s="243"/>
      <c r="Q261" s="243"/>
      <c r="R261" s="243"/>
      <c r="S261" s="243"/>
      <c r="T261" s="244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5" t="s">
        <v>145</v>
      </c>
      <c r="AU261" s="245" t="s">
        <v>84</v>
      </c>
      <c r="AV261" s="13" t="s">
        <v>84</v>
      </c>
      <c r="AW261" s="13" t="s">
        <v>35</v>
      </c>
      <c r="AX261" s="13" t="s">
        <v>74</v>
      </c>
      <c r="AY261" s="245" t="s">
        <v>131</v>
      </c>
    </row>
    <row r="262" s="14" customFormat="1">
      <c r="A262" s="14"/>
      <c r="B262" s="249"/>
      <c r="C262" s="250"/>
      <c r="D262" s="233" t="s">
        <v>145</v>
      </c>
      <c r="E262" s="251" t="s">
        <v>19</v>
      </c>
      <c r="F262" s="252" t="s">
        <v>266</v>
      </c>
      <c r="G262" s="250"/>
      <c r="H262" s="253">
        <v>232.36000000000001</v>
      </c>
      <c r="I262" s="254"/>
      <c r="J262" s="250"/>
      <c r="K262" s="250"/>
      <c r="L262" s="255"/>
      <c r="M262" s="256"/>
      <c r="N262" s="257"/>
      <c r="O262" s="257"/>
      <c r="P262" s="257"/>
      <c r="Q262" s="257"/>
      <c r="R262" s="257"/>
      <c r="S262" s="257"/>
      <c r="T262" s="258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9" t="s">
        <v>145</v>
      </c>
      <c r="AU262" s="259" t="s">
        <v>84</v>
      </c>
      <c r="AV262" s="14" t="s">
        <v>158</v>
      </c>
      <c r="AW262" s="14" t="s">
        <v>35</v>
      </c>
      <c r="AX262" s="14" t="s">
        <v>82</v>
      </c>
      <c r="AY262" s="259" t="s">
        <v>131</v>
      </c>
    </row>
    <row r="263" s="12" customFormat="1" ht="22.8" customHeight="1">
      <c r="A263" s="12"/>
      <c r="B263" s="199"/>
      <c r="C263" s="200"/>
      <c r="D263" s="201" t="s">
        <v>73</v>
      </c>
      <c r="E263" s="213" t="s">
        <v>550</v>
      </c>
      <c r="F263" s="213" t="s">
        <v>551</v>
      </c>
      <c r="G263" s="200"/>
      <c r="H263" s="200"/>
      <c r="I263" s="203"/>
      <c r="J263" s="214">
        <f>BK263</f>
        <v>0</v>
      </c>
      <c r="K263" s="200"/>
      <c r="L263" s="205"/>
      <c r="M263" s="206"/>
      <c r="N263" s="207"/>
      <c r="O263" s="207"/>
      <c r="P263" s="208">
        <f>SUM(P264:P265)</f>
        <v>0</v>
      </c>
      <c r="Q263" s="207"/>
      <c r="R263" s="208">
        <f>SUM(R264:R265)</f>
        <v>0</v>
      </c>
      <c r="S263" s="207"/>
      <c r="T263" s="209">
        <f>SUM(T264:T265)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10" t="s">
        <v>82</v>
      </c>
      <c r="AT263" s="211" t="s">
        <v>73</v>
      </c>
      <c r="AU263" s="211" t="s">
        <v>82</v>
      </c>
      <c r="AY263" s="210" t="s">
        <v>131</v>
      </c>
      <c r="BK263" s="212">
        <f>SUM(BK264:BK265)</f>
        <v>0</v>
      </c>
    </row>
    <row r="264" s="2" customFormat="1" ht="44.25" customHeight="1">
      <c r="A264" s="41"/>
      <c r="B264" s="42"/>
      <c r="C264" s="215" t="s">
        <v>552</v>
      </c>
      <c r="D264" s="215" t="s">
        <v>134</v>
      </c>
      <c r="E264" s="216" t="s">
        <v>553</v>
      </c>
      <c r="F264" s="217" t="s">
        <v>554</v>
      </c>
      <c r="G264" s="218" t="s">
        <v>292</v>
      </c>
      <c r="H264" s="219">
        <v>1540.356</v>
      </c>
      <c r="I264" s="220"/>
      <c r="J264" s="221">
        <f>ROUND(I264*H264,2)</f>
        <v>0</v>
      </c>
      <c r="K264" s="217" t="s">
        <v>138</v>
      </c>
      <c r="L264" s="47"/>
      <c r="M264" s="222" t="s">
        <v>19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158</v>
      </c>
      <c r="AT264" s="226" t="s">
        <v>134</v>
      </c>
      <c r="AU264" s="226" t="s">
        <v>84</v>
      </c>
      <c r="AY264" s="20" t="s">
        <v>131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82</v>
      </c>
      <c r="BK264" s="227">
        <f>ROUND(I264*H264,2)</f>
        <v>0</v>
      </c>
      <c r="BL264" s="20" t="s">
        <v>158</v>
      </c>
      <c r="BM264" s="226" t="s">
        <v>555</v>
      </c>
    </row>
    <row r="265" s="2" customFormat="1">
      <c r="A265" s="41"/>
      <c r="B265" s="42"/>
      <c r="C265" s="43"/>
      <c r="D265" s="228" t="s">
        <v>141</v>
      </c>
      <c r="E265" s="43"/>
      <c r="F265" s="229" t="s">
        <v>556</v>
      </c>
      <c r="G265" s="43"/>
      <c r="H265" s="43"/>
      <c r="I265" s="230"/>
      <c r="J265" s="43"/>
      <c r="K265" s="43"/>
      <c r="L265" s="47"/>
      <c r="M265" s="231"/>
      <c r="N265" s="232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141</v>
      </c>
      <c r="AU265" s="20" t="s">
        <v>84</v>
      </c>
    </row>
    <row r="266" s="12" customFormat="1" ht="25.92" customHeight="1">
      <c r="A266" s="12"/>
      <c r="B266" s="199"/>
      <c r="C266" s="200"/>
      <c r="D266" s="201" t="s">
        <v>73</v>
      </c>
      <c r="E266" s="202" t="s">
        <v>557</v>
      </c>
      <c r="F266" s="202" t="s">
        <v>558</v>
      </c>
      <c r="G266" s="200"/>
      <c r="H266" s="200"/>
      <c r="I266" s="203"/>
      <c r="J266" s="204">
        <f>BK266</f>
        <v>0</v>
      </c>
      <c r="K266" s="200"/>
      <c r="L266" s="205"/>
      <c r="M266" s="206"/>
      <c r="N266" s="207"/>
      <c r="O266" s="207"/>
      <c r="P266" s="208">
        <f>P267+P278</f>
        <v>0</v>
      </c>
      <c r="Q266" s="207"/>
      <c r="R266" s="208">
        <f>R267+R278</f>
        <v>20.7851</v>
      </c>
      <c r="S266" s="207"/>
      <c r="T266" s="209">
        <f>T267+T278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10" t="s">
        <v>84</v>
      </c>
      <c r="AT266" s="211" t="s">
        <v>73</v>
      </c>
      <c r="AU266" s="211" t="s">
        <v>74</v>
      </c>
      <c r="AY266" s="210" t="s">
        <v>131</v>
      </c>
      <c r="BK266" s="212">
        <f>BK267+BK278</f>
        <v>0</v>
      </c>
    </row>
    <row r="267" s="12" customFormat="1" ht="22.8" customHeight="1">
      <c r="A267" s="12"/>
      <c r="B267" s="199"/>
      <c r="C267" s="200"/>
      <c r="D267" s="201" t="s">
        <v>73</v>
      </c>
      <c r="E267" s="213" t="s">
        <v>559</v>
      </c>
      <c r="F267" s="213" t="s">
        <v>560</v>
      </c>
      <c r="G267" s="200"/>
      <c r="H267" s="200"/>
      <c r="I267" s="203"/>
      <c r="J267" s="214">
        <f>BK267</f>
        <v>0</v>
      </c>
      <c r="K267" s="200"/>
      <c r="L267" s="205"/>
      <c r="M267" s="206"/>
      <c r="N267" s="207"/>
      <c r="O267" s="207"/>
      <c r="P267" s="208">
        <f>SUM(P268:P277)</f>
        <v>0</v>
      </c>
      <c r="Q267" s="207"/>
      <c r="R267" s="208">
        <f>SUM(R268:R277)</f>
        <v>0.065099999999999991</v>
      </c>
      <c r="S267" s="207"/>
      <c r="T267" s="209">
        <f>SUM(T268:T277)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0" t="s">
        <v>84</v>
      </c>
      <c r="AT267" s="211" t="s">
        <v>73</v>
      </c>
      <c r="AU267" s="211" t="s">
        <v>82</v>
      </c>
      <c r="AY267" s="210" t="s">
        <v>131</v>
      </c>
      <c r="BK267" s="212">
        <f>SUM(BK268:BK277)</f>
        <v>0</v>
      </c>
    </row>
    <row r="268" s="2" customFormat="1" ht="37.8" customHeight="1">
      <c r="A268" s="41"/>
      <c r="B268" s="42"/>
      <c r="C268" s="215" t="s">
        <v>561</v>
      </c>
      <c r="D268" s="215" t="s">
        <v>134</v>
      </c>
      <c r="E268" s="216" t="s">
        <v>562</v>
      </c>
      <c r="F268" s="217" t="s">
        <v>563</v>
      </c>
      <c r="G268" s="218" t="s">
        <v>250</v>
      </c>
      <c r="H268" s="219">
        <v>15.5</v>
      </c>
      <c r="I268" s="220"/>
      <c r="J268" s="221">
        <f>ROUND(I268*H268,2)</f>
        <v>0</v>
      </c>
      <c r="K268" s="217" t="s">
        <v>138</v>
      </c>
      <c r="L268" s="47"/>
      <c r="M268" s="222" t="s">
        <v>19</v>
      </c>
      <c r="N268" s="223" t="s">
        <v>45</v>
      </c>
      <c r="O268" s="87"/>
      <c r="P268" s="224">
        <f>O268*H268</f>
        <v>0</v>
      </c>
      <c r="Q268" s="224">
        <v>0</v>
      </c>
      <c r="R268" s="224">
        <f>Q268*H268</f>
        <v>0</v>
      </c>
      <c r="S268" s="224">
        <v>0</v>
      </c>
      <c r="T268" s="225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26" t="s">
        <v>336</v>
      </c>
      <c r="AT268" s="226" t="s">
        <v>134</v>
      </c>
      <c r="AU268" s="226" t="s">
        <v>84</v>
      </c>
      <c r="AY268" s="20" t="s">
        <v>131</v>
      </c>
      <c r="BE268" s="227">
        <f>IF(N268="základní",J268,0)</f>
        <v>0</v>
      </c>
      <c r="BF268" s="227">
        <f>IF(N268="snížená",J268,0)</f>
        <v>0</v>
      </c>
      <c r="BG268" s="227">
        <f>IF(N268="zákl. přenesená",J268,0)</f>
        <v>0</v>
      </c>
      <c r="BH268" s="227">
        <f>IF(N268="sníž. přenesená",J268,0)</f>
        <v>0</v>
      </c>
      <c r="BI268" s="227">
        <f>IF(N268="nulová",J268,0)</f>
        <v>0</v>
      </c>
      <c r="BJ268" s="20" t="s">
        <v>82</v>
      </c>
      <c r="BK268" s="227">
        <f>ROUND(I268*H268,2)</f>
        <v>0</v>
      </c>
      <c r="BL268" s="20" t="s">
        <v>336</v>
      </c>
      <c r="BM268" s="226" t="s">
        <v>564</v>
      </c>
    </row>
    <row r="269" s="2" customFormat="1">
      <c r="A269" s="41"/>
      <c r="B269" s="42"/>
      <c r="C269" s="43"/>
      <c r="D269" s="228" t="s">
        <v>141</v>
      </c>
      <c r="E269" s="43"/>
      <c r="F269" s="229" t="s">
        <v>565</v>
      </c>
      <c r="G269" s="43"/>
      <c r="H269" s="43"/>
      <c r="I269" s="230"/>
      <c r="J269" s="43"/>
      <c r="K269" s="43"/>
      <c r="L269" s="47"/>
      <c r="M269" s="231"/>
      <c r="N269" s="232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T269" s="20" t="s">
        <v>141</v>
      </c>
      <c r="AU269" s="20" t="s">
        <v>84</v>
      </c>
    </row>
    <row r="270" s="13" customFormat="1">
      <c r="A270" s="13"/>
      <c r="B270" s="235"/>
      <c r="C270" s="236"/>
      <c r="D270" s="233" t="s">
        <v>145</v>
      </c>
      <c r="E270" s="237" t="s">
        <v>19</v>
      </c>
      <c r="F270" s="238" t="s">
        <v>566</v>
      </c>
      <c r="G270" s="236"/>
      <c r="H270" s="239">
        <v>15.5</v>
      </c>
      <c r="I270" s="240"/>
      <c r="J270" s="236"/>
      <c r="K270" s="236"/>
      <c r="L270" s="241"/>
      <c r="M270" s="242"/>
      <c r="N270" s="243"/>
      <c r="O270" s="243"/>
      <c r="P270" s="243"/>
      <c r="Q270" s="243"/>
      <c r="R270" s="243"/>
      <c r="S270" s="243"/>
      <c r="T270" s="244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5" t="s">
        <v>145</v>
      </c>
      <c r="AU270" s="245" t="s">
        <v>84</v>
      </c>
      <c r="AV270" s="13" t="s">
        <v>84</v>
      </c>
      <c r="AW270" s="13" t="s">
        <v>35</v>
      </c>
      <c r="AX270" s="13" t="s">
        <v>82</v>
      </c>
      <c r="AY270" s="245" t="s">
        <v>131</v>
      </c>
    </row>
    <row r="271" s="2" customFormat="1" ht="37.8" customHeight="1">
      <c r="A271" s="41"/>
      <c r="B271" s="42"/>
      <c r="C271" s="215" t="s">
        <v>567</v>
      </c>
      <c r="D271" s="215" t="s">
        <v>134</v>
      </c>
      <c r="E271" s="216" t="s">
        <v>568</v>
      </c>
      <c r="F271" s="217" t="s">
        <v>569</v>
      </c>
      <c r="G271" s="218" t="s">
        <v>250</v>
      </c>
      <c r="H271" s="219">
        <v>27.899999999999999</v>
      </c>
      <c r="I271" s="220"/>
      <c r="J271" s="221">
        <f>ROUND(I271*H271,2)</f>
        <v>0</v>
      </c>
      <c r="K271" s="217" t="s">
        <v>138</v>
      </c>
      <c r="L271" s="47"/>
      <c r="M271" s="222" t="s">
        <v>19</v>
      </c>
      <c r="N271" s="223" t="s">
        <v>45</v>
      </c>
      <c r="O271" s="87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26" t="s">
        <v>336</v>
      </c>
      <c r="AT271" s="226" t="s">
        <v>134</v>
      </c>
      <c r="AU271" s="226" t="s">
        <v>84</v>
      </c>
      <c r="AY271" s="20" t="s">
        <v>131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20" t="s">
        <v>82</v>
      </c>
      <c r="BK271" s="227">
        <f>ROUND(I271*H271,2)</f>
        <v>0</v>
      </c>
      <c r="BL271" s="20" t="s">
        <v>336</v>
      </c>
      <c r="BM271" s="226" t="s">
        <v>570</v>
      </c>
    </row>
    <row r="272" s="2" customFormat="1">
      <c r="A272" s="41"/>
      <c r="B272" s="42"/>
      <c r="C272" s="43"/>
      <c r="D272" s="228" t="s">
        <v>141</v>
      </c>
      <c r="E272" s="43"/>
      <c r="F272" s="229" t="s">
        <v>571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141</v>
      </c>
      <c r="AU272" s="20" t="s">
        <v>84</v>
      </c>
    </row>
    <row r="273" s="13" customFormat="1">
      <c r="A273" s="13"/>
      <c r="B273" s="235"/>
      <c r="C273" s="236"/>
      <c r="D273" s="233" t="s">
        <v>145</v>
      </c>
      <c r="E273" s="237" t="s">
        <v>19</v>
      </c>
      <c r="F273" s="238" t="s">
        <v>572</v>
      </c>
      <c r="G273" s="236"/>
      <c r="H273" s="239">
        <v>27.899999999999999</v>
      </c>
      <c r="I273" s="240"/>
      <c r="J273" s="236"/>
      <c r="K273" s="236"/>
      <c r="L273" s="241"/>
      <c r="M273" s="242"/>
      <c r="N273" s="243"/>
      <c r="O273" s="243"/>
      <c r="P273" s="243"/>
      <c r="Q273" s="243"/>
      <c r="R273" s="243"/>
      <c r="S273" s="243"/>
      <c r="T273" s="244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5" t="s">
        <v>145</v>
      </c>
      <c r="AU273" s="245" t="s">
        <v>84</v>
      </c>
      <c r="AV273" s="13" t="s">
        <v>84</v>
      </c>
      <c r="AW273" s="13" t="s">
        <v>35</v>
      </c>
      <c r="AX273" s="13" t="s">
        <v>82</v>
      </c>
      <c r="AY273" s="245" t="s">
        <v>131</v>
      </c>
    </row>
    <row r="274" s="2" customFormat="1" ht="24.15" customHeight="1">
      <c r="A274" s="41"/>
      <c r="B274" s="42"/>
      <c r="C274" s="260" t="s">
        <v>573</v>
      </c>
      <c r="D274" s="260" t="s">
        <v>311</v>
      </c>
      <c r="E274" s="261" t="s">
        <v>574</v>
      </c>
      <c r="F274" s="262" t="s">
        <v>575</v>
      </c>
      <c r="G274" s="263" t="s">
        <v>326</v>
      </c>
      <c r="H274" s="264">
        <v>65.099999999999994</v>
      </c>
      <c r="I274" s="265"/>
      <c r="J274" s="266">
        <f>ROUND(I274*H274,2)</f>
        <v>0</v>
      </c>
      <c r="K274" s="262" t="s">
        <v>138</v>
      </c>
      <c r="L274" s="267"/>
      <c r="M274" s="268" t="s">
        <v>19</v>
      </c>
      <c r="N274" s="269" t="s">
        <v>45</v>
      </c>
      <c r="O274" s="87"/>
      <c r="P274" s="224">
        <f>O274*H274</f>
        <v>0</v>
      </c>
      <c r="Q274" s="224">
        <v>0.001</v>
      </c>
      <c r="R274" s="224">
        <f>Q274*H274</f>
        <v>0.065099999999999991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576</v>
      </c>
      <c r="AT274" s="226" t="s">
        <v>311</v>
      </c>
      <c r="AU274" s="226" t="s">
        <v>84</v>
      </c>
      <c r="AY274" s="20" t="s">
        <v>131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82</v>
      </c>
      <c r="BK274" s="227">
        <f>ROUND(I274*H274,2)</f>
        <v>0</v>
      </c>
      <c r="BL274" s="20" t="s">
        <v>336</v>
      </c>
      <c r="BM274" s="226" t="s">
        <v>577</v>
      </c>
    </row>
    <row r="275" s="13" customFormat="1">
      <c r="A275" s="13"/>
      <c r="B275" s="235"/>
      <c r="C275" s="236"/>
      <c r="D275" s="233" t="s">
        <v>145</v>
      </c>
      <c r="E275" s="236"/>
      <c r="F275" s="238" t="s">
        <v>578</v>
      </c>
      <c r="G275" s="236"/>
      <c r="H275" s="239">
        <v>65.099999999999994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5" t="s">
        <v>145</v>
      </c>
      <c r="AU275" s="245" t="s">
        <v>84</v>
      </c>
      <c r="AV275" s="13" t="s">
        <v>84</v>
      </c>
      <c r="AW275" s="13" t="s">
        <v>4</v>
      </c>
      <c r="AX275" s="13" t="s">
        <v>82</v>
      </c>
      <c r="AY275" s="245" t="s">
        <v>131</v>
      </c>
    </row>
    <row r="276" s="2" customFormat="1" ht="49.05" customHeight="1">
      <c r="A276" s="41"/>
      <c r="B276" s="42"/>
      <c r="C276" s="215" t="s">
        <v>579</v>
      </c>
      <c r="D276" s="215" t="s">
        <v>134</v>
      </c>
      <c r="E276" s="216" t="s">
        <v>580</v>
      </c>
      <c r="F276" s="217" t="s">
        <v>581</v>
      </c>
      <c r="G276" s="218" t="s">
        <v>292</v>
      </c>
      <c r="H276" s="219">
        <v>0.065000000000000002</v>
      </c>
      <c r="I276" s="220"/>
      <c r="J276" s="221">
        <f>ROUND(I276*H276,2)</f>
        <v>0</v>
      </c>
      <c r="K276" s="217" t="s">
        <v>138</v>
      </c>
      <c r="L276" s="47"/>
      <c r="M276" s="222" t="s">
        <v>19</v>
      </c>
      <c r="N276" s="223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336</v>
      </c>
      <c r="AT276" s="226" t="s">
        <v>134</v>
      </c>
      <c r="AU276" s="226" t="s">
        <v>84</v>
      </c>
      <c r="AY276" s="20" t="s">
        <v>131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82</v>
      </c>
      <c r="BK276" s="227">
        <f>ROUND(I276*H276,2)</f>
        <v>0</v>
      </c>
      <c r="BL276" s="20" t="s">
        <v>336</v>
      </c>
      <c r="BM276" s="226" t="s">
        <v>582</v>
      </c>
    </row>
    <row r="277" s="2" customFormat="1">
      <c r="A277" s="41"/>
      <c r="B277" s="42"/>
      <c r="C277" s="43"/>
      <c r="D277" s="228" t="s">
        <v>141</v>
      </c>
      <c r="E277" s="43"/>
      <c r="F277" s="229" t="s">
        <v>583</v>
      </c>
      <c r="G277" s="43"/>
      <c r="H277" s="43"/>
      <c r="I277" s="230"/>
      <c r="J277" s="43"/>
      <c r="K277" s="43"/>
      <c r="L277" s="47"/>
      <c r="M277" s="231"/>
      <c r="N277" s="232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T277" s="20" t="s">
        <v>141</v>
      </c>
      <c r="AU277" s="20" t="s">
        <v>84</v>
      </c>
    </row>
    <row r="278" s="12" customFormat="1" ht="22.8" customHeight="1">
      <c r="A278" s="12"/>
      <c r="B278" s="199"/>
      <c r="C278" s="200"/>
      <c r="D278" s="201" t="s">
        <v>73</v>
      </c>
      <c r="E278" s="213" t="s">
        <v>584</v>
      </c>
      <c r="F278" s="213" t="s">
        <v>585</v>
      </c>
      <c r="G278" s="200"/>
      <c r="H278" s="200"/>
      <c r="I278" s="203"/>
      <c r="J278" s="214">
        <f>BK278</f>
        <v>0</v>
      </c>
      <c r="K278" s="200"/>
      <c r="L278" s="205"/>
      <c r="M278" s="206"/>
      <c r="N278" s="207"/>
      <c r="O278" s="207"/>
      <c r="P278" s="208">
        <f>SUM(P279:P286)</f>
        <v>0</v>
      </c>
      <c r="Q278" s="207"/>
      <c r="R278" s="208">
        <f>SUM(R279:R286)</f>
        <v>20.719999999999999</v>
      </c>
      <c r="S278" s="207"/>
      <c r="T278" s="209">
        <f>SUM(T279:T286)</f>
        <v>0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R278" s="210" t="s">
        <v>84</v>
      </c>
      <c r="AT278" s="211" t="s">
        <v>73</v>
      </c>
      <c r="AU278" s="211" t="s">
        <v>82</v>
      </c>
      <c r="AY278" s="210" t="s">
        <v>131</v>
      </c>
      <c r="BK278" s="212">
        <f>SUM(BK279:BK286)</f>
        <v>0</v>
      </c>
    </row>
    <row r="279" s="2" customFormat="1" ht="44.25" customHeight="1">
      <c r="A279" s="41"/>
      <c r="B279" s="42"/>
      <c r="C279" s="215" t="s">
        <v>586</v>
      </c>
      <c r="D279" s="215" t="s">
        <v>134</v>
      </c>
      <c r="E279" s="216" t="s">
        <v>587</v>
      </c>
      <c r="F279" s="217" t="s">
        <v>588</v>
      </c>
      <c r="G279" s="218" t="s">
        <v>589</v>
      </c>
      <c r="H279" s="219">
        <v>1</v>
      </c>
      <c r="I279" s="220"/>
      <c r="J279" s="221">
        <f>ROUND(I279*H279,2)</f>
        <v>0</v>
      </c>
      <c r="K279" s="217" t="s">
        <v>19</v>
      </c>
      <c r="L279" s="47"/>
      <c r="M279" s="222" t="s">
        <v>19</v>
      </c>
      <c r="N279" s="223" t="s">
        <v>45</v>
      </c>
      <c r="O279" s="87"/>
      <c r="P279" s="224">
        <f>O279*H279</f>
        <v>0</v>
      </c>
      <c r="Q279" s="224">
        <v>20</v>
      </c>
      <c r="R279" s="224">
        <f>Q279*H279</f>
        <v>20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336</v>
      </c>
      <c r="AT279" s="226" t="s">
        <v>134</v>
      </c>
      <c r="AU279" s="226" t="s">
        <v>84</v>
      </c>
      <c r="AY279" s="20" t="s">
        <v>131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20" t="s">
        <v>82</v>
      </c>
      <c r="BK279" s="227">
        <f>ROUND(I279*H279,2)</f>
        <v>0</v>
      </c>
      <c r="BL279" s="20" t="s">
        <v>336</v>
      </c>
      <c r="BM279" s="226" t="s">
        <v>590</v>
      </c>
    </row>
    <row r="280" s="2" customFormat="1">
      <c r="A280" s="41"/>
      <c r="B280" s="42"/>
      <c r="C280" s="43"/>
      <c r="D280" s="233" t="s">
        <v>143</v>
      </c>
      <c r="E280" s="43"/>
      <c r="F280" s="234" t="s">
        <v>591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20" t="s">
        <v>143</v>
      </c>
      <c r="AU280" s="20" t="s">
        <v>84</v>
      </c>
    </row>
    <row r="281" s="2" customFormat="1" ht="37.8" customHeight="1">
      <c r="A281" s="41"/>
      <c r="B281" s="42"/>
      <c r="C281" s="215" t="s">
        <v>592</v>
      </c>
      <c r="D281" s="215" t="s">
        <v>134</v>
      </c>
      <c r="E281" s="216" t="s">
        <v>593</v>
      </c>
      <c r="F281" s="217" t="s">
        <v>594</v>
      </c>
      <c r="G281" s="218" t="s">
        <v>589</v>
      </c>
      <c r="H281" s="219">
        <v>2</v>
      </c>
      <c r="I281" s="220"/>
      <c r="J281" s="221">
        <f>ROUND(I281*H281,2)</f>
        <v>0</v>
      </c>
      <c r="K281" s="217" t="s">
        <v>19</v>
      </c>
      <c r="L281" s="47"/>
      <c r="M281" s="222" t="s">
        <v>19</v>
      </c>
      <c r="N281" s="223" t="s">
        <v>45</v>
      </c>
      <c r="O281" s="87"/>
      <c r="P281" s="224">
        <f>O281*H281</f>
        <v>0</v>
      </c>
      <c r="Q281" s="224">
        <v>0.16</v>
      </c>
      <c r="R281" s="224">
        <f>Q281*H281</f>
        <v>0.32000000000000001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336</v>
      </c>
      <c r="AT281" s="226" t="s">
        <v>134</v>
      </c>
      <c r="AU281" s="226" t="s">
        <v>84</v>
      </c>
      <c r="AY281" s="20" t="s">
        <v>131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20" t="s">
        <v>82</v>
      </c>
      <c r="BK281" s="227">
        <f>ROUND(I281*H281,2)</f>
        <v>0</v>
      </c>
      <c r="BL281" s="20" t="s">
        <v>336</v>
      </c>
      <c r="BM281" s="226" t="s">
        <v>595</v>
      </c>
    </row>
    <row r="282" s="2" customFormat="1">
      <c r="A282" s="41"/>
      <c r="B282" s="42"/>
      <c r="C282" s="43"/>
      <c r="D282" s="233" t="s">
        <v>143</v>
      </c>
      <c r="E282" s="43"/>
      <c r="F282" s="234" t="s">
        <v>596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143</v>
      </c>
      <c r="AU282" s="20" t="s">
        <v>84</v>
      </c>
    </row>
    <row r="283" s="2" customFormat="1" ht="37.8" customHeight="1">
      <c r="A283" s="41"/>
      <c r="B283" s="42"/>
      <c r="C283" s="215" t="s">
        <v>597</v>
      </c>
      <c r="D283" s="215" t="s">
        <v>134</v>
      </c>
      <c r="E283" s="216" t="s">
        <v>598</v>
      </c>
      <c r="F283" s="217" t="s">
        <v>599</v>
      </c>
      <c r="G283" s="218" t="s">
        <v>589</v>
      </c>
      <c r="H283" s="219">
        <v>2</v>
      </c>
      <c r="I283" s="220"/>
      <c r="J283" s="221">
        <f>ROUND(I283*H283,2)</f>
        <v>0</v>
      </c>
      <c r="K283" s="217" t="s">
        <v>19</v>
      </c>
      <c r="L283" s="47"/>
      <c r="M283" s="222" t="s">
        <v>19</v>
      </c>
      <c r="N283" s="223" t="s">
        <v>45</v>
      </c>
      <c r="O283" s="87"/>
      <c r="P283" s="224">
        <f>O283*H283</f>
        <v>0</v>
      </c>
      <c r="Q283" s="224">
        <v>0.20000000000000001</v>
      </c>
      <c r="R283" s="224">
        <f>Q283*H283</f>
        <v>0.40000000000000002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336</v>
      </c>
      <c r="AT283" s="226" t="s">
        <v>134</v>
      </c>
      <c r="AU283" s="226" t="s">
        <v>84</v>
      </c>
      <c r="AY283" s="20" t="s">
        <v>131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20" t="s">
        <v>82</v>
      </c>
      <c r="BK283" s="227">
        <f>ROUND(I283*H283,2)</f>
        <v>0</v>
      </c>
      <c r="BL283" s="20" t="s">
        <v>336</v>
      </c>
      <c r="BM283" s="226" t="s">
        <v>600</v>
      </c>
    </row>
    <row r="284" s="2" customFormat="1">
      <c r="A284" s="41"/>
      <c r="B284" s="42"/>
      <c r="C284" s="43"/>
      <c r="D284" s="233" t="s">
        <v>143</v>
      </c>
      <c r="E284" s="43"/>
      <c r="F284" s="234" t="s">
        <v>601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143</v>
      </c>
      <c r="AU284" s="20" t="s">
        <v>84</v>
      </c>
    </row>
    <row r="285" s="2" customFormat="1" ht="49.05" customHeight="1">
      <c r="A285" s="41"/>
      <c r="B285" s="42"/>
      <c r="C285" s="215" t="s">
        <v>602</v>
      </c>
      <c r="D285" s="215" t="s">
        <v>134</v>
      </c>
      <c r="E285" s="216" t="s">
        <v>603</v>
      </c>
      <c r="F285" s="217" t="s">
        <v>604</v>
      </c>
      <c r="G285" s="218" t="s">
        <v>292</v>
      </c>
      <c r="H285" s="219">
        <v>20.719999999999999</v>
      </c>
      <c r="I285" s="220"/>
      <c r="J285" s="221">
        <f>ROUND(I285*H285,2)</f>
        <v>0</v>
      </c>
      <c r="K285" s="217" t="s">
        <v>138</v>
      </c>
      <c r="L285" s="47"/>
      <c r="M285" s="222" t="s">
        <v>19</v>
      </c>
      <c r="N285" s="223" t="s">
        <v>45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336</v>
      </c>
      <c r="AT285" s="226" t="s">
        <v>134</v>
      </c>
      <c r="AU285" s="226" t="s">
        <v>84</v>
      </c>
      <c r="AY285" s="20" t="s">
        <v>131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20" t="s">
        <v>82</v>
      </c>
      <c r="BK285" s="227">
        <f>ROUND(I285*H285,2)</f>
        <v>0</v>
      </c>
      <c r="BL285" s="20" t="s">
        <v>336</v>
      </c>
      <c r="BM285" s="226" t="s">
        <v>605</v>
      </c>
    </row>
    <row r="286" s="2" customFormat="1">
      <c r="A286" s="41"/>
      <c r="B286" s="42"/>
      <c r="C286" s="43"/>
      <c r="D286" s="228" t="s">
        <v>141</v>
      </c>
      <c r="E286" s="43"/>
      <c r="F286" s="229" t="s">
        <v>606</v>
      </c>
      <c r="G286" s="43"/>
      <c r="H286" s="43"/>
      <c r="I286" s="230"/>
      <c r="J286" s="43"/>
      <c r="K286" s="43"/>
      <c r="L286" s="47"/>
      <c r="M286" s="291"/>
      <c r="N286" s="292"/>
      <c r="O286" s="293"/>
      <c r="P286" s="293"/>
      <c r="Q286" s="293"/>
      <c r="R286" s="293"/>
      <c r="S286" s="293"/>
      <c r="T286" s="294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141</v>
      </c>
      <c r="AU286" s="20" t="s">
        <v>84</v>
      </c>
    </row>
    <row r="287" s="2" customFormat="1" ht="6.96" customHeight="1">
      <c r="A287" s="41"/>
      <c r="B287" s="62"/>
      <c r="C287" s="63"/>
      <c r="D287" s="63"/>
      <c r="E287" s="63"/>
      <c r="F287" s="63"/>
      <c r="G287" s="63"/>
      <c r="H287" s="63"/>
      <c r="I287" s="63"/>
      <c r="J287" s="63"/>
      <c r="K287" s="63"/>
      <c r="L287" s="47"/>
      <c r="M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</row>
  </sheetData>
  <sheetProtection sheet="1" autoFilter="0" formatColumns="0" formatRows="0" objects="1" scenarios="1" spinCount="100000" saltValue="swXI369Ojcx1fPGJ8hXCxC35Z/0ZRdAKGXy+X6Qq3kY+NWJcQYCX17Et6F2E5/VARtFbt7EVN4WX128Wiprcag==" hashValue="C7XZh7z/WpTOxwx1ZfBEZPqvNagkKx58V+U7XZ/jj6OxAKCaM34FQFxR8DG2/orPelEHpNPn6u5A9kt+j08PaA==" algorithmName="SHA-512" password="CC35"/>
  <autoFilter ref="C96:K28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5:H85"/>
    <mergeCell ref="E87:H87"/>
    <mergeCell ref="E89:H89"/>
    <mergeCell ref="L2:V2"/>
  </mergeCells>
  <hyperlinks>
    <hyperlink ref="F101" r:id="rId1" display="https://podminky.urs.cz/item/CS_URS_2026_01/113102211"/>
    <hyperlink ref="F103" r:id="rId2" display="https://podminky.urs.cz/item/CS_URS_2026_01/113202111"/>
    <hyperlink ref="F106" r:id="rId3" display="https://podminky.urs.cz/item/CS_URS_2026_01/122351105"/>
    <hyperlink ref="F111" r:id="rId4" display="https://podminky.urs.cz/item/CS_URS_2026_01/131351103"/>
    <hyperlink ref="F118" r:id="rId5" display="https://podminky.urs.cz/item/CS_URS_2026_01/132351104"/>
    <hyperlink ref="F127" r:id="rId6" display="https://podminky.urs.cz/item/CS_URS_2026_01/171251201"/>
    <hyperlink ref="F129" r:id="rId7" display="https://podminky.urs.cz/item/CS_URS_2026_01/171201231"/>
    <hyperlink ref="F132" r:id="rId8" display="https://podminky.urs.cz/item/CS_URS_2026_01/174151101"/>
    <hyperlink ref="F141" r:id="rId9" display="https://podminky.urs.cz/item/CS_URS_2026_01/175151101"/>
    <hyperlink ref="F146" r:id="rId10" display="https://podminky.urs.cz/item/CS_URS_2026_01/181111122"/>
    <hyperlink ref="F148" r:id="rId11" display="https://podminky.urs.cz/item/CS_URS_2026_01/181411132"/>
    <hyperlink ref="F152" r:id="rId12" display="https://podminky.urs.cz/item/CS_URS_2026_01/181951114"/>
    <hyperlink ref="F156" r:id="rId13" display="https://podminky.urs.cz/item/CS_URS_2026_01/211971122"/>
    <hyperlink ref="F163" r:id="rId14" display="https://podminky.urs.cz/item/CS_URS_2026_01/275313811"/>
    <hyperlink ref="F177" r:id="rId15" display="https://podminky.urs.cz/item/CS_URS_2026_01/327122213"/>
    <hyperlink ref="F181" r:id="rId16" display="https://podminky.urs.cz/item/CS_URS_2026_01/564730111"/>
    <hyperlink ref="F183" r:id="rId17" display="https://podminky.urs.cz/item/CS_URS_2026_01/564751114"/>
    <hyperlink ref="F196" r:id="rId18" display="https://podminky.urs.cz/item/CS_URS_2026_01/916231213"/>
    <hyperlink ref="F201" r:id="rId19" display="https://podminky.urs.cz/item/CS_URS_2026_01/916991121"/>
    <hyperlink ref="F204" r:id="rId20" display="https://podminky.urs.cz/item/CS_URS_2026_01/935112111"/>
    <hyperlink ref="F208" r:id="rId21" display="https://podminky.urs.cz/item/CS_URS_2026_01/961044111"/>
    <hyperlink ref="F218" r:id="rId22" display="https://podminky.urs.cz/item/CS_URS_2026_01/962033123"/>
    <hyperlink ref="F223" r:id="rId23" display="https://podminky.urs.cz/item/CS_URS_2026_01/966008211"/>
    <hyperlink ref="F235" r:id="rId24" display="https://podminky.urs.cz/item/CS_URS_2026_01/966073810"/>
    <hyperlink ref="F237" r:id="rId25" display="https://podminky.urs.cz/item/CS_URS_2026_01/966073812"/>
    <hyperlink ref="F250" r:id="rId26" display="https://podminky.urs.cz/item/CS_URS_2026_01/997013811"/>
    <hyperlink ref="F253" r:id="rId27" display="https://podminky.urs.cz/item/CS_URS_2026_01/997013813"/>
    <hyperlink ref="F256" r:id="rId28" display="https://podminky.urs.cz/item/CS_URS_2026_01/997013871"/>
    <hyperlink ref="F259" r:id="rId29" display="https://podminky.urs.cz/item/CS_URS_2026_01/997221861"/>
    <hyperlink ref="F265" r:id="rId30" display="https://podminky.urs.cz/item/CS_URS_2026_01/998225111"/>
    <hyperlink ref="F269" r:id="rId31" display="https://podminky.urs.cz/item/CS_URS_2026_01/711111012"/>
    <hyperlink ref="F272" r:id="rId32" display="https://podminky.urs.cz/item/CS_URS_2026_01/711112012"/>
    <hyperlink ref="F277" r:id="rId33" display="https://podminky.urs.cz/item/CS_URS_2026_01/998711101"/>
    <hyperlink ref="F286" r:id="rId34" display="https://podminky.urs.cz/item/CS_URS_2026_01/998767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5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94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84</v>
      </c>
    </row>
    <row r="4" s="1" customFormat="1" ht="24.96" customHeight="1">
      <c r="B4" s="23"/>
      <c r="D4" s="143" t="s">
        <v>104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REVITALIZACE VÍCEÚČELOVÉHO HŘIŠTĚ, KOSTELEC (Z1)</v>
      </c>
      <c r="F7" s="145"/>
      <c r="G7" s="145"/>
      <c r="H7" s="145"/>
      <c r="L7" s="23"/>
    </row>
    <row r="8" s="1" customFormat="1" ht="12" customHeight="1">
      <c r="B8" s="23"/>
      <c r="D8" s="145" t="s">
        <v>105</v>
      </c>
      <c r="L8" s="23"/>
    </row>
    <row r="9" s="2" customFormat="1" ht="16.5" customHeight="1">
      <c r="A9" s="41"/>
      <c r="B9" s="47"/>
      <c r="C9" s="41"/>
      <c r="D9" s="41"/>
      <c r="E9" s="146" t="s">
        <v>230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231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607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8. 4. 2026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">
        <v>19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27</v>
      </c>
      <c r="F17" s="41"/>
      <c r="G17" s="41"/>
      <c r="H17" s="41"/>
      <c r="I17" s="145" t="s">
        <v>28</v>
      </c>
      <c r="J17" s="136" t="s">
        <v>19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">
        <v>19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608</v>
      </c>
      <c r="F23" s="41"/>
      <c r="G23" s="41"/>
      <c r="H23" s="41"/>
      <c r="I23" s="145" t="s">
        <v>28</v>
      </c>
      <c r="J23" s="136" t="s">
        <v>19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26</v>
      </c>
      <c r="J25" s="136" t="s">
        <v>19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608</v>
      </c>
      <c r="F26" s="41"/>
      <c r="G26" s="41"/>
      <c r="H26" s="41"/>
      <c r="I26" s="145" t="s">
        <v>28</v>
      </c>
      <c r="J26" s="136" t="s">
        <v>19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ROUND(J123,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ROUND((SUM(BE123:BE277)),  2)</f>
        <v>0</v>
      </c>
      <c r="G35" s="41"/>
      <c r="H35" s="41"/>
      <c r="I35" s="160">
        <v>0.20999999999999999</v>
      </c>
      <c r="J35" s="159">
        <f>ROUND(((SUM(BE123:BE277))*I35),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ROUND((SUM(BF123:BF277)),  2)</f>
        <v>0</v>
      </c>
      <c r="G36" s="41"/>
      <c r="H36" s="41"/>
      <c r="I36" s="160">
        <v>0.12</v>
      </c>
      <c r="J36" s="159">
        <f>ROUND(((SUM(BF123:BF277))*I36),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ROUND((SUM(BG123:BG277)),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ROUND((SUM(BH123:BH277)),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ROUND((SUM(BI123:BI277)),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107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REVITALIZACE VÍCEÚČELOVÉHO HŘIŠTĚ, KOSTELEC (Z1)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105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230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231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401 - ROZVODY NN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 xml:space="preserve"> </v>
      </c>
      <c r="G56" s="43"/>
      <c r="H56" s="43"/>
      <c r="I56" s="35" t="s">
        <v>23</v>
      </c>
      <c r="J56" s="75" t="str">
        <f>IF(J14="","",J14)</f>
        <v>8. 4. 2026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>Obec Kostelec</v>
      </c>
      <c r="G58" s="43"/>
      <c r="H58" s="43"/>
      <c r="I58" s="35" t="s">
        <v>31</v>
      </c>
      <c r="J58" s="39" t="str">
        <f>E23</f>
        <v>Ing. Zbyněk Pecina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Ing. Zbyněk Pecina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108</v>
      </c>
      <c r="D61" s="174"/>
      <c r="E61" s="174"/>
      <c r="F61" s="174"/>
      <c r="G61" s="174"/>
      <c r="H61" s="174"/>
      <c r="I61" s="174"/>
      <c r="J61" s="175" t="s">
        <v>109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J123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110</v>
      </c>
    </row>
    <row r="64" s="9" customFormat="1" ht="24.96" customHeight="1">
      <c r="A64" s="9"/>
      <c r="B64" s="177"/>
      <c r="C64" s="178"/>
      <c r="D64" s="179" t="s">
        <v>609</v>
      </c>
      <c r="E64" s="180"/>
      <c r="F64" s="180"/>
      <c r="G64" s="180"/>
      <c r="H64" s="180"/>
      <c r="I64" s="180"/>
      <c r="J64" s="181">
        <f>J124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610</v>
      </c>
      <c r="E65" s="185"/>
      <c r="F65" s="185"/>
      <c r="G65" s="185"/>
      <c r="H65" s="185"/>
      <c r="I65" s="185"/>
      <c r="J65" s="186">
        <f>J141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77"/>
      <c r="C66" s="178"/>
      <c r="D66" s="179" t="s">
        <v>611</v>
      </c>
      <c r="E66" s="180"/>
      <c r="F66" s="180"/>
      <c r="G66" s="180"/>
      <c r="H66" s="180"/>
      <c r="I66" s="180"/>
      <c r="J66" s="181">
        <f>J145</f>
        <v>0</v>
      </c>
      <c r="K66" s="178"/>
      <c r="L66" s="18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3"/>
      <c r="C67" s="128"/>
      <c r="D67" s="184" t="s">
        <v>612</v>
      </c>
      <c r="E67" s="185"/>
      <c r="F67" s="185"/>
      <c r="G67" s="185"/>
      <c r="H67" s="185"/>
      <c r="I67" s="185"/>
      <c r="J67" s="186">
        <f>J156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7"/>
      <c r="C68" s="178"/>
      <c r="D68" s="179" t="s">
        <v>613</v>
      </c>
      <c r="E68" s="180"/>
      <c r="F68" s="180"/>
      <c r="G68" s="180"/>
      <c r="H68" s="180"/>
      <c r="I68" s="180"/>
      <c r="J68" s="181">
        <f>J159</f>
        <v>0</v>
      </c>
      <c r="K68" s="178"/>
      <c r="L68" s="18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3"/>
      <c r="C69" s="128"/>
      <c r="D69" s="184" t="s">
        <v>614</v>
      </c>
      <c r="E69" s="185"/>
      <c r="F69" s="185"/>
      <c r="G69" s="185"/>
      <c r="H69" s="185"/>
      <c r="I69" s="185"/>
      <c r="J69" s="186">
        <f>J160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615</v>
      </c>
      <c r="E70" s="185"/>
      <c r="F70" s="185"/>
      <c r="G70" s="185"/>
      <c r="H70" s="185"/>
      <c r="I70" s="185"/>
      <c r="J70" s="186">
        <f>J163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616</v>
      </c>
      <c r="E71" s="185"/>
      <c r="F71" s="185"/>
      <c r="G71" s="185"/>
      <c r="H71" s="185"/>
      <c r="I71" s="185"/>
      <c r="J71" s="186">
        <f>J166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3"/>
      <c r="C72" s="128"/>
      <c r="D72" s="184" t="s">
        <v>617</v>
      </c>
      <c r="E72" s="185"/>
      <c r="F72" s="185"/>
      <c r="G72" s="185"/>
      <c r="H72" s="185"/>
      <c r="I72" s="185"/>
      <c r="J72" s="186">
        <f>J169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618</v>
      </c>
      <c r="E73" s="185"/>
      <c r="F73" s="185"/>
      <c r="G73" s="185"/>
      <c r="H73" s="185"/>
      <c r="I73" s="185"/>
      <c r="J73" s="186">
        <f>J172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3"/>
      <c r="C74" s="128"/>
      <c r="D74" s="184" t="s">
        <v>619</v>
      </c>
      <c r="E74" s="185"/>
      <c r="F74" s="185"/>
      <c r="G74" s="185"/>
      <c r="H74" s="185"/>
      <c r="I74" s="185"/>
      <c r="J74" s="186">
        <f>J177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3"/>
      <c r="C75" s="128"/>
      <c r="D75" s="184" t="s">
        <v>620</v>
      </c>
      <c r="E75" s="185"/>
      <c r="F75" s="185"/>
      <c r="G75" s="185"/>
      <c r="H75" s="185"/>
      <c r="I75" s="185"/>
      <c r="J75" s="186">
        <f>J180</f>
        <v>0</v>
      </c>
      <c r="K75" s="128"/>
      <c r="L75" s="187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3"/>
      <c r="C76" s="128"/>
      <c r="D76" s="184" t="s">
        <v>610</v>
      </c>
      <c r="E76" s="185"/>
      <c r="F76" s="185"/>
      <c r="G76" s="185"/>
      <c r="H76" s="185"/>
      <c r="I76" s="185"/>
      <c r="J76" s="186">
        <f>J191</f>
        <v>0</v>
      </c>
      <c r="K76" s="128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3"/>
      <c r="C77" s="128"/>
      <c r="D77" s="184" t="s">
        <v>621</v>
      </c>
      <c r="E77" s="185"/>
      <c r="F77" s="185"/>
      <c r="G77" s="185"/>
      <c r="H77" s="185"/>
      <c r="I77" s="185"/>
      <c r="J77" s="186">
        <f>J198</f>
        <v>0</v>
      </c>
      <c r="K77" s="128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3"/>
      <c r="C78" s="128"/>
      <c r="D78" s="184" t="s">
        <v>622</v>
      </c>
      <c r="E78" s="185"/>
      <c r="F78" s="185"/>
      <c r="G78" s="185"/>
      <c r="H78" s="185"/>
      <c r="I78" s="185"/>
      <c r="J78" s="186">
        <f>J201</f>
        <v>0</v>
      </c>
      <c r="K78" s="128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83"/>
      <c r="C79" s="128"/>
      <c r="D79" s="184" t="s">
        <v>623</v>
      </c>
      <c r="E79" s="185"/>
      <c r="F79" s="185"/>
      <c r="G79" s="185"/>
      <c r="H79" s="185"/>
      <c r="I79" s="185"/>
      <c r="J79" s="186">
        <f>J204</f>
        <v>0</v>
      </c>
      <c r="K79" s="128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3"/>
      <c r="C80" s="128"/>
      <c r="D80" s="184" t="s">
        <v>624</v>
      </c>
      <c r="E80" s="185"/>
      <c r="F80" s="185"/>
      <c r="G80" s="185"/>
      <c r="H80" s="185"/>
      <c r="I80" s="185"/>
      <c r="J80" s="186">
        <f>J209</f>
        <v>0</v>
      </c>
      <c r="K80" s="128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83"/>
      <c r="C81" s="128"/>
      <c r="D81" s="184" t="s">
        <v>625</v>
      </c>
      <c r="E81" s="185"/>
      <c r="F81" s="185"/>
      <c r="G81" s="185"/>
      <c r="H81" s="185"/>
      <c r="I81" s="185"/>
      <c r="J81" s="186">
        <f>J212</f>
        <v>0</v>
      </c>
      <c r="K81" s="128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9.92" customHeight="1">
      <c r="A82" s="10"/>
      <c r="B82" s="183"/>
      <c r="C82" s="128"/>
      <c r="D82" s="184" t="s">
        <v>626</v>
      </c>
      <c r="E82" s="185"/>
      <c r="F82" s="185"/>
      <c r="G82" s="185"/>
      <c r="H82" s="185"/>
      <c r="I82" s="185"/>
      <c r="J82" s="186">
        <f>J215</f>
        <v>0</v>
      </c>
      <c r="K82" s="128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83"/>
      <c r="C83" s="128"/>
      <c r="D83" s="184" t="s">
        <v>627</v>
      </c>
      <c r="E83" s="185"/>
      <c r="F83" s="185"/>
      <c r="G83" s="185"/>
      <c r="H83" s="185"/>
      <c r="I83" s="185"/>
      <c r="J83" s="186">
        <f>J216</f>
        <v>0</v>
      </c>
      <c r="K83" s="128"/>
      <c r="L83" s="187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83"/>
      <c r="C84" s="128"/>
      <c r="D84" s="184" t="s">
        <v>628</v>
      </c>
      <c r="E84" s="185"/>
      <c r="F84" s="185"/>
      <c r="G84" s="185"/>
      <c r="H84" s="185"/>
      <c r="I84" s="185"/>
      <c r="J84" s="186">
        <f>J219</f>
        <v>0</v>
      </c>
      <c r="K84" s="128"/>
      <c r="L84" s="187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10" customFormat="1" ht="14.88" customHeight="1">
      <c r="A85" s="10"/>
      <c r="B85" s="183"/>
      <c r="C85" s="128"/>
      <c r="D85" s="184" t="s">
        <v>629</v>
      </c>
      <c r="E85" s="185"/>
      <c r="F85" s="185"/>
      <c r="G85" s="185"/>
      <c r="H85" s="185"/>
      <c r="I85" s="185"/>
      <c r="J85" s="186">
        <f>J224</f>
        <v>0</v>
      </c>
      <c r="K85" s="128"/>
      <c r="L85" s="187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9" customFormat="1" ht="24.96" customHeight="1">
      <c r="A86" s="9"/>
      <c r="B86" s="177"/>
      <c r="C86" s="178"/>
      <c r="D86" s="179" t="s">
        <v>630</v>
      </c>
      <c r="E86" s="180"/>
      <c r="F86" s="180"/>
      <c r="G86" s="180"/>
      <c r="H86" s="180"/>
      <c r="I86" s="180"/>
      <c r="J86" s="181">
        <f>J226</f>
        <v>0</v>
      </c>
      <c r="K86" s="178"/>
      <c r="L86" s="182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</row>
    <row r="87" s="9" customFormat="1" ht="24.96" customHeight="1">
      <c r="A87" s="9"/>
      <c r="B87" s="177"/>
      <c r="C87" s="178"/>
      <c r="D87" s="179" t="s">
        <v>631</v>
      </c>
      <c r="E87" s="180"/>
      <c r="F87" s="180"/>
      <c r="G87" s="180"/>
      <c r="H87" s="180"/>
      <c r="I87" s="180"/>
      <c r="J87" s="181">
        <f>J227</f>
        <v>0</v>
      </c>
      <c r="K87" s="178"/>
      <c r="L87" s="182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</row>
    <row r="88" s="10" customFormat="1" ht="19.92" customHeight="1">
      <c r="A88" s="10"/>
      <c r="B88" s="183"/>
      <c r="C88" s="128"/>
      <c r="D88" s="184" t="s">
        <v>632</v>
      </c>
      <c r="E88" s="185"/>
      <c r="F88" s="185"/>
      <c r="G88" s="185"/>
      <c r="H88" s="185"/>
      <c r="I88" s="185"/>
      <c r="J88" s="186">
        <f>J228</f>
        <v>0</v>
      </c>
      <c r="K88" s="128"/>
      <c r="L88" s="187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="10" customFormat="1" ht="19.92" customHeight="1">
      <c r="A89" s="10"/>
      <c r="B89" s="183"/>
      <c r="C89" s="128"/>
      <c r="D89" s="184" t="s">
        <v>633</v>
      </c>
      <c r="E89" s="185"/>
      <c r="F89" s="185"/>
      <c r="G89" s="185"/>
      <c r="H89" s="185"/>
      <c r="I89" s="185"/>
      <c r="J89" s="186">
        <f>J231</f>
        <v>0</v>
      </c>
      <c r="K89" s="128"/>
      <c r="L89" s="187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="10" customFormat="1" ht="19.92" customHeight="1">
      <c r="A90" s="10"/>
      <c r="B90" s="183"/>
      <c r="C90" s="128"/>
      <c r="D90" s="184" t="s">
        <v>634</v>
      </c>
      <c r="E90" s="185"/>
      <c r="F90" s="185"/>
      <c r="G90" s="185"/>
      <c r="H90" s="185"/>
      <c r="I90" s="185"/>
      <c r="J90" s="186">
        <f>J234</f>
        <v>0</v>
      </c>
      <c r="K90" s="128"/>
      <c r="L90" s="187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="10" customFormat="1" ht="19.92" customHeight="1">
      <c r="A91" s="10"/>
      <c r="B91" s="183"/>
      <c r="C91" s="128"/>
      <c r="D91" s="184" t="s">
        <v>635</v>
      </c>
      <c r="E91" s="185"/>
      <c r="F91" s="185"/>
      <c r="G91" s="185"/>
      <c r="H91" s="185"/>
      <c r="I91" s="185"/>
      <c r="J91" s="186">
        <f>J237</f>
        <v>0</v>
      </c>
      <c r="K91" s="128"/>
      <c r="L91" s="187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="10" customFormat="1" ht="19.92" customHeight="1">
      <c r="A92" s="10"/>
      <c r="B92" s="183"/>
      <c r="C92" s="128"/>
      <c r="D92" s="184" t="s">
        <v>636</v>
      </c>
      <c r="E92" s="185"/>
      <c r="F92" s="185"/>
      <c r="G92" s="185"/>
      <c r="H92" s="185"/>
      <c r="I92" s="185"/>
      <c r="J92" s="186">
        <f>J242</f>
        <v>0</v>
      </c>
      <c r="K92" s="128"/>
      <c r="L92" s="187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="10" customFormat="1" ht="19.92" customHeight="1">
      <c r="A93" s="10"/>
      <c r="B93" s="183"/>
      <c r="C93" s="128"/>
      <c r="D93" s="184" t="s">
        <v>637</v>
      </c>
      <c r="E93" s="185"/>
      <c r="F93" s="185"/>
      <c r="G93" s="185"/>
      <c r="H93" s="185"/>
      <c r="I93" s="185"/>
      <c r="J93" s="186">
        <f>J245</f>
        <v>0</v>
      </c>
      <c r="K93" s="128"/>
      <c r="L93" s="187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="10" customFormat="1" ht="19.92" customHeight="1">
      <c r="A94" s="10"/>
      <c r="B94" s="183"/>
      <c r="C94" s="128"/>
      <c r="D94" s="184" t="s">
        <v>638</v>
      </c>
      <c r="E94" s="185"/>
      <c r="F94" s="185"/>
      <c r="G94" s="185"/>
      <c r="H94" s="185"/>
      <c r="I94" s="185"/>
      <c r="J94" s="186">
        <f>J248</f>
        <v>0</v>
      </c>
      <c r="K94" s="128"/>
      <c r="L94" s="187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="10" customFormat="1" ht="19.92" customHeight="1">
      <c r="A95" s="10"/>
      <c r="B95" s="183"/>
      <c r="C95" s="128"/>
      <c r="D95" s="184" t="s">
        <v>639</v>
      </c>
      <c r="E95" s="185"/>
      <c r="F95" s="185"/>
      <c r="G95" s="185"/>
      <c r="H95" s="185"/>
      <c r="I95" s="185"/>
      <c r="J95" s="186">
        <f>J251</f>
        <v>0</v>
      </c>
      <c r="K95" s="128"/>
      <c r="L95" s="187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="10" customFormat="1" ht="19.92" customHeight="1">
      <c r="A96" s="10"/>
      <c r="B96" s="183"/>
      <c r="C96" s="128"/>
      <c r="D96" s="184" t="s">
        <v>640</v>
      </c>
      <c r="E96" s="185"/>
      <c r="F96" s="185"/>
      <c r="G96" s="185"/>
      <c r="H96" s="185"/>
      <c r="I96" s="185"/>
      <c r="J96" s="186">
        <f>J256</f>
        <v>0</v>
      </c>
      <c r="K96" s="128"/>
      <c r="L96" s="18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3"/>
      <c r="C97" s="128"/>
      <c r="D97" s="184" t="s">
        <v>641</v>
      </c>
      <c r="E97" s="185"/>
      <c r="F97" s="185"/>
      <c r="G97" s="185"/>
      <c r="H97" s="185"/>
      <c r="I97" s="185"/>
      <c r="J97" s="186">
        <f>J263</f>
        <v>0</v>
      </c>
      <c r="K97" s="128"/>
      <c r="L97" s="187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3"/>
      <c r="C98" s="128"/>
      <c r="D98" s="184" t="s">
        <v>642</v>
      </c>
      <c r="E98" s="185"/>
      <c r="F98" s="185"/>
      <c r="G98" s="185"/>
      <c r="H98" s="185"/>
      <c r="I98" s="185"/>
      <c r="J98" s="186">
        <f>J266</f>
        <v>0</v>
      </c>
      <c r="K98" s="128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3"/>
      <c r="C99" s="128"/>
      <c r="D99" s="184" t="s">
        <v>643</v>
      </c>
      <c r="E99" s="185"/>
      <c r="F99" s="185"/>
      <c r="G99" s="185"/>
      <c r="H99" s="185"/>
      <c r="I99" s="185"/>
      <c r="J99" s="186">
        <f>J269</f>
        <v>0</v>
      </c>
      <c r="K99" s="128"/>
      <c r="L99" s="18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77"/>
      <c r="C100" s="178"/>
      <c r="D100" s="179" t="s">
        <v>644</v>
      </c>
      <c r="E100" s="180"/>
      <c r="F100" s="180"/>
      <c r="G100" s="180"/>
      <c r="H100" s="180"/>
      <c r="I100" s="180"/>
      <c r="J100" s="181">
        <f>J272</f>
        <v>0</v>
      </c>
      <c r="K100" s="178"/>
      <c r="L100" s="182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7"/>
      <c r="C101" s="178"/>
      <c r="D101" s="179" t="s">
        <v>645</v>
      </c>
      <c r="E101" s="180"/>
      <c r="F101" s="180"/>
      <c r="G101" s="180"/>
      <c r="H101" s="180"/>
      <c r="I101" s="180"/>
      <c r="J101" s="181">
        <f>J273</f>
        <v>0</v>
      </c>
      <c r="K101" s="178"/>
      <c r="L101" s="182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41"/>
      <c r="B102" s="42"/>
      <c r="C102" s="43"/>
      <c r="D102" s="43"/>
      <c r="E102" s="43"/>
      <c r="F102" s="43"/>
      <c r="G102" s="43"/>
      <c r="H102" s="43"/>
      <c r="I102" s="43"/>
      <c r="J102" s="43"/>
      <c r="K102" s="43"/>
      <c r="L102" s="147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6.96" customHeight="1">
      <c r="A103" s="41"/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147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7" s="2" customFormat="1" ht="6.96" customHeight="1">
      <c r="A107" s="41"/>
      <c r="B107" s="64"/>
      <c r="C107" s="65"/>
      <c r="D107" s="65"/>
      <c r="E107" s="65"/>
      <c r="F107" s="65"/>
      <c r="G107" s="65"/>
      <c r="H107" s="65"/>
      <c r="I107" s="65"/>
      <c r="J107" s="65"/>
      <c r="K107" s="65"/>
      <c r="L107" s="147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  <row r="108" s="2" customFormat="1" ht="24.96" customHeight="1">
      <c r="A108" s="41"/>
      <c r="B108" s="42"/>
      <c r="C108" s="26" t="s">
        <v>116</v>
      </c>
      <c r="D108" s="43"/>
      <c r="E108" s="43"/>
      <c r="F108" s="43"/>
      <c r="G108" s="43"/>
      <c r="H108" s="43"/>
      <c r="I108" s="43"/>
      <c r="J108" s="43"/>
      <c r="K108" s="43"/>
      <c r="L108" s="147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6.96" customHeight="1">
      <c r="A109" s="41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147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12" customHeight="1">
      <c r="A110" s="41"/>
      <c r="B110" s="42"/>
      <c r="C110" s="35" t="s">
        <v>16</v>
      </c>
      <c r="D110" s="43"/>
      <c r="E110" s="43"/>
      <c r="F110" s="43"/>
      <c r="G110" s="43"/>
      <c r="H110" s="43"/>
      <c r="I110" s="43"/>
      <c r="J110" s="43"/>
      <c r="K110" s="43"/>
      <c r="L110" s="147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1" s="2" customFormat="1" ht="16.5" customHeight="1">
      <c r="A111" s="41"/>
      <c r="B111" s="42"/>
      <c r="C111" s="43"/>
      <c r="D111" s="43"/>
      <c r="E111" s="172" t="str">
        <f>E7</f>
        <v>REVITALIZACE VÍCEÚČELOVÉHO HŘIŠTĚ, KOSTELEC (Z1)</v>
      </c>
      <c r="F111" s="35"/>
      <c r="G111" s="35"/>
      <c r="H111" s="35"/>
      <c r="I111" s="43"/>
      <c r="J111" s="43"/>
      <c r="K111" s="43"/>
      <c r="L111" s="147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</row>
    <row r="112" s="1" customFormat="1" ht="12" customHeight="1">
      <c r="B112" s="24"/>
      <c r="C112" s="35" t="s">
        <v>105</v>
      </c>
      <c r="D112" s="25"/>
      <c r="E112" s="25"/>
      <c r="F112" s="25"/>
      <c r="G112" s="25"/>
      <c r="H112" s="25"/>
      <c r="I112" s="25"/>
      <c r="J112" s="25"/>
      <c r="K112" s="25"/>
      <c r="L112" s="23"/>
    </row>
    <row r="113" s="2" customFormat="1" ht="16.5" customHeight="1">
      <c r="A113" s="41"/>
      <c r="B113" s="42"/>
      <c r="C113" s="43"/>
      <c r="D113" s="43"/>
      <c r="E113" s="172" t="s">
        <v>230</v>
      </c>
      <c r="F113" s="43"/>
      <c r="G113" s="43"/>
      <c r="H113" s="43"/>
      <c r="I113" s="43"/>
      <c r="J113" s="43"/>
      <c r="K113" s="43"/>
      <c r="L113" s="147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="2" customFormat="1" ht="12" customHeight="1">
      <c r="A114" s="41"/>
      <c r="B114" s="42"/>
      <c r="C114" s="35" t="s">
        <v>231</v>
      </c>
      <c r="D114" s="43"/>
      <c r="E114" s="43"/>
      <c r="F114" s="43"/>
      <c r="G114" s="43"/>
      <c r="H114" s="43"/>
      <c r="I114" s="43"/>
      <c r="J114" s="43"/>
      <c r="K114" s="43"/>
      <c r="L114" s="147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16.5" customHeight="1">
      <c r="A115" s="41"/>
      <c r="B115" s="42"/>
      <c r="C115" s="43"/>
      <c r="D115" s="43"/>
      <c r="E115" s="72" t="str">
        <f>E11</f>
        <v>SO 401 - ROZVODY NN</v>
      </c>
      <c r="F115" s="43"/>
      <c r="G115" s="43"/>
      <c r="H115" s="43"/>
      <c r="I115" s="43"/>
      <c r="J115" s="43"/>
      <c r="K115" s="43"/>
      <c r="L115" s="147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6.96" customHeight="1">
      <c r="A116" s="41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147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12" customHeight="1">
      <c r="A117" s="41"/>
      <c r="B117" s="42"/>
      <c r="C117" s="35" t="s">
        <v>21</v>
      </c>
      <c r="D117" s="43"/>
      <c r="E117" s="43"/>
      <c r="F117" s="30" t="str">
        <f>F14</f>
        <v xml:space="preserve"> </v>
      </c>
      <c r="G117" s="43"/>
      <c r="H117" s="43"/>
      <c r="I117" s="35" t="s">
        <v>23</v>
      </c>
      <c r="J117" s="75" t="str">
        <f>IF(J14="","",J14)</f>
        <v>8. 4. 2026</v>
      </c>
      <c r="K117" s="43"/>
      <c r="L117" s="147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6.96" customHeight="1">
      <c r="A118" s="41"/>
      <c r="B118" s="42"/>
      <c r="C118" s="43"/>
      <c r="D118" s="43"/>
      <c r="E118" s="43"/>
      <c r="F118" s="43"/>
      <c r="G118" s="43"/>
      <c r="H118" s="43"/>
      <c r="I118" s="43"/>
      <c r="J118" s="43"/>
      <c r="K118" s="43"/>
      <c r="L118" s="147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5.15" customHeight="1">
      <c r="A119" s="41"/>
      <c r="B119" s="42"/>
      <c r="C119" s="35" t="s">
        <v>25</v>
      </c>
      <c r="D119" s="43"/>
      <c r="E119" s="43"/>
      <c r="F119" s="30" t="str">
        <f>E17</f>
        <v>Obec Kostelec</v>
      </c>
      <c r="G119" s="43"/>
      <c r="H119" s="43"/>
      <c r="I119" s="35" t="s">
        <v>31</v>
      </c>
      <c r="J119" s="39" t="str">
        <f>E23</f>
        <v>Ing. Zbyněk Pecina</v>
      </c>
      <c r="K119" s="43"/>
      <c r="L119" s="147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5.15" customHeight="1">
      <c r="A120" s="41"/>
      <c r="B120" s="42"/>
      <c r="C120" s="35" t="s">
        <v>29</v>
      </c>
      <c r="D120" s="43"/>
      <c r="E120" s="43"/>
      <c r="F120" s="30" t="str">
        <f>IF(E20="","",E20)</f>
        <v>Vyplň údaj</v>
      </c>
      <c r="G120" s="43"/>
      <c r="H120" s="43"/>
      <c r="I120" s="35" t="s">
        <v>36</v>
      </c>
      <c r="J120" s="39" t="str">
        <f>E26</f>
        <v>Ing. Zbyněk Pecina</v>
      </c>
      <c r="K120" s="43"/>
      <c r="L120" s="147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10.32" customHeight="1">
      <c r="A121" s="41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147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11" customFormat="1" ht="29.28" customHeight="1">
      <c r="A122" s="188"/>
      <c r="B122" s="189"/>
      <c r="C122" s="190" t="s">
        <v>117</v>
      </c>
      <c r="D122" s="191" t="s">
        <v>59</v>
      </c>
      <c r="E122" s="191" t="s">
        <v>55</v>
      </c>
      <c r="F122" s="191" t="s">
        <v>56</v>
      </c>
      <c r="G122" s="191" t="s">
        <v>118</v>
      </c>
      <c r="H122" s="191" t="s">
        <v>119</v>
      </c>
      <c r="I122" s="191" t="s">
        <v>120</v>
      </c>
      <c r="J122" s="191" t="s">
        <v>109</v>
      </c>
      <c r="K122" s="192" t="s">
        <v>121</v>
      </c>
      <c r="L122" s="193"/>
      <c r="M122" s="95" t="s">
        <v>19</v>
      </c>
      <c r="N122" s="96" t="s">
        <v>44</v>
      </c>
      <c r="O122" s="96" t="s">
        <v>122</v>
      </c>
      <c r="P122" s="96" t="s">
        <v>123</v>
      </c>
      <c r="Q122" s="96" t="s">
        <v>124</v>
      </c>
      <c r="R122" s="96" t="s">
        <v>125</v>
      </c>
      <c r="S122" s="96" t="s">
        <v>126</v>
      </c>
      <c r="T122" s="97" t="s">
        <v>127</v>
      </c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</row>
    <row r="123" s="2" customFormat="1" ht="22.8" customHeight="1">
      <c r="A123" s="41"/>
      <c r="B123" s="42"/>
      <c r="C123" s="102" t="s">
        <v>128</v>
      </c>
      <c r="D123" s="43"/>
      <c r="E123" s="43"/>
      <c r="F123" s="43"/>
      <c r="G123" s="43"/>
      <c r="H123" s="43"/>
      <c r="I123" s="43"/>
      <c r="J123" s="194">
        <f>BK123</f>
        <v>0</v>
      </c>
      <c r="K123" s="43"/>
      <c r="L123" s="47"/>
      <c r="M123" s="98"/>
      <c r="N123" s="195"/>
      <c r="O123" s="99"/>
      <c r="P123" s="196">
        <f>P124+P145+P159+P226+P227+P272+P273</f>
        <v>0</v>
      </c>
      <c r="Q123" s="99"/>
      <c r="R123" s="196">
        <f>R124+R145+R159+R226+R227+R272+R273</f>
        <v>0</v>
      </c>
      <c r="S123" s="99"/>
      <c r="T123" s="197">
        <f>T124+T145+T159+T226+T227+T272+T273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73</v>
      </c>
      <c r="AU123" s="20" t="s">
        <v>110</v>
      </c>
      <c r="BK123" s="198">
        <f>BK124+BK145+BK159+BK226+BK227+BK272+BK273</f>
        <v>0</v>
      </c>
    </row>
    <row r="124" s="12" customFormat="1" ht="25.92" customHeight="1">
      <c r="A124" s="12"/>
      <c r="B124" s="199"/>
      <c r="C124" s="200"/>
      <c r="D124" s="201" t="s">
        <v>73</v>
      </c>
      <c r="E124" s="202" t="s">
        <v>646</v>
      </c>
      <c r="F124" s="202" t="s">
        <v>647</v>
      </c>
      <c r="G124" s="200"/>
      <c r="H124" s="200"/>
      <c r="I124" s="203"/>
      <c r="J124" s="204">
        <f>BK124</f>
        <v>0</v>
      </c>
      <c r="K124" s="200"/>
      <c r="L124" s="205"/>
      <c r="M124" s="206"/>
      <c r="N124" s="207"/>
      <c r="O124" s="207"/>
      <c r="P124" s="208">
        <f>P125+SUM(P126:P141)</f>
        <v>0</v>
      </c>
      <c r="Q124" s="207"/>
      <c r="R124" s="208">
        <f>R125+SUM(R126:R141)</f>
        <v>0</v>
      </c>
      <c r="S124" s="207"/>
      <c r="T124" s="209">
        <f>T125+SUM(T126:T141)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0" t="s">
        <v>82</v>
      </c>
      <c r="AT124" s="211" t="s">
        <v>73</v>
      </c>
      <c r="AU124" s="211" t="s">
        <v>74</v>
      </c>
      <c r="AY124" s="210" t="s">
        <v>131</v>
      </c>
      <c r="BK124" s="212">
        <f>BK125+SUM(BK126:BK141)</f>
        <v>0</v>
      </c>
    </row>
    <row r="125" s="2" customFormat="1" ht="37.8" customHeight="1">
      <c r="A125" s="41"/>
      <c r="B125" s="42"/>
      <c r="C125" s="215" t="s">
        <v>82</v>
      </c>
      <c r="D125" s="215" t="s">
        <v>134</v>
      </c>
      <c r="E125" s="216" t="s">
        <v>648</v>
      </c>
      <c r="F125" s="217" t="s">
        <v>649</v>
      </c>
      <c r="G125" s="218" t="s">
        <v>650</v>
      </c>
      <c r="H125" s="219">
        <v>1</v>
      </c>
      <c r="I125" s="220"/>
      <c r="J125" s="221">
        <f>ROUND(I125*H125,2)</f>
        <v>0</v>
      </c>
      <c r="K125" s="217" t="s">
        <v>19</v>
      </c>
      <c r="L125" s="47"/>
      <c r="M125" s="222" t="s">
        <v>19</v>
      </c>
      <c r="N125" s="223" t="s">
        <v>45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158</v>
      </c>
      <c r="AT125" s="226" t="s">
        <v>134</v>
      </c>
      <c r="AU125" s="226" t="s">
        <v>82</v>
      </c>
      <c r="AY125" s="20" t="s">
        <v>131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82</v>
      </c>
      <c r="BK125" s="227">
        <f>ROUND(I125*H125,2)</f>
        <v>0</v>
      </c>
      <c r="BL125" s="20" t="s">
        <v>158</v>
      </c>
      <c r="BM125" s="226" t="s">
        <v>84</v>
      </c>
    </row>
    <row r="126" s="2" customFormat="1">
      <c r="A126" s="41"/>
      <c r="B126" s="42"/>
      <c r="C126" s="43"/>
      <c r="D126" s="233" t="s">
        <v>143</v>
      </c>
      <c r="E126" s="43"/>
      <c r="F126" s="234" t="s">
        <v>651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143</v>
      </c>
      <c r="AU126" s="20" t="s">
        <v>82</v>
      </c>
    </row>
    <row r="127" s="2" customFormat="1" ht="16.5" customHeight="1">
      <c r="A127" s="41"/>
      <c r="B127" s="42"/>
      <c r="C127" s="215" t="s">
        <v>84</v>
      </c>
      <c r="D127" s="215" t="s">
        <v>134</v>
      </c>
      <c r="E127" s="216" t="s">
        <v>652</v>
      </c>
      <c r="F127" s="217" t="s">
        <v>653</v>
      </c>
      <c r="G127" s="218" t="s">
        <v>650</v>
      </c>
      <c r="H127" s="219">
        <v>1</v>
      </c>
      <c r="I127" s="220"/>
      <c r="J127" s="221">
        <f>ROUND(I127*H127,2)</f>
        <v>0</v>
      </c>
      <c r="K127" s="217" t="s">
        <v>19</v>
      </c>
      <c r="L127" s="47"/>
      <c r="M127" s="222" t="s">
        <v>19</v>
      </c>
      <c r="N127" s="223" t="s">
        <v>45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158</v>
      </c>
      <c r="AT127" s="226" t="s">
        <v>134</v>
      </c>
      <c r="AU127" s="226" t="s">
        <v>82</v>
      </c>
      <c r="AY127" s="20" t="s">
        <v>131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82</v>
      </c>
      <c r="BK127" s="227">
        <f>ROUND(I127*H127,2)</f>
        <v>0</v>
      </c>
      <c r="BL127" s="20" t="s">
        <v>158</v>
      </c>
      <c r="BM127" s="226" t="s">
        <v>158</v>
      </c>
    </row>
    <row r="128" s="2" customFormat="1">
      <c r="A128" s="41"/>
      <c r="B128" s="42"/>
      <c r="C128" s="43"/>
      <c r="D128" s="233" t="s">
        <v>143</v>
      </c>
      <c r="E128" s="43"/>
      <c r="F128" s="234" t="s">
        <v>651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143</v>
      </c>
      <c r="AU128" s="20" t="s">
        <v>82</v>
      </c>
    </row>
    <row r="129" s="2" customFormat="1" ht="16.5" customHeight="1">
      <c r="A129" s="41"/>
      <c r="B129" s="42"/>
      <c r="C129" s="215" t="s">
        <v>152</v>
      </c>
      <c r="D129" s="215" t="s">
        <v>134</v>
      </c>
      <c r="E129" s="216" t="s">
        <v>654</v>
      </c>
      <c r="F129" s="217" t="s">
        <v>655</v>
      </c>
      <c r="G129" s="218" t="s">
        <v>650</v>
      </c>
      <c r="H129" s="219">
        <v>2</v>
      </c>
      <c r="I129" s="220"/>
      <c r="J129" s="221">
        <f>ROUND(I129*H129,2)</f>
        <v>0</v>
      </c>
      <c r="K129" s="217" t="s">
        <v>19</v>
      </c>
      <c r="L129" s="47"/>
      <c r="M129" s="222" t="s">
        <v>19</v>
      </c>
      <c r="N129" s="223" t="s">
        <v>45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158</v>
      </c>
      <c r="AT129" s="226" t="s">
        <v>134</v>
      </c>
      <c r="AU129" s="226" t="s">
        <v>82</v>
      </c>
      <c r="AY129" s="20" t="s">
        <v>131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82</v>
      </c>
      <c r="BK129" s="227">
        <f>ROUND(I129*H129,2)</f>
        <v>0</v>
      </c>
      <c r="BL129" s="20" t="s">
        <v>158</v>
      </c>
      <c r="BM129" s="226" t="s">
        <v>171</v>
      </c>
    </row>
    <row r="130" s="2" customFormat="1">
      <c r="A130" s="41"/>
      <c r="B130" s="42"/>
      <c r="C130" s="43"/>
      <c r="D130" s="233" t="s">
        <v>143</v>
      </c>
      <c r="E130" s="43"/>
      <c r="F130" s="234" t="s">
        <v>656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143</v>
      </c>
      <c r="AU130" s="20" t="s">
        <v>82</v>
      </c>
    </row>
    <row r="131" s="2" customFormat="1" ht="16.5" customHeight="1">
      <c r="A131" s="41"/>
      <c r="B131" s="42"/>
      <c r="C131" s="215" t="s">
        <v>158</v>
      </c>
      <c r="D131" s="215" t="s">
        <v>134</v>
      </c>
      <c r="E131" s="216" t="s">
        <v>657</v>
      </c>
      <c r="F131" s="217" t="s">
        <v>658</v>
      </c>
      <c r="G131" s="218" t="s">
        <v>650</v>
      </c>
      <c r="H131" s="219">
        <v>1</v>
      </c>
      <c r="I131" s="220"/>
      <c r="J131" s="221">
        <f>ROUND(I131*H131,2)</f>
        <v>0</v>
      </c>
      <c r="K131" s="217" t="s">
        <v>19</v>
      </c>
      <c r="L131" s="47"/>
      <c r="M131" s="222" t="s">
        <v>19</v>
      </c>
      <c r="N131" s="223" t="s">
        <v>45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158</v>
      </c>
      <c r="AT131" s="226" t="s">
        <v>134</v>
      </c>
      <c r="AU131" s="226" t="s">
        <v>82</v>
      </c>
      <c r="AY131" s="20" t="s">
        <v>131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82</v>
      </c>
      <c r="BK131" s="227">
        <f>ROUND(I131*H131,2)</f>
        <v>0</v>
      </c>
      <c r="BL131" s="20" t="s">
        <v>158</v>
      </c>
      <c r="BM131" s="226" t="s">
        <v>182</v>
      </c>
    </row>
    <row r="132" s="2" customFormat="1">
      <c r="A132" s="41"/>
      <c r="B132" s="42"/>
      <c r="C132" s="43"/>
      <c r="D132" s="233" t="s">
        <v>143</v>
      </c>
      <c r="E132" s="43"/>
      <c r="F132" s="234" t="s">
        <v>651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143</v>
      </c>
      <c r="AU132" s="20" t="s">
        <v>82</v>
      </c>
    </row>
    <row r="133" s="2" customFormat="1" ht="16.5" customHeight="1">
      <c r="A133" s="41"/>
      <c r="B133" s="42"/>
      <c r="C133" s="215" t="s">
        <v>130</v>
      </c>
      <c r="D133" s="215" t="s">
        <v>134</v>
      </c>
      <c r="E133" s="216" t="s">
        <v>659</v>
      </c>
      <c r="F133" s="217" t="s">
        <v>660</v>
      </c>
      <c r="G133" s="218" t="s">
        <v>650</v>
      </c>
      <c r="H133" s="219">
        <v>1</v>
      </c>
      <c r="I133" s="220"/>
      <c r="J133" s="221">
        <f>ROUND(I133*H133,2)</f>
        <v>0</v>
      </c>
      <c r="K133" s="217" t="s">
        <v>19</v>
      </c>
      <c r="L133" s="47"/>
      <c r="M133" s="222" t="s">
        <v>19</v>
      </c>
      <c r="N133" s="223" t="s">
        <v>45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158</v>
      </c>
      <c r="AT133" s="226" t="s">
        <v>134</v>
      </c>
      <c r="AU133" s="226" t="s">
        <v>82</v>
      </c>
      <c r="AY133" s="20" t="s">
        <v>131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82</v>
      </c>
      <c r="BK133" s="227">
        <f>ROUND(I133*H133,2)</f>
        <v>0</v>
      </c>
      <c r="BL133" s="20" t="s">
        <v>158</v>
      </c>
      <c r="BM133" s="226" t="s">
        <v>196</v>
      </c>
    </row>
    <row r="134" s="2" customFormat="1">
      <c r="A134" s="41"/>
      <c r="B134" s="42"/>
      <c r="C134" s="43"/>
      <c r="D134" s="233" t="s">
        <v>143</v>
      </c>
      <c r="E134" s="43"/>
      <c r="F134" s="234" t="s">
        <v>651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143</v>
      </c>
      <c r="AU134" s="20" t="s">
        <v>82</v>
      </c>
    </row>
    <row r="135" s="2" customFormat="1" ht="37.8" customHeight="1">
      <c r="A135" s="41"/>
      <c r="B135" s="42"/>
      <c r="C135" s="215" t="s">
        <v>171</v>
      </c>
      <c r="D135" s="215" t="s">
        <v>134</v>
      </c>
      <c r="E135" s="216" t="s">
        <v>661</v>
      </c>
      <c r="F135" s="217" t="s">
        <v>662</v>
      </c>
      <c r="G135" s="218" t="s">
        <v>663</v>
      </c>
      <c r="H135" s="219">
        <v>2</v>
      </c>
      <c r="I135" s="220"/>
      <c r="J135" s="221">
        <f>ROUND(I135*H135,2)</f>
        <v>0</v>
      </c>
      <c r="K135" s="217" t="s">
        <v>19</v>
      </c>
      <c r="L135" s="47"/>
      <c r="M135" s="222" t="s">
        <v>19</v>
      </c>
      <c r="N135" s="223" t="s">
        <v>45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158</v>
      </c>
      <c r="AT135" s="226" t="s">
        <v>134</v>
      </c>
      <c r="AU135" s="226" t="s">
        <v>82</v>
      </c>
      <c r="AY135" s="20" t="s">
        <v>131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82</v>
      </c>
      <c r="BK135" s="227">
        <f>ROUND(I135*H135,2)</f>
        <v>0</v>
      </c>
      <c r="BL135" s="20" t="s">
        <v>158</v>
      </c>
      <c r="BM135" s="226" t="s">
        <v>8</v>
      </c>
    </row>
    <row r="136" s="2" customFormat="1">
      <c r="A136" s="41"/>
      <c r="B136" s="42"/>
      <c r="C136" s="43"/>
      <c r="D136" s="233" t="s">
        <v>143</v>
      </c>
      <c r="E136" s="43"/>
      <c r="F136" s="234" t="s">
        <v>656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143</v>
      </c>
      <c r="AU136" s="20" t="s">
        <v>82</v>
      </c>
    </row>
    <row r="137" s="2" customFormat="1" ht="37.8" customHeight="1">
      <c r="A137" s="41"/>
      <c r="B137" s="42"/>
      <c r="C137" s="215" t="s">
        <v>176</v>
      </c>
      <c r="D137" s="215" t="s">
        <v>134</v>
      </c>
      <c r="E137" s="216" t="s">
        <v>664</v>
      </c>
      <c r="F137" s="217" t="s">
        <v>665</v>
      </c>
      <c r="G137" s="218" t="s">
        <v>663</v>
      </c>
      <c r="H137" s="219">
        <v>6</v>
      </c>
      <c r="I137" s="220"/>
      <c r="J137" s="221">
        <f>ROUND(I137*H137,2)</f>
        <v>0</v>
      </c>
      <c r="K137" s="217" t="s">
        <v>19</v>
      </c>
      <c r="L137" s="47"/>
      <c r="M137" s="222" t="s">
        <v>19</v>
      </c>
      <c r="N137" s="223" t="s">
        <v>45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158</v>
      </c>
      <c r="AT137" s="226" t="s">
        <v>134</v>
      </c>
      <c r="AU137" s="226" t="s">
        <v>82</v>
      </c>
      <c r="AY137" s="20" t="s">
        <v>131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20" t="s">
        <v>82</v>
      </c>
      <c r="BK137" s="227">
        <f>ROUND(I137*H137,2)</f>
        <v>0</v>
      </c>
      <c r="BL137" s="20" t="s">
        <v>158</v>
      </c>
      <c r="BM137" s="226" t="s">
        <v>223</v>
      </c>
    </row>
    <row r="138" s="2" customFormat="1">
      <c r="A138" s="41"/>
      <c r="B138" s="42"/>
      <c r="C138" s="43"/>
      <c r="D138" s="233" t="s">
        <v>143</v>
      </c>
      <c r="E138" s="43"/>
      <c r="F138" s="234" t="s">
        <v>666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143</v>
      </c>
      <c r="AU138" s="20" t="s">
        <v>82</v>
      </c>
    </row>
    <row r="139" s="2" customFormat="1" ht="24.15" customHeight="1">
      <c r="A139" s="41"/>
      <c r="B139" s="42"/>
      <c r="C139" s="215" t="s">
        <v>182</v>
      </c>
      <c r="D139" s="215" t="s">
        <v>134</v>
      </c>
      <c r="E139" s="216" t="s">
        <v>667</v>
      </c>
      <c r="F139" s="217" t="s">
        <v>668</v>
      </c>
      <c r="G139" s="218" t="s">
        <v>663</v>
      </c>
      <c r="H139" s="219">
        <v>2</v>
      </c>
      <c r="I139" s="220"/>
      <c r="J139" s="221">
        <f>ROUND(I139*H139,2)</f>
        <v>0</v>
      </c>
      <c r="K139" s="217" t="s">
        <v>19</v>
      </c>
      <c r="L139" s="47"/>
      <c r="M139" s="222" t="s">
        <v>19</v>
      </c>
      <c r="N139" s="223" t="s">
        <v>45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158</v>
      </c>
      <c r="AT139" s="226" t="s">
        <v>134</v>
      </c>
      <c r="AU139" s="226" t="s">
        <v>82</v>
      </c>
      <c r="AY139" s="20" t="s">
        <v>131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82</v>
      </c>
      <c r="BK139" s="227">
        <f>ROUND(I139*H139,2)</f>
        <v>0</v>
      </c>
      <c r="BL139" s="20" t="s">
        <v>158</v>
      </c>
      <c r="BM139" s="226" t="s">
        <v>336</v>
      </c>
    </row>
    <row r="140" s="2" customFormat="1">
      <c r="A140" s="41"/>
      <c r="B140" s="42"/>
      <c r="C140" s="43"/>
      <c r="D140" s="233" t="s">
        <v>143</v>
      </c>
      <c r="E140" s="43"/>
      <c r="F140" s="234" t="s">
        <v>656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143</v>
      </c>
      <c r="AU140" s="20" t="s">
        <v>82</v>
      </c>
    </row>
    <row r="141" s="12" customFormat="1" ht="22.8" customHeight="1">
      <c r="A141" s="12"/>
      <c r="B141" s="199"/>
      <c r="C141" s="200"/>
      <c r="D141" s="201" t="s">
        <v>73</v>
      </c>
      <c r="E141" s="213" t="s">
        <v>669</v>
      </c>
      <c r="F141" s="213" t="s">
        <v>670</v>
      </c>
      <c r="G141" s="200"/>
      <c r="H141" s="200"/>
      <c r="I141" s="203"/>
      <c r="J141" s="214">
        <f>BK141</f>
        <v>0</v>
      </c>
      <c r="K141" s="200"/>
      <c r="L141" s="205"/>
      <c r="M141" s="206"/>
      <c r="N141" s="207"/>
      <c r="O141" s="207"/>
      <c r="P141" s="208">
        <f>SUM(P142:P144)</f>
        <v>0</v>
      </c>
      <c r="Q141" s="207"/>
      <c r="R141" s="208">
        <f>SUM(R142:R144)</f>
        <v>0</v>
      </c>
      <c r="S141" s="207"/>
      <c r="T141" s="209">
        <f>SUM(T142:T144)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10" t="s">
        <v>82</v>
      </c>
      <c r="AT141" s="211" t="s">
        <v>73</v>
      </c>
      <c r="AU141" s="211" t="s">
        <v>82</v>
      </c>
      <c r="AY141" s="210" t="s">
        <v>131</v>
      </c>
      <c r="BK141" s="212">
        <f>SUM(BK142:BK144)</f>
        <v>0</v>
      </c>
    </row>
    <row r="142" s="2" customFormat="1" ht="24.15" customHeight="1">
      <c r="A142" s="41"/>
      <c r="B142" s="42"/>
      <c r="C142" s="215" t="s">
        <v>188</v>
      </c>
      <c r="D142" s="215" t="s">
        <v>134</v>
      </c>
      <c r="E142" s="216" t="s">
        <v>671</v>
      </c>
      <c r="F142" s="217" t="s">
        <v>672</v>
      </c>
      <c r="G142" s="218" t="s">
        <v>650</v>
      </c>
      <c r="H142" s="219">
        <v>1</v>
      </c>
      <c r="I142" s="220"/>
      <c r="J142" s="221">
        <f>ROUND(I142*H142,2)</f>
        <v>0</v>
      </c>
      <c r="K142" s="217" t="s">
        <v>19</v>
      </c>
      <c r="L142" s="47"/>
      <c r="M142" s="222" t="s">
        <v>19</v>
      </c>
      <c r="N142" s="223" t="s">
        <v>45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158</v>
      </c>
      <c r="AT142" s="226" t="s">
        <v>134</v>
      </c>
      <c r="AU142" s="226" t="s">
        <v>84</v>
      </c>
      <c r="AY142" s="20" t="s">
        <v>131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20" t="s">
        <v>82</v>
      </c>
      <c r="BK142" s="227">
        <f>ROUND(I142*H142,2)</f>
        <v>0</v>
      </c>
      <c r="BL142" s="20" t="s">
        <v>158</v>
      </c>
      <c r="BM142" s="226" t="s">
        <v>347</v>
      </c>
    </row>
    <row r="143" s="2" customFormat="1">
      <c r="A143" s="41"/>
      <c r="B143" s="42"/>
      <c r="C143" s="43"/>
      <c r="D143" s="233" t="s">
        <v>143</v>
      </c>
      <c r="E143" s="43"/>
      <c r="F143" s="234" t="s">
        <v>651</v>
      </c>
      <c r="G143" s="43"/>
      <c r="H143" s="43"/>
      <c r="I143" s="230"/>
      <c r="J143" s="43"/>
      <c r="K143" s="43"/>
      <c r="L143" s="47"/>
      <c r="M143" s="231"/>
      <c r="N143" s="232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143</v>
      </c>
      <c r="AU143" s="20" t="s">
        <v>84</v>
      </c>
    </row>
    <row r="144" s="2" customFormat="1" ht="24.15" customHeight="1">
      <c r="A144" s="41"/>
      <c r="B144" s="42"/>
      <c r="C144" s="215" t="s">
        <v>196</v>
      </c>
      <c r="D144" s="215" t="s">
        <v>134</v>
      </c>
      <c r="E144" s="216" t="s">
        <v>673</v>
      </c>
      <c r="F144" s="217" t="s">
        <v>674</v>
      </c>
      <c r="G144" s="218" t="s">
        <v>650</v>
      </c>
      <c r="H144" s="219">
        <v>1</v>
      </c>
      <c r="I144" s="220"/>
      <c r="J144" s="221">
        <f>ROUND(I144*H144,2)</f>
        <v>0</v>
      </c>
      <c r="K144" s="217" t="s">
        <v>19</v>
      </c>
      <c r="L144" s="47"/>
      <c r="M144" s="222" t="s">
        <v>19</v>
      </c>
      <c r="N144" s="223" t="s">
        <v>45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158</v>
      </c>
      <c r="AT144" s="226" t="s">
        <v>134</v>
      </c>
      <c r="AU144" s="226" t="s">
        <v>84</v>
      </c>
      <c r="AY144" s="20" t="s">
        <v>131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20" t="s">
        <v>82</v>
      </c>
      <c r="BK144" s="227">
        <f>ROUND(I144*H144,2)</f>
        <v>0</v>
      </c>
      <c r="BL144" s="20" t="s">
        <v>158</v>
      </c>
      <c r="BM144" s="226" t="s">
        <v>355</v>
      </c>
    </row>
    <row r="145" s="12" customFormat="1" ht="25.92" customHeight="1">
      <c r="A145" s="12"/>
      <c r="B145" s="199"/>
      <c r="C145" s="200"/>
      <c r="D145" s="201" t="s">
        <v>73</v>
      </c>
      <c r="E145" s="202" t="s">
        <v>675</v>
      </c>
      <c r="F145" s="202" t="s">
        <v>676</v>
      </c>
      <c r="G145" s="200"/>
      <c r="H145" s="200"/>
      <c r="I145" s="203"/>
      <c r="J145" s="204">
        <f>BK145</f>
        <v>0</v>
      </c>
      <c r="K145" s="200"/>
      <c r="L145" s="205"/>
      <c r="M145" s="206"/>
      <c r="N145" s="207"/>
      <c r="O145" s="207"/>
      <c r="P145" s="208">
        <f>P146+SUM(P147:P156)</f>
        <v>0</v>
      </c>
      <c r="Q145" s="207"/>
      <c r="R145" s="208">
        <f>R146+SUM(R147:R156)</f>
        <v>0</v>
      </c>
      <c r="S145" s="207"/>
      <c r="T145" s="209">
        <f>T146+SUM(T147:T156)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0" t="s">
        <v>82</v>
      </c>
      <c r="AT145" s="211" t="s">
        <v>73</v>
      </c>
      <c r="AU145" s="211" t="s">
        <v>74</v>
      </c>
      <c r="AY145" s="210" t="s">
        <v>131</v>
      </c>
      <c r="BK145" s="212">
        <f>BK146+SUM(BK147:BK156)</f>
        <v>0</v>
      </c>
    </row>
    <row r="146" s="2" customFormat="1" ht="37.8" customHeight="1">
      <c r="A146" s="41"/>
      <c r="B146" s="42"/>
      <c r="C146" s="215" t="s">
        <v>203</v>
      </c>
      <c r="D146" s="215" t="s">
        <v>134</v>
      </c>
      <c r="E146" s="216" t="s">
        <v>648</v>
      </c>
      <c r="F146" s="217" t="s">
        <v>649</v>
      </c>
      <c r="G146" s="218" t="s">
        <v>650</v>
      </c>
      <c r="H146" s="219">
        <v>1</v>
      </c>
      <c r="I146" s="220"/>
      <c r="J146" s="221">
        <f>ROUND(I146*H146,2)</f>
        <v>0</v>
      </c>
      <c r="K146" s="217" t="s">
        <v>19</v>
      </c>
      <c r="L146" s="47"/>
      <c r="M146" s="222" t="s">
        <v>19</v>
      </c>
      <c r="N146" s="223" t="s">
        <v>45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158</v>
      </c>
      <c r="AT146" s="226" t="s">
        <v>134</v>
      </c>
      <c r="AU146" s="226" t="s">
        <v>82</v>
      </c>
      <c r="AY146" s="20" t="s">
        <v>131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82</v>
      </c>
      <c r="BK146" s="227">
        <f>ROUND(I146*H146,2)</f>
        <v>0</v>
      </c>
      <c r="BL146" s="20" t="s">
        <v>158</v>
      </c>
      <c r="BM146" s="226" t="s">
        <v>364</v>
      </c>
    </row>
    <row r="147" s="2" customFormat="1">
      <c r="A147" s="41"/>
      <c r="B147" s="42"/>
      <c r="C147" s="43"/>
      <c r="D147" s="233" t="s">
        <v>143</v>
      </c>
      <c r="E147" s="43"/>
      <c r="F147" s="234" t="s">
        <v>651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143</v>
      </c>
      <c r="AU147" s="20" t="s">
        <v>82</v>
      </c>
    </row>
    <row r="148" s="2" customFormat="1" ht="16.5" customHeight="1">
      <c r="A148" s="41"/>
      <c r="B148" s="42"/>
      <c r="C148" s="215" t="s">
        <v>8</v>
      </c>
      <c r="D148" s="215" t="s">
        <v>134</v>
      </c>
      <c r="E148" s="216" t="s">
        <v>652</v>
      </c>
      <c r="F148" s="217" t="s">
        <v>653</v>
      </c>
      <c r="G148" s="218" t="s">
        <v>650</v>
      </c>
      <c r="H148" s="219">
        <v>1</v>
      </c>
      <c r="I148" s="220"/>
      <c r="J148" s="221">
        <f>ROUND(I148*H148,2)</f>
        <v>0</v>
      </c>
      <c r="K148" s="217" t="s">
        <v>19</v>
      </c>
      <c r="L148" s="47"/>
      <c r="M148" s="222" t="s">
        <v>19</v>
      </c>
      <c r="N148" s="223" t="s">
        <v>45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158</v>
      </c>
      <c r="AT148" s="226" t="s">
        <v>134</v>
      </c>
      <c r="AU148" s="226" t="s">
        <v>82</v>
      </c>
      <c r="AY148" s="20" t="s">
        <v>131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82</v>
      </c>
      <c r="BK148" s="227">
        <f>ROUND(I148*H148,2)</f>
        <v>0</v>
      </c>
      <c r="BL148" s="20" t="s">
        <v>158</v>
      </c>
      <c r="BM148" s="226" t="s">
        <v>375</v>
      </c>
    </row>
    <row r="149" s="2" customFormat="1">
      <c r="A149" s="41"/>
      <c r="B149" s="42"/>
      <c r="C149" s="43"/>
      <c r="D149" s="233" t="s">
        <v>143</v>
      </c>
      <c r="E149" s="43"/>
      <c r="F149" s="234" t="s">
        <v>651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143</v>
      </c>
      <c r="AU149" s="20" t="s">
        <v>82</v>
      </c>
    </row>
    <row r="150" s="2" customFormat="1" ht="16.5" customHeight="1">
      <c r="A150" s="41"/>
      <c r="B150" s="42"/>
      <c r="C150" s="215" t="s">
        <v>216</v>
      </c>
      <c r="D150" s="215" t="s">
        <v>134</v>
      </c>
      <c r="E150" s="216" t="s">
        <v>654</v>
      </c>
      <c r="F150" s="217" t="s">
        <v>655</v>
      </c>
      <c r="G150" s="218" t="s">
        <v>650</v>
      </c>
      <c r="H150" s="219">
        <v>2</v>
      </c>
      <c r="I150" s="220"/>
      <c r="J150" s="221">
        <f>ROUND(I150*H150,2)</f>
        <v>0</v>
      </c>
      <c r="K150" s="217" t="s">
        <v>19</v>
      </c>
      <c r="L150" s="47"/>
      <c r="M150" s="222" t="s">
        <v>19</v>
      </c>
      <c r="N150" s="223" t="s">
        <v>45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158</v>
      </c>
      <c r="AT150" s="226" t="s">
        <v>134</v>
      </c>
      <c r="AU150" s="226" t="s">
        <v>82</v>
      </c>
      <c r="AY150" s="20" t="s">
        <v>131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82</v>
      </c>
      <c r="BK150" s="227">
        <f>ROUND(I150*H150,2)</f>
        <v>0</v>
      </c>
      <c r="BL150" s="20" t="s">
        <v>158</v>
      </c>
      <c r="BM150" s="226" t="s">
        <v>386</v>
      </c>
    </row>
    <row r="151" s="2" customFormat="1">
      <c r="A151" s="41"/>
      <c r="B151" s="42"/>
      <c r="C151" s="43"/>
      <c r="D151" s="233" t="s">
        <v>143</v>
      </c>
      <c r="E151" s="43"/>
      <c r="F151" s="234" t="s">
        <v>656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143</v>
      </c>
      <c r="AU151" s="20" t="s">
        <v>82</v>
      </c>
    </row>
    <row r="152" s="2" customFormat="1" ht="16.5" customHeight="1">
      <c r="A152" s="41"/>
      <c r="B152" s="42"/>
      <c r="C152" s="215" t="s">
        <v>223</v>
      </c>
      <c r="D152" s="215" t="s">
        <v>134</v>
      </c>
      <c r="E152" s="216" t="s">
        <v>657</v>
      </c>
      <c r="F152" s="217" t="s">
        <v>658</v>
      </c>
      <c r="G152" s="218" t="s">
        <v>650</v>
      </c>
      <c r="H152" s="219">
        <v>1</v>
      </c>
      <c r="I152" s="220"/>
      <c r="J152" s="221">
        <f>ROUND(I152*H152,2)</f>
        <v>0</v>
      </c>
      <c r="K152" s="217" t="s">
        <v>19</v>
      </c>
      <c r="L152" s="47"/>
      <c r="M152" s="222" t="s">
        <v>19</v>
      </c>
      <c r="N152" s="223" t="s">
        <v>45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158</v>
      </c>
      <c r="AT152" s="226" t="s">
        <v>134</v>
      </c>
      <c r="AU152" s="226" t="s">
        <v>82</v>
      </c>
      <c r="AY152" s="20" t="s">
        <v>131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82</v>
      </c>
      <c r="BK152" s="227">
        <f>ROUND(I152*H152,2)</f>
        <v>0</v>
      </c>
      <c r="BL152" s="20" t="s">
        <v>158</v>
      </c>
      <c r="BM152" s="226" t="s">
        <v>677</v>
      </c>
    </row>
    <row r="153" s="2" customFormat="1">
      <c r="A153" s="41"/>
      <c r="B153" s="42"/>
      <c r="C153" s="43"/>
      <c r="D153" s="233" t="s">
        <v>143</v>
      </c>
      <c r="E153" s="43"/>
      <c r="F153" s="234" t="s">
        <v>651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143</v>
      </c>
      <c r="AU153" s="20" t="s">
        <v>82</v>
      </c>
    </row>
    <row r="154" s="2" customFormat="1" ht="16.5" customHeight="1">
      <c r="A154" s="41"/>
      <c r="B154" s="42"/>
      <c r="C154" s="215" t="s">
        <v>329</v>
      </c>
      <c r="D154" s="215" t="s">
        <v>134</v>
      </c>
      <c r="E154" s="216" t="s">
        <v>659</v>
      </c>
      <c r="F154" s="217" t="s">
        <v>660</v>
      </c>
      <c r="G154" s="218" t="s">
        <v>650</v>
      </c>
      <c r="H154" s="219">
        <v>1</v>
      </c>
      <c r="I154" s="220"/>
      <c r="J154" s="221">
        <f>ROUND(I154*H154,2)</f>
        <v>0</v>
      </c>
      <c r="K154" s="217" t="s">
        <v>19</v>
      </c>
      <c r="L154" s="47"/>
      <c r="M154" s="222" t="s">
        <v>19</v>
      </c>
      <c r="N154" s="223" t="s">
        <v>45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158</v>
      </c>
      <c r="AT154" s="226" t="s">
        <v>134</v>
      </c>
      <c r="AU154" s="226" t="s">
        <v>82</v>
      </c>
      <c r="AY154" s="20" t="s">
        <v>131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82</v>
      </c>
      <c r="BK154" s="227">
        <f>ROUND(I154*H154,2)</f>
        <v>0</v>
      </c>
      <c r="BL154" s="20" t="s">
        <v>158</v>
      </c>
      <c r="BM154" s="226" t="s">
        <v>397</v>
      </c>
    </row>
    <row r="155" s="2" customFormat="1">
      <c r="A155" s="41"/>
      <c r="B155" s="42"/>
      <c r="C155" s="43"/>
      <c r="D155" s="233" t="s">
        <v>143</v>
      </c>
      <c r="E155" s="43"/>
      <c r="F155" s="234" t="s">
        <v>651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143</v>
      </c>
      <c r="AU155" s="20" t="s">
        <v>82</v>
      </c>
    </row>
    <row r="156" s="12" customFormat="1" ht="22.8" customHeight="1">
      <c r="A156" s="12"/>
      <c r="B156" s="199"/>
      <c r="C156" s="200"/>
      <c r="D156" s="201" t="s">
        <v>73</v>
      </c>
      <c r="E156" s="213" t="s">
        <v>678</v>
      </c>
      <c r="F156" s="213" t="s">
        <v>679</v>
      </c>
      <c r="G156" s="200"/>
      <c r="H156" s="200"/>
      <c r="I156" s="203"/>
      <c r="J156" s="214">
        <f>BK156</f>
        <v>0</v>
      </c>
      <c r="K156" s="200"/>
      <c r="L156" s="205"/>
      <c r="M156" s="206"/>
      <c r="N156" s="207"/>
      <c r="O156" s="207"/>
      <c r="P156" s="208">
        <f>SUM(P157:P158)</f>
        <v>0</v>
      </c>
      <c r="Q156" s="207"/>
      <c r="R156" s="208">
        <f>SUM(R157:R158)</f>
        <v>0</v>
      </c>
      <c r="S156" s="207"/>
      <c r="T156" s="209">
        <f>SUM(T157:T158)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0" t="s">
        <v>82</v>
      </c>
      <c r="AT156" s="211" t="s">
        <v>73</v>
      </c>
      <c r="AU156" s="211" t="s">
        <v>82</v>
      </c>
      <c r="AY156" s="210" t="s">
        <v>131</v>
      </c>
      <c r="BK156" s="212">
        <f>SUM(BK157:BK158)</f>
        <v>0</v>
      </c>
    </row>
    <row r="157" s="2" customFormat="1" ht="24.15" customHeight="1">
      <c r="A157" s="41"/>
      <c r="B157" s="42"/>
      <c r="C157" s="215" t="s">
        <v>336</v>
      </c>
      <c r="D157" s="215" t="s">
        <v>134</v>
      </c>
      <c r="E157" s="216" t="s">
        <v>680</v>
      </c>
      <c r="F157" s="217" t="s">
        <v>681</v>
      </c>
      <c r="G157" s="218" t="s">
        <v>650</v>
      </c>
      <c r="H157" s="219">
        <v>1</v>
      </c>
      <c r="I157" s="220"/>
      <c r="J157" s="221">
        <f>ROUND(I157*H157,2)</f>
        <v>0</v>
      </c>
      <c r="K157" s="217" t="s">
        <v>19</v>
      </c>
      <c r="L157" s="47"/>
      <c r="M157" s="222" t="s">
        <v>19</v>
      </c>
      <c r="N157" s="223" t="s">
        <v>45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158</v>
      </c>
      <c r="AT157" s="226" t="s">
        <v>134</v>
      </c>
      <c r="AU157" s="226" t="s">
        <v>84</v>
      </c>
      <c r="AY157" s="20" t="s">
        <v>131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20" t="s">
        <v>82</v>
      </c>
      <c r="BK157" s="227">
        <f>ROUND(I157*H157,2)</f>
        <v>0</v>
      </c>
      <c r="BL157" s="20" t="s">
        <v>158</v>
      </c>
      <c r="BM157" s="226" t="s">
        <v>576</v>
      </c>
    </row>
    <row r="158" s="2" customFormat="1">
      <c r="A158" s="41"/>
      <c r="B158" s="42"/>
      <c r="C158" s="43"/>
      <c r="D158" s="233" t="s">
        <v>143</v>
      </c>
      <c r="E158" s="43"/>
      <c r="F158" s="234" t="s">
        <v>651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143</v>
      </c>
      <c r="AU158" s="20" t="s">
        <v>84</v>
      </c>
    </row>
    <row r="159" s="12" customFormat="1" ht="25.92" customHeight="1">
      <c r="A159" s="12"/>
      <c r="B159" s="199"/>
      <c r="C159" s="200"/>
      <c r="D159" s="201" t="s">
        <v>73</v>
      </c>
      <c r="E159" s="202" t="s">
        <v>682</v>
      </c>
      <c r="F159" s="202" t="s">
        <v>683</v>
      </c>
      <c r="G159" s="200"/>
      <c r="H159" s="200"/>
      <c r="I159" s="203"/>
      <c r="J159" s="204">
        <f>BK159</f>
        <v>0</v>
      </c>
      <c r="K159" s="200"/>
      <c r="L159" s="205"/>
      <c r="M159" s="206"/>
      <c r="N159" s="207"/>
      <c r="O159" s="207"/>
      <c r="P159" s="208">
        <f>P160+P163+P166+P169+P172+P177+P180+P191+P198+P201+P204+P209+P212+P215+P216+P219</f>
        <v>0</v>
      </c>
      <c r="Q159" s="207"/>
      <c r="R159" s="208">
        <f>R160+R163+R166+R169+R172+R177+R180+R191+R198+R201+R204+R209+R212+R215+R216+R219</f>
        <v>0</v>
      </c>
      <c r="S159" s="207"/>
      <c r="T159" s="209">
        <f>T160+T163+T166+T169+T172+T177+T180+T191+T198+T201+T204+T209+T212+T215+T216+T219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10" t="s">
        <v>82</v>
      </c>
      <c r="AT159" s="211" t="s">
        <v>73</v>
      </c>
      <c r="AU159" s="211" t="s">
        <v>74</v>
      </c>
      <c r="AY159" s="210" t="s">
        <v>131</v>
      </c>
      <c r="BK159" s="212">
        <f>BK160+BK163+BK166+BK169+BK172+BK177+BK180+BK191+BK198+BK201+BK204+BK209+BK212+BK215+BK216+BK219</f>
        <v>0</v>
      </c>
    </row>
    <row r="160" s="12" customFormat="1" ht="22.8" customHeight="1">
      <c r="A160" s="12"/>
      <c r="B160" s="199"/>
      <c r="C160" s="200"/>
      <c r="D160" s="201" t="s">
        <v>73</v>
      </c>
      <c r="E160" s="213" t="s">
        <v>684</v>
      </c>
      <c r="F160" s="213" t="s">
        <v>685</v>
      </c>
      <c r="G160" s="200"/>
      <c r="H160" s="200"/>
      <c r="I160" s="203"/>
      <c r="J160" s="214">
        <f>BK160</f>
        <v>0</v>
      </c>
      <c r="K160" s="200"/>
      <c r="L160" s="205"/>
      <c r="M160" s="206"/>
      <c r="N160" s="207"/>
      <c r="O160" s="207"/>
      <c r="P160" s="208">
        <f>SUM(P161:P162)</f>
        <v>0</v>
      </c>
      <c r="Q160" s="207"/>
      <c r="R160" s="208">
        <f>SUM(R161:R162)</f>
        <v>0</v>
      </c>
      <c r="S160" s="207"/>
      <c r="T160" s="209">
        <f>SUM(T161:T162)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0" t="s">
        <v>82</v>
      </c>
      <c r="AT160" s="211" t="s">
        <v>73</v>
      </c>
      <c r="AU160" s="211" t="s">
        <v>82</v>
      </c>
      <c r="AY160" s="210" t="s">
        <v>131</v>
      </c>
      <c r="BK160" s="212">
        <f>SUM(BK161:BK162)</f>
        <v>0</v>
      </c>
    </row>
    <row r="161" s="2" customFormat="1" ht="21.75" customHeight="1">
      <c r="A161" s="41"/>
      <c r="B161" s="42"/>
      <c r="C161" s="215" t="s">
        <v>351</v>
      </c>
      <c r="D161" s="215" t="s">
        <v>134</v>
      </c>
      <c r="E161" s="216" t="s">
        <v>686</v>
      </c>
      <c r="F161" s="217" t="s">
        <v>687</v>
      </c>
      <c r="G161" s="218" t="s">
        <v>650</v>
      </c>
      <c r="H161" s="219">
        <v>2</v>
      </c>
      <c r="I161" s="220"/>
      <c r="J161" s="221">
        <f>ROUND(I161*H161,2)</f>
        <v>0</v>
      </c>
      <c r="K161" s="217" t="s">
        <v>19</v>
      </c>
      <c r="L161" s="47"/>
      <c r="M161" s="222" t="s">
        <v>19</v>
      </c>
      <c r="N161" s="223" t="s">
        <v>45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158</v>
      </c>
      <c r="AT161" s="226" t="s">
        <v>134</v>
      </c>
      <c r="AU161" s="226" t="s">
        <v>84</v>
      </c>
      <c r="AY161" s="20" t="s">
        <v>131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82</v>
      </c>
      <c r="BK161" s="227">
        <f>ROUND(I161*H161,2)</f>
        <v>0</v>
      </c>
      <c r="BL161" s="20" t="s">
        <v>158</v>
      </c>
      <c r="BM161" s="226" t="s">
        <v>433</v>
      </c>
    </row>
    <row r="162" s="2" customFormat="1">
      <c r="A162" s="41"/>
      <c r="B162" s="42"/>
      <c r="C162" s="43"/>
      <c r="D162" s="233" t="s">
        <v>143</v>
      </c>
      <c r="E162" s="43"/>
      <c r="F162" s="234" t="s">
        <v>656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143</v>
      </c>
      <c r="AU162" s="20" t="s">
        <v>84</v>
      </c>
    </row>
    <row r="163" s="12" customFormat="1" ht="22.8" customHeight="1">
      <c r="A163" s="12"/>
      <c r="B163" s="199"/>
      <c r="C163" s="200"/>
      <c r="D163" s="201" t="s">
        <v>73</v>
      </c>
      <c r="E163" s="213" t="s">
        <v>688</v>
      </c>
      <c r="F163" s="213" t="s">
        <v>689</v>
      </c>
      <c r="G163" s="200"/>
      <c r="H163" s="200"/>
      <c r="I163" s="203"/>
      <c r="J163" s="214">
        <f>BK163</f>
        <v>0</v>
      </c>
      <c r="K163" s="200"/>
      <c r="L163" s="205"/>
      <c r="M163" s="206"/>
      <c r="N163" s="207"/>
      <c r="O163" s="207"/>
      <c r="P163" s="208">
        <f>SUM(P164:P165)</f>
        <v>0</v>
      </c>
      <c r="Q163" s="207"/>
      <c r="R163" s="208">
        <f>SUM(R164:R165)</f>
        <v>0</v>
      </c>
      <c r="S163" s="207"/>
      <c r="T163" s="209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0" t="s">
        <v>82</v>
      </c>
      <c r="AT163" s="211" t="s">
        <v>73</v>
      </c>
      <c r="AU163" s="211" t="s">
        <v>82</v>
      </c>
      <c r="AY163" s="210" t="s">
        <v>131</v>
      </c>
      <c r="BK163" s="212">
        <f>SUM(BK164:BK165)</f>
        <v>0</v>
      </c>
    </row>
    <row r="164" s="2" customFormat="1" ht="16.5" customHeight="1">
      <c r="A164" s="41"/>
      <c r="B164" s="42"/>
      <c r="C164" s="215" t="s">
        <v>355</v>
      </c>
      <c r="D164" s="215" t="s">
        <v>134</v>
      </c>
      <c r="E164" s="216" t="s">
        <v>690</v>
      </c>
      <c r="F164" s="217" t="s">
        <v>691</v>
      </c>
      <c r="G164" s="218" t="s">
        <v>255</v>
      </c>
      <c r="H164" s="219">
        <v>75</v>
      </c>
      <c r="I164" s="220"/>
      <c r="J164" s="221">
        <f>ROUND(I164*H164,2)</f>
        <v>0</v>
      </c>
      <c r="K164" s="217" t="s">
        <v>19</v>
      </c>
      <c r="L164" s="47"/>
      <c r="M164" s="222" t="s">
        <v>19</v>
      </c>
      <c r="N164" s="223" t="s">
        <v>45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158</v>
      </c>
      <c r="AT164" s="226" t="s">
        <v>134</v>
      </c>
      <c r="AU164" s="226" t="s">
        <v>84</v>
      </c>
      <c r="AY164" s="20" t="s">
        <v>131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82</v>
      </c>
      <c r="BK164" s="227">
        <f>ROUND(I164*H164,2)</f>
        <v>0</v>
      </c>
      <c r="BL164" s="20" t="s">
        <v>158</v>
      </c>
      <c r="BM164" s="226" t="s">
        <v>445</v>
      </c>
    </row>
    <row r="165" s="2" customFormat="1">
      <c r="A165" s="41"/>
      <c r="B165" s="42"/>
      <c r="C165" s="43"/>
      <c r="D165" s="233" t="s">
        <v>143</v>
      </c>
      <c r="E165" s="43"/>
      <c r="F165" s="234" t="s">
        <v>692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143</v>
      </c>
      <c r="AU165" s="20" t="s">
        <v>84</v>
      </c>
    </row>
    <row r="166" s="12" customFormat="1" ht="22.8" customHeight="1">
      <c r="A166" s="12"/>
      <c r="B166" s="199"/>
      <c r="C166" s="200"/>
      <c r="D166" s="201" t="s">
        <v>73</v>
      </c>
      <c r="E166" s="213" t="s">
        <v>693</v>
      </c>
      <c r="F166" s="213" t="s">
        <v>694</v>
      </c>
      <c r="G166" s="200"/>
      <c r="H166" s="200"/>
      <c r="I166" s="203"/>
      <c r="J166" s="214">
        <f>BK166</f>
        <v>0</v>
      </c>
      <c r="K166" s="200"/>
      <c r="L166" s="205"/>
      <c r="M166" s="206"/>
      <c r="N166" s="207"/>
      <c r="O166" s="207"/>
      <c r="P166" s="208">
        <f>SUM(P167:P168)</f>
        <v>0</v>
      </c>
      <c r="Q166" s="207"/>
      <c r="R166" s="208">
        <f>SUM(R167:R168)</f>
        <v>0</v>
      </c>
      <c r="S166" s="207"/>
      <c r="T166" s="209">
        <f>SUM(T167:T168)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0" t="s">
        <v>82</v>
      </c>
      <c r="AT166" s="211" t="s">
        <v>73</v>
      </c>
      <c r="AU166" s="211" t="s">
        <v>82</v>
      </c>
      <c r="AY166" s="210" t="s">
        <v>131</v>
      </c>
      <c r="BK166" s="212">
        <f>SUM(BK167:BK168)</f>
        <v>0</v>
      </c>
    </row>
    <row r="167" s="2" customFormat="1" ht="16.5" customHeight="1">
      <c r="A167" s="41"/>
      <c r="B167" s="42"/>
      <c r="C167" s="215" t="s">
        <v>7</v>
      </c>
      <c r="D167" s="215" t="s">
        <v>134</v>
      </c>
      <c r="E167" s="216" t="s">
        <v>695</v>
      </c>
      <c r="F167" s="217" t="s">
        <v>696</v>
      </c>
      <c r="G167" s="218" t="s">
        <v>650</v>
      </c>
      <c r="H167" s="219">
        <v>4</v>
      </c>
      <c r="I167" s="220"/>
      <c r="J167" s="221">
        <f>ROUND(I167*H167,2)</f>
        <v>0</v>
      </c>
      <c r="K167" s="217" t="s">
        <v>19</v>
      </c>
      <c r="L167" s="47"/>
      <c r="M167" s="222" t="s">
        <v>19</v>
      </c>
      <c r="N167" s="223" t="s">
        <v>45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158</v>
      </c>
      <c r="AT167" s="226" t="s">
        <v>134</v>
      </c>
      <c r="AU167" s="226" t="s">
        <v>84</v>
      </c>
      <c r="AY167" s="20" t="s">
        <v>131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20" t="s">
        <v>82</v>
      </c>
      <c r="BK167" s="227">
        <f>ROUND(I167*H167,2)</f>
        <v>0</v>
      </c>
      <c r="BL167" s="20" t="s">
        <v>158</v>
      </c>
      <c r="BM167" s="226" t="s">
        <v>460</v>
      </c>
    </row>
    <row r="168" s="2" customFormat="1">
      <c r="A168" s="41"/>
      <c r="B168" s="42"/>
      <c r="C168" s="43"/>
      <c r="D168" s="233" t="s">
        <v>143</v>
      </c>
      <c r="E168" s="43"/>
      <c r="F168" s="234" t="s">
        <v>697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20" t="s">
        <v>143</v>
      </c>
      <c r="AU168" s="20" t="s">
        <v>84</v>
      </c>
    </row>
    <row r="169" s="12" customFormat="1" ht="22.8" customHeight="1">
      <c r="A169" s="12"/>
      <c r="B169" s="199"/>
      <c r="C169" s="200"/>
      <c r="D169" s="201" t="s">
        <v>73</v>
      </c>
      <c r="E169" s="213" t="s">
        <v>698</v>
      </c>
      <c r="F169" s="213" t="s">
        <v>699</v>
      </c>
      <c r="G169" s="200"/>
      <c r="H169" s="200"/>
      <c r="I169" s="203"/>
      <c r="J169" s="214">
        <f>BK169</f>
        <v>0</v>
      </c>
      <c r="K169" s="200"/>
      <c r="L169" s="205"/>
      <c r="M169" s="206"/>
      <c r="N169" s="207"/>
      <c r="O169" s="207"/>
      <c r="P169" s="208">
        <f>SUM(P170:P171)</f>
        <v>0</v>
      </c>
      <c r="Q169" s="207"/>
      <c r="R169" s="208">
        <f>SUM(R170:R171)</f>
        <v>0</v>
      </c>
      <c r="S169" s="207"/>
      <c r="T169" s="209">
        <f>SUM(T170:T171)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0" t="s">
        <v>82</v>
      </c>
      <c r="AT169" s="211" t="s">
        <v>73</v>
      </c>
      <c r="AU169" s="211" t="s">
        <v>82</v>
      </c>
      <c r="AY169" s="210" t="s">
        <v>131</v>
      </c>
      <c r="BK169" s="212">
        <f>SUM(BK170:BK171)</f>
        <v>0</v>
      </c>
    </row>
    <row r="170" s="2" customFormat="1" ht="16.5" customHeight="1">
      <c r="A170" s="41"/>
      <c r="B170" s="42"/>
      <c r="C170" s="215" t="s">
        <v>364</v>
      </c>
      <c r="D170" s="215" t="s">
        <v>134</v>
      </c>
      <c r="E170" s="216" t="s">
        <v>700</v>
      </c>
      <c r="F170" s="217" t="s">
        <v>701</v>
      </c>
      <c r="G170" s="218" t="s">
        <v>255</v>
      </c>
      <c r="H170" s="219">
        <v>5</v>
      </c>
      <c r="I170" s="220"/>
      <c r="J170" s="221">
        <f>ROUND(I170*H170,2)</f>
        <v>0</v>
      </c>
      <c r="K170" s="217" t="s">
        <v>19</v>
      </c>
      <c r="L170" s="47"/>
      <c r="M170" s="222" t="s">
        <v>19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158</v>
      </c>
      <c r="AT170" s="226" t="s">
        <v>134</v>
      </c>
      <c r="AU170" s="226" t="s">
        <v>84</v>
      </c>
      <c r="AY170" s="20" t="s">
        <v>131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82</v>
      </c>
      <c r="BK170" s="227">
        <f>ROUND(I170*H170,2)</f>
        <v>0</v>
      </c>
      <c r="BL170" s="20" t="s">
        <v>158</v>
      </c>
      <c r="BM170" s="226" t="s">
        <v>470</v>
      </c>
    </row>
    <row r="171" s="2" customFormat="1">
      <c r="A171" s="41"/>
      <c r="B171" s="42"/>
      <c r="C171" s="43"/>
      <c r="D171" s="233" t="s">
        <v>143</v>
      </c>
      <c r="E171" s="43"/>
      <c r="F171" s="234" t="s">
        <v>702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143</v>
      </c>
      <c r="AU171" s="20" t="s">
        <v>84</v>
      </c>
    </row>
    <row r="172" s="12" customFormat="1" ht="22.8" customHeight="1">
      <c r="A172" s="12"/>
      <c r="B172" s="199"/>
      <c r="C172" s="200"/>
      <c r="D172" s="201" t="s">
        <v>73</v>
      </c>
      <c r="E172" s="213" t="s">
        <v>703</v>
      </c>
      <c r="F172" s="213" t="s">
        <v>704</v>
      </c>
      <c r="G172" s="200"/>
      <c r="H172" s="200"/>
      <c r="I172" s="203"/>
      <c r="J172" s="214">
        <f>BK172</f>
        <v>0</v>
      </c>
      <c r="K172" s="200"/>
      <c r="L172" s="205"/>
      <c r="M172" s="206"/>
      <c r="N172" s="207"/>
      <c r="O172" s="207"/>
      <c r="P172" s="208">
        <f>SUM(P173:P176)</f>
        <v>0</v>
      </c>
      <c r="Q172" s="207"/>
      <c r="R172" s="208">
        <f>SUM(R173:R176)</f>
        <v>0</v>
      </c>
      <c r="S172" s="207"/>
      <c r="T172" s="209">
        <f>SUM(T173:T176)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0" t="s">
        <v>82</v>
      </c>
      <c r="AT172" s="211" t="s">
        <v>73</v>
      </c>
      <c r="AU172" s="211" t="s">
        <v>82</v>
      </c>
      <c r="AY172" s="210" t="s">
        <v>131</v>
      </c>
      <c r="BK172" s="212">
        <f>SUM(BK173:BK176)</f>
        <v>0</v>
      </c>
    </row>
    <row r="173" s="2" customFormat="1" ht="16.5" customHeight="1">
      <c r="A173" s="41"/>
      <c r="B173" s="42"/>
      <c r="C173" s="215" t="s">
        <v>370</v>
      </c>
      <c r="D173" s="215" t="s">
        <v>134</v>
      </c>
      <c r="E173" s="216" t="s">
        <v>705</v>
      </c>
      <c r="F173" s="217" t="s">
        <v>706</v>
      </c>
      <c r="G173" s="218" t="s">
        <v>255</v>
      </c>
      <c r="H173" s="219">
        <v>15</v>
      </c>
      <c r="I173" s="220"/>
      <c r="J173" s="221">
        <f>ROUND(I173*H173,2)</f>
        <v>0</v>
      </c>
      <c r="K173" s="217" t="s">
        <v>19</v>
      </c>
      <c r="L173" s="47"/>
      <c r="M173" s="222" t="s">
        <v>19</v>
      </c>
      <c r="N173" s="223" t="s">
        <v>45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158</v>
      </c>
      <c r="AT173" s="226" t="s">
        <v>134</v>
      </c>
      <c r="AU173" s="226" t="s">
        <v>84</v>
      </c>
      <c r="AY173" s="20" t="s">
        <v>131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20" t="s">
        <v>82</v>
      </c>
      <c r="BK173" s="227">
        <f>ROUND(I173*H173,2)</f>
        <v>0</v>
      </c>
      <c r="BL173" s="20" t="s">
        <v>158</v>
      </c>
      <c r="BM173" s="226" t="s">
        <v>480</v>
      </c>
    </row>
    <row r="174" s="2" customFormat="1">
      <c r="A174" s="41"/>
      <c r="B174" s="42"/>
      <c r="C174" s="43"/>
      <c r="D174" s="233" t="s">
        <v>143</v>
      </c>
      <c r="E174" s="43"/>
      <c r="F174" s="234" t="s">
        <v>707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143</v>
      </c>
      <c r="AU174" s="20" t="s">
        <v>84</v>
      </c>
    </row>
    <row r="175" s="2" customFormat="1" ht="24.15" customHeight="1">
      <c r="A175" s="41"/>
      <c r="B175" s="42"/>
      <c r="C175" s="215" t="s">
        <v>375</v>
      </c>
      <c r="D175" s="215" t="s">
        <v>134</v>
      </c>
      <c r="E175" s="216" t="s">
        <v>708</v>
      </c>
      <c r="F175" s="217" t="s">
        <v>709</v>
      </c>
      <c r="G175" s="218" t="s">
        <v>255</v>
      </c>
      <c r="H175" s="219">
        <v>100</v>
      </c>
      <c r="I175" s="220"/>
      <c r="J175" s="221">
        <f>ROUND(I175*H175,2)</f>
        <v>0</v>
      </c>
      <c r="K175" s="217" t="s">
        <v>19</v>
      </c>
      <c r="L175" s="47"/>
      <c r="M175" s="222" t="s">
        <v>19</v>
      </c>
      <c r="N175" s="223" t="s">
        <v>45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158</v>
      </c>
      <c r="AT175" s="226" t="s">
        <v>134</v>
      </c>
      <c r="AU175" s="226" t="s">
        <v>84</v>
      </c>
      <c r="AY175" s="20" t="s">
        <v>131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82</v>
      </c>
      <c r="BK175" s="227">
        <f>ROUND(I175*H175,2)</f>
        <v>0</v>
      </c>
      <c r="BL175" s="20" t="s">
        <v>158</v>
      </c>
      <c r="BM175" s="226" t="s">
        <v>488</v>
      </c>
    </row>
    <row r="176" s="2" customFormat="1">
      <c r="A176" s="41"/>
      <c r="B176" s="42"/>
      <c r="C176" s="43"/>
      <c r="D176" s="233" t="s">
        <v>143</v>
      </c>
      <c r="E176" s="43"/>
      <c r="F176" s="234" t="s">
        <v>710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143</v>
      </c>
      <c r="AU176" s="20" t="s">
        <v>84</v>
      </c>
    </row>
    <row r="177" s="12" customFormat="1" ht="22.8" customHeight="1">
      <c r="A177" s="12"/>
      <c r="B177" s="199"/>
      <c r="C177" s="200"/>
      <c r="D177" s="201" t="s">
        <v>73</v>
      </c>
      <c r="E177" s="213" t="s">
        <v>711</v>
      </c>
      <c r="F177" s="213" t="s">
        <v>712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SUM(P178:P179)</f>
        <v>0</v>
      </c>
      <c r="Q177" s="207"/>
      <c r="R177" s="208">
        <f>SUM(R178:R179)</f>
        <v>0</v>
      </c>
      <c r="S177" s="207"/>
      <c r="T177" s="209">
        <f>SUM(T178:T179)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82</v>
      </c>
      <c r="AT177" s="211" t="s">
        <v>73</v>
      </c>
      <c r="AU177" s="211" t="s">
        <v>82</v>
      </c>
      <c r="AY177" s="210" t="s">
        <v>131</v>
      </c>
      <c r="BK177" s="212">
        <f>SUM(BK178:BK179)</f>
        <v>0</v>
      </c>
    </row>
    <row r="178" s="2" customFormat="1" ht="37.8" customHeight="1">
      <c r="A178" s="41"/>
      <c r="B178" s="42"/>
      <c r="C178" s="215" t="s">
        <v>382</v>
      </c>
      <c r="D178" s="215" t="s">
        <v>134</v>
      </c>
      <c r="E178" s="216" t="s">
        <v>664</v>
      </c>
      <c r="F178" s="217" t="s">
        <v>665</v>
      </c>
      <c r="G178" s="218" t="s">
        <v>663</v>
      </c>
      <c r="H178" s="219">
        <v>3</v>
      </c>
      <c r="I178" s="220"/>
      <c r="J178" s="221">
        <f>ROUND(I178*H178,2)</f>
        <v>0</v>
      </c>
      <c r="K178" s="217" t="s">
        <v>19</v>
      </c>
      <c r="L178" s="47"/>
      <c r="M178" s="222" t="s">
        <v>19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158</v>
      </c>
      <c r="AT178" s="226" t="s">
        <v>134</v>
      </c>
      <c r="AU178" s="226" t="s">
        <v>84</v>
      </c>
      <c r="AY178" s="20" t="s">
        <v>131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82</v>
      </c>
      <c r="BK178" s="227">
        <f>ROUND(I178*H178,2)</f>
        <v>0</v>
      </c>
      <c r="BL178" s="20" t="s">
        <v>158</v>
      </c>
      <c r="BM178" s="226" t="s">
        <v>498</v>
      </c>
    </row>
    <row r="179" s="2" customFormat="1">
      <c r="A179" s="41"/>
      <c r="B179" s="42"/>
      <c r="C179" s="43"/>
      <c r="D179" s="233" t="s">
        <v>143</v>
      </c>
      <c r="E179" s="43"/>
      <c r="F179" s="234" t="s">
        <v>713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143</v>
      </c>
      <c r="AU179" s="20" t="s">
        <v>84</v>
      </c>
    </row>
    <row r="180" s="12" customFormat="1" ht="22.8" customHeight="1">
      <c r="A180" s="12"/>
      <c r="B180" s="199"/>
      <c r="C180" s="200"/>
      <c r="D180" s="201" t="s">
        <v>73</v>
      </c>
      <c r="E180" s="213" t="s">
        <v>714</v>
      </c>
      <c r="F180" s="213" t="s">
        <v>715</v>
      </c>
      <c r="G180" s="200"/>
      <c r="H180" s="200"/>
      <c r="I180" s="203"/>
      <c r="J180" s="214">
        <f>BK180</f>
        <v>0</v>
      </c>
      <c r="K180" s="200"/>
      <c r="L180" s="205"/>
      <c r="M180" s="206"/>
      <c r="N180" s="207"/>
      <c r="O180" s="207"/>
      <c r="P180" s="208">
        <f>SUM(P181:P190)</f>
        <v>0</v>
      </c>
      <c r="Q180" s="207"/>
      <c r="R180" s="208">
        <f>SUM(R181:R190)</f>
        <v>0</v>
      </c>
      <c r="S180" s="207"/>
      <c r="T180" s="209">
        <f>SUM(T181:T190)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0" t="s">
        <v>82</v>
      </c>
      <c r="AT180" s="211" t="s">
        <v>73</v>
      </c>
      <c r="AU180" s="211" t="s">
        <v>82</v>
      </c>
      <c r="AY180" s="210" t="s">
        <v>131</v>
      </c>
      <c r="BK180" s="212">
        <f>SUM(BK181:BK190)</f>
        <v>0</v>
      </c>
    </row>
    <row r="181" s="2" customFormat="1" ht="16.5" customHeight="1">
      <c r="A181" s="41"/>
      <c r="B181" s="42"/>
      <c r="C181" s="215" t="s">
        <v>386</v>
      </c>
      <c r="D181" s="215" t="s">
        <v>134</v>
      </c>
      <c r="E181" s="216" t="s">
        <v>716</v>
      </c>
      <c r="F181" s="217" t="s">
        <v>717</v>
      </c>
      <c r="G181" s="218" t="s">
        <v>255</v>
      </c>
      <c r="H181" s="219">
        <v>80</v>
      </c>
      <c r="I181" s="220"/>
      <c r="J181" s="221">
        <f>ROUND(I181*H181,2)</f>
        <v>0</v>
      </c>
      <c r="K181" s="217" t="s">
        <v>19</v>
      </c>
      <c r="L181" s="47"/>
      <c r="M181" s="222" t="s">
        <v>19</v>
      </c>
      <c r="N181" s="223" t="s">
        <v>45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158</v>
      </c>
      <c r="AT181" s="226" t="s">
        <v>134</v>
      </c>
      <c r="AU181" s="226" t="s">
        <v>84</v>
      </c>
      <c r="AY181" s="20" t="s">
        <v>131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20" t="s">
        <v>82</v>
      </c>
      <c r="BK181" s="227">
        <f>ROUND(I181*H181,2)</f>
        <v>0</v>
      </c>
      <c r="BL181" s="20" t="s">
        <v>158</v>
      </c>
      <c r="BM181" s="226" t="s">
        <v>508</v>
      </c>
    </row>
    <row r="182" s="2" customFormat="1">
      <c r="A182" s="41"/>
      <c r="B182" s="42"/>
      <c r="C182" s="43"/>
      <c r="D182" s="233" t="s">
        <v>143</v>
      </c>
      <c r="E182" s="43"/>
      <c r="F182" s="234" t="s">
        <v>718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143</v>
      </c>
      <c r="AU182" s="20" t="s">
        <v>84</v>
      </c>
    </row>
    <row r="183" s="2" customFormat="1" ht="16.5" customHeight="1">
      <c r="A183" s="41"/>
      <c r="B183" s="42"/>
      <c r="C183" s="215" t="s">
        <v>391</v>
      </c>
      <c r="D183" s="215" t="s">
        <v>134</v>
      </c>
      <c r="E183" s="216" t="s">
        <v>719</v>
      </c>
      <c r="F183" s="217" t="s">
        <v>720</v>
      </c>
      <c r="G183" s="218" t="s">
        <v>650</v>
      </c>
      <c r="H183" s="219">
        <v>66</v>
      </c>
      <c r="I183" s="220"/>
      <c r="J183" s="221">
        <f>ROUND(I183*H183,2)</f>
        <v>0</v>
      </c>
      <c r="K183" s="217" t="s">
        <v>19</v>
      </c>
      <c r="L183" s="47"/>
      <c r="M183" s="222" t="s">
        <v>19</v>
      </c>
      <c r="N183" s="223" t="s">
        <v>45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158</v>
      </c>
      <c r="AT183" s="226" t="s">
        <v>134</v>
      </c>
      <c r="AU183" s="226" t="s">
        <v>84</v>
      </c>
      <c r="AY183" s="20" t="s">
        <v>131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20" t="s">
        <v>82</v>
      </c>
      <c r="BK183" s="227">
        <f>ROUND(I183*H183,2)</f>
        <v>0</v>
      </c>
      <c r="BL183" s="20" t="s">
        <v>158</v>
      </c>
      <c r="BM183" s="226" t="s">
        <v>520</v>
      </c>
    </row>
    <row r="184" s="2" customFormat="1">
      <c r="A184" s="41"/>
      <c r="B184" s="42"/>
      <c r="C184" s="43"/>
      <c r="D184" s="233" t="s">
        <v>143</v>
      </c>
      <c r="E184" s="43"/>
      <c r="F184" s="234" t="s">
        <v>721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143</v>
      </c>
      <c r="AU184" s="20" t="s">
        <v>84</v>
      </c>
    </row>
    <row r="185" s="2" customFormat="1" ht="16.5" customHeight="1">
      <c r="A185" s="41"/>
      <c r="B185" s="42"/>
      <c r="C185" s="215" t="s">
        <v>677</v>
      </c>
      <c r="D185" s="215" t="s">
        <v>134</v>
      </c>
      <c r="E185" s="216" t="s">
        <v>722</v>
      </c>
      <c r="F185" s="217" t="s">
        <v>723</v>
      </c>
      <c r="G185" s="218" t="s">
        <v>650</v>
      </c>
      <c r="H185" s="219">
        <v>4</v>
      </c>
      <c r="I185" s="220"/>
      <c r="J185" s="221">
        <f>ROUND(I185*H185,2)</f>
        <v>0</v>
      </c>
      <c r="K185" s="217" t="s">
        <v>19</v>
      </c>
      <c r="L185" s="47"/>
      <c r="M185" s="222" t="s">
        <v>19</v>
      </c>
      <c r="N185" s="223" t="s">
        <v>45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158</v>
      </c>
      <c r="AT185" s="226" t="s">
        <v>134</v>
      </c>
      <c r="AU185" s="226" t="s">
        <v>84</v>
      </c>
      <c r="AY185" s="20" t="s">
        <v>131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20" t="s">
        <v>82</v>
      </c>
      <c r="BK185" s="227">
        <f>ROUND(I185*H185,2)</f>
        <v>0</v>
      </c>
      <c r="BL185" s="20" t="s">
        <v>158</v>
      </c>
      <c r="BM185" s="226" t="s">
        <v>535</v>
      </c>
    </row>
    <row r="186" s="2" customFormat="1">
      <c r="A186" s="41"/>
      <c r="B186" s="42"/>
      <c r="C186" s="43"/>
      <c r="D186" s="233" t="s">
        <v>143</v>
      </c>
      <c r="E186" s="43"/>
      <c r="F186" s="234" t="s">
        <v>724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143</v>
      </c>
      <c r="AU186" s="20" t="s">
        <v>84</v>
      </c>
    </row>
    <row r="187" s="2" customFormat="1" ht="21.75" customHeight="1">
      <c r="A187" s="41"/>
      <c r="B187" s="42"/>
      <c r="C187" s="215" t="s">
        <v>725</v>
      </c>
      <c r="D187" s="215" t="s">
        <v>134</v>
      </c>
      <c r="E187" s="216" t="s">
        <v>726</v>
      </c>
      <c r="F187" s="217" t="s">
        <v>727</v>
      </c>
      <c r="G187" s="218" t="s">
        <v>255</v>
      </c>
      <c r="H187" s="219">
        <v>8</v>
      </c>
      <c r="I187" s="220"/>
      <c r="J187" s="221">
        <f>ROUND(I187*H187,2)</f>
        <v>0</v>
      </c>
      <c r="K187" s="217" t="s">
        <v>19</v>
      </c>
      <c r="L187" s="47"/>
      <c r="M187" s="222" t="s">
        <v>19</v>
      </c>
      <c r="N187" s="223" t="s">
        <v>45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158</v>
      </c>
      <c r="AT187" s="226" t="s">
        <v>134</v>
      </c>
      <c r="AU187" s="226" t="s">
        <v>84</v>
      </c>
      <c r="AY187" s="20" t="s">
        <v>131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20" t="s">
        <v>82</v>
      </c>
      <c r="BK187" s="227">
        <f>ROUND(I187*H187,2)</f>
        <v>0</v>
      </c>
      <c r="BL187" s="20" t="s">
        <v>158</v>
      </c>
      <c r="BM187" s="226" t="s">
        <v>545</v>
      </c>
    </row>
    <row r="188" s="2" customFormat="1">
      <c r="A188" s="41"/>
      <c r="B188" s="42"/>
      <c r="C188" s="43"/>
      <c r="D188" s="233" t="s">
        <v>143</v>
      </c>
      <c r="E188" s="43"/>
      <c r="F188" s="234" t="s">
        <v>728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143</v>
      </c>
      <c r="AU188" s="20" t="s">
        <v>84</v>
      </c>
    </row>
    <row r="189" s="2" customFormat="1" ht="16.5" customHeight="1">
      <c r="A189" s="41"/>
      <c r="B189" s="42"/>
      <c r="C189" s="215" t="s">
        <v>397</v>
      </c>
      <c r="D189" s="215" t="s">
        <v>134</v>
      </c>
      <c r="E189" s="216" t="s">
        <v>729</v>
      </c>
      <c r="F189" s="217" t="s">
        <v>730</v>
      </c>
      <c r="G189" s="218" t="s">
        <v>650</v>
      </c>
      <c r="H189" s="219">
        <v>5</v>
      </c>
      <c r="I189" s="220"/>
      <c r="J189" s="221">
        <f>ROUND(I189*H189,2)</f>
        <v>0</v>
      </c>
      <c r="K189" s="217" t="s">
        <v>19</v>
      </c>
      <c r="L189" s="47"/>
      <c r="M189" s="222" t="s">
        <v>19</v>
      </c>
      <c r="N189" s="223" t="s">
        <v>45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158</v>
      </c>
      <c r="AT189" s="226" t="s">
        <v>134</v>
      </c>
      <c r="AU189" s="226" t="s">
        <v>84</v>
      </c>
      <c r="AY189" s="20" t="s">
        <v>131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82</v>
      </c>
      <c r="BK189" s="227">
        <f>ROUND(I189*H189,2)</f>
        <v>0</v>
      </c>
      <c r="BL189" s="20" t="s">
        <v>158</v>
      </c>
      <c r="BM189" s="226" t="s">
        <v>561</v>
      </c>
    </row>
    <row r="190" s="2" customFormat="1">
      <c r="A190" s="41"/>
      <c r="B190" s="42"/>
      <c r="C190" s="43"/>
      <c r="D190" s="233" t="s">
        <v>143</v>
      </c>
      <c r="E190" s="43"/>
      <c r="F190" s="234" t="s">
        <v>702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143</v>
      </c>
      <c r="AU190" s="20" t="s">
        <v>84</v>
      </c>
    </row>
    <row r="191" s="12" customFormat="1" ht="22.8" customHeight="1">
      <c r="A191" s="12"/>
      <c r="B191" s="199"/>
      <c r="C191" s="200"/>
      <c r="D191" s="201" t="s">
        <v>73</v>
      </c>
      <c r="E191" s="213" t="s">
        <v>669</v>
      </c>
      <c r="F191" s="213" t="s">
        <v>670</v>
      </c>
      <c r="G191" s="200"/>
      <c r="H191" s="200"/>
      <c r="I191" s="203"/>
      <c r="J191" s="214">
        <f>BK191</f>
        <v>0</v>
      </c>
      <c r="K191" s="200"/>
      <c r="L191" s="205"/>
      <c r="M191" s="206"/>
      <c r="N191" s="207"/>
      <c r="O191" s="207"/>
      <c r="P191" s="208">
        <f>SUM(P192:P197)</f>
        <v>0</v>
      </c>
      <c r="Q191" s="207"/>
      <c r="R191" s="208">
        <f>SUM(R192:R197)</f>
        <v>0</v>
      </c>
      <c r="S191" s="207"/>
      <c r="T191" s="209">
        <f>SUM(T192:T197)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10" t="s">
        <v>82</v>
      </c>
      <c r="AT191" s="211" t="s">
        <v>73</v>
      </c>
      <c r="AU191" s="211" t="s">
        <v>82</v>
      </c>
      <c r="AY191" s="210" t="s">
        <v>131</v>
      </c>
      <c r="BK191" s="212">
        <f>SUM(BK192:BK197)</f>
        <v>0</v>
      </c>
    </row>
    <row r="192" s="2" customFormat="1" ht="37.8" customHeight="1">
      <c r="A192" s="41"/>
      <c r="B192" s="42"/>
      <c r="C192" s="215" t="s">
        <v>401</v>
      </c>
      <c r="D192" s="215" t="s">
        <v>134</v>
      </c>
      <c r="E192" s="216" t="s">
        <v>731</v>
      </c>
      <c r="F192" s="217" t="s">
        <v>732</v>
      </c>
      <c r="G192" s="218" t="s">
        <v>733</v>
      </c>
      <c r="H192" s="219">
        <v>1</v>
      </c>
      <c r="I192" s="220"/>
      <c r="J192" s="221">
        <f>ROUND(I192*H192,2)</f>
        <v>0</v>
      </c>
      <c r="K192" s="217" t="s">
        <v>19</v>
      </c>
      <c r="L192" s="47"/>
      <c r="M192" s="222" t="s">
        <v>19</v>
      </c>
      <c r="N192" s="223" t="s">
        <v>45</v>
      </c>
      <c r="O192" s="87"/>
      <c r="P192" s="224">
        <f>O192*H192</f>
        <v>0</v>
      </c>
      <c r="Q192" s="224">
        <v>0</v>
      </c>
      <c r="R192" s="224">
        <f>Q192*H192</f>
        <v>0</v>
      </c>
      <c r="S192" s="224">
        <v>0</v>
      </c>
      <c r="T192" s="225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6" t="s">
        <v>158</v>
      </c>
      <c r="AT192" s="226" t="s">
        <v>134</v>
      </c>
      <c r="AU192" s="226" t="s">
        <v>84</v>
      </c>
      <c r="AY192" s="20" t="s">
        <v>131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20" t="s">
        <v>82</v>
      </c>
      <c r="BK192" s="227">
        <f>ROUND(I192*H192,2)</f>
        <v>0</v>
      </c>
      <c r="BL192" s="20" t="s">
        <v>158</v>
      </c>
      <c r="BM192" s="226" t="s">
        <v>573</v>
      </c>
    </row>
    <row r="193" s="2" customFormat="1">
      <c r="A193" s="41"/>
      <c r="B193" s="42"/>
      <c r="C193" s="43"/>
      <c r="D193" s="233" t="s">
        <v>143</v>
      </c>
      <c r="E193" s="43"/>
      <c r="F193" s="234" t="s">
        <v>651</v>
      </c>
      <c r="G193" s="43"/>
      <c r="H193" s="43"/>
      <c r="I193" s="230"/>
      <c r="J193" s="43"/>
      <c r="K193" s="43"/>
      <c r="L193" s="47"/>
      <c r="M193" s="231"/>
      <c r="N193" s="232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T193" s="20" t="s">
        <v>143</v>
      </c>
      <c r="AU193" s="20" t="s">
        <v>84</v>
      </c>
    </row>
    <row r="194" s="2" customFormat="1" ht="33" customHeight="1">
      <c r="A194" s="41"/>
      <c r="B194" s="42"/>
      <c r="C194" s="215" t="s">
        <v>576</v>
      </c>
      <c r="D194" s="215" t="s">
        <v>134</v>
      </c>
      <c r="E194" s="216" t="s">
        <v>734</v>
      </c>
      <c r="F194" s="217" t="s">
        <v>735</v>
      </c>
      <c r="G194" s="218" t="s">
        <v>650</v>
      </c>
      <c r="H194" s="219">
        <v>1</v>
      </c>
      <c r="I194" s="220"/>
      <c r="J194" s="221">
        <f>ROUND(I194*H194,2)</f>
        <v>0</v>
      </c>
      <c r="K194" s="217" t="s">
        <v>19</v>
      </c>
      <c r="L194" s="47"/>
      <c r="M194" s="222" t="s">
        <v>19</v>
      </c>
      <c r="N194" s="223" t="s">
        <v>45</v>
      </c>
      <c r="O194" s="87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158</v>
      </c>
      <c r="AT194" s="226" t="s">
        <v>134</v>
      </c>
      <c r="AU194" s="226" t="s">
        <v>84</v>
      </c>
      <c r="AY194" s="20" t="s">
        <v>131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20" t="s">
        <v>82</v>
      </c>
      <c r="BK194" s="227">
        <f>ROUND(I194*H194,2)</f>
        <v>0</v>
      </c>
      <c r="BL194" s="20" t="s">
        <v>158</v>
      </c>
      <c r="BM194" s="226" t="s">
        <v>586</v>
      </c>
    </row>
    <row r="195" s="2" customFormat="1">
      <c r="A195" s="41"/>
      <c r="B195" s="42"/>
      <c r="C195" s="43"/>
      <c r="D195" s="233" t="s">
        <v>143</v>
      </c>
      <c r="E195" s="43"/>
      <c r="F195" s="234" t="s">
        <v>651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143</v>
      </c>
      <c r="AU195" s="20" t="s">
        <v>84</v>
      </c>
    </row>
    <row r="196" s="2" customFormat="1" ht="100.5" customHeight="1">
      <c r="A196" s="41"/>
      <c r="B196" s="42"/>
      <c r="C196" s="215" t="s">
        <v>405</v>
      </c>
      <c r="D196" s="215" t="s">
        <v>134</v>
      </c>
      <c r="E196" s="216" t="s">
        <v>736</v>
      </c>
      <c r="F196" s="217" t="s">
        <v>737</v>
      </c>
      <c r="G196" s="218" t="s">
        <v>650</v>
      </c>
      <c r="H196" s="219">
        <v>1</v>
      </c>
      <c r="I196" s="220"/>
      <c r="J196" s="221">
        <f>ROUND(I196*H196,2)</f>
        <v>0</v>
      </c>
      <c r="K196" s="217" t="s">
        <v>19</v>
      </c>
      <c r="L196" s="47"/>
      <c r="M196" s="222" t="s">
        <v>19</v>
      </c>
      <c r="N196" s="223" t="s">
        <v>45</v>
      </c>
      <c r="O196" s="87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6" t="s">
        <v>158</v>
      </c>
      <c r="AT196" s="226" t="s">
        <v>134</v>
      </c>
      <c r="AU196" s="226" t="s">
        <v>84</v>
      </c>
      <c r="AY196" s="20" t="s">
        <v>131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20" t="s">
        <v>82</v>
      </c>
      <c r="BK196" s="227">
        <f>ROUND(I196*H196,2)</f>
        <v>0</v>
      </c>
      <c r="BL196" s="20" t="s">
        <v>158</v>
      </c>
      <c r="BM196" s="226" t="s">
        <v>597</v>
      </c>
    </row>
    <row r="197" s="2" customFormat="1">
      <c r="A197" s="41"/>
      <c r="B197" s="42"/>
      <c r="C197" s="43"/>
      <c r="D197" s="233" t="s">
        <v>143</v>
      </c>
      <c r="E197" s="43"/>
      <c r="F197" s="234" t="s">
        <v>651</v>
      </c>
      <c r="G197" s="43"/>
      <c r="H197" s="43"/>
      <c r="I197" s="230"/>
      <c r="J197" s="43"/>
      <c r="K197" s="43"/>
      <c r="L197" s="47"/>
      <c r="M197" s="231"/>
      <c r="N197" s="232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143</v>
      </c>
      <c r="AU197" s="20" t="s">
        <v>84</v>
      </c>
    </row>
    <row r="198" s="12" customFormat="1" ht="22.8" customHeight="1">
      <c r="A198" s="12"/>
      <c r="B198" s="199"/>
      <c r="C198" s="200"/>
      <c r="D198" s="201" t="s">
        <v>73</v>
      </c>
      <c r="E198" s="213" t="s">
        <v>738</v>
      </c>
      <c r="F198" s="213" t="s">
        <v>739</v>
      </c>
      <c r="G198" s="200"/>
      <c r="H198" s="200"/>
      <c r="I198" s="203"/>
      <c r="J198" s="214">
        <f>BK198</f>
        <v>0</v>
      </c>
      <c r="K198" s="200"/>
      <c r="L198" s="205"/>
      <c r="M198" s="206"/>
      <c r="N198" s="207"/>
      <c r="O198" s="207"/>
      <c r="P198" s="208">
        <f>SUM(P199:P200)</f>
        <v>0</v>
      </c>
      <c r="Q198" s="207"/>
      <c r="R198" s="208">
        <f>SUM(R199:R200)</f>
        <v>0</v>
      </c>
      <c r="S198" s="207"/>
      <c r="T198" s="209">
        <f>SUM(T199:T200)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10" t="s">
        <v>82</v>
      </c>
      <c r="AT198" s="211" t="s">
        <v>73</v>
      </c>
      <c r="AU198" s="211" t="s">
        <v>82</v>
      </c>
      <c r="AY198" s="210" t="s">
        <v>131</v>
      </c>
      <c r="BK198" s="212">
        <f>SUM(BK199:BK200)</f>
        <v>0</v>
      </c>
    </row>
    <row r="199" s="2" customFormat="1" ht="16.5" customHeight="1">
      <c r="A199" s="41"/>
      <c r="B199" s="42"/>
      <c r="C199" s="215" t="s">
        <v>411</v>
      </c>
      <c r="D199" s="215" t="s">
        <v>134</v>
      </c>
      <c r="E199" s="216" t="s">
        <v>740</v>
      </c>
      <c r="F199" s="217" t="s">
        <v>741</v>
      </c>
      <c r="G199" s="218" t="s">
        <v>255</v>
      </c>
      <c r="H199" s="219">
        <v>20</v>
      </c>
      <c r="I199" s="220"/>
      <c r="J199" s="221">
        <f>ROUND(I199*H199,2)</f>
        <v>0</v>
      </c>
      <c r="K199" s="217" t="s">
        <v>19</v>
      </c>
      <c r="L199" s="47"/>
      <c r="M199" s="222" t="s">
        <v>19</v>
      </c>
      <c r="N199" s="223" t="s">
        <v>45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158</v>
      </c>
      <c r="AT199" s="226" t="s">
        <v>134</v>
      </c>
      <c r="AU199" s="226" t="s">
        <v>84</v>
      </c>
      <c r="AY199" s="20" t="s">
        <v>131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20" t="s">
        <v>82</v>
      </c>
      <c r="BK199" s="227">
        <f>ROUND(I199*H199,2)</f>
        <v>0</v>
      </c>
      <c r="BL199" s="20" t="s">
        <v>158</v>
      </c>
      <c r="BM199" s="226" t="s">
        <v>742</v>
      </c>
    </row>
    <row r="200" s="2" customFormat="1">
      <c r="A200" s="41"/>
      <c r="B200" s="42"/>
      <c r="C200" s="43"/>
      <c r="D200" s="233" t="s">
        <v>143</v>
      </c>
      <c r="E200" s="43"/>
      <c r="F200" s="234" t="s">
        <v>743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143</v>
      </c>
      <c r="AU200" s="20" t="s">
        <v>84</v>
      </c>
    </row>
    <row r="201" s="12" customFormat="1" ht="22.8" customHeight="1">
      <c r="A201" s="12"/>
      <c r="B201" s="199"/>
      <c r="C201" s="200"/>
      <c r="D201" s="201" t="s">
        <v>73</v>
      </c>
      <c r="E201" s="213" t="s">
        <v>744</v>
      </c>
      <c r="F201" s="213" t="s">
        <v>745</v>
      </c>
      <c r="G201" s="200"/>
      <c r="H201" s="200"/>
      <c r="I201" s="203"/>
      <c r="J201" s="214">
        <f>BK201</f>
        <v>0</v>
      </c>
      <c r="K201" s="200"/>
      <c r="L201" s="205"/>
      <c r="M201" s="206"/>
      <c r="N201" s="207"/>
      <c r="O201" s="207"/>
      <c r="P201" s="208">
        <f>SUM(P202:P203)</f>
        <v>0</v>
      </c>
      <c r="Q201" s="207"/>
      <c r="R201" s="208">
        <f>SUM(R202:R203)</f>
        <v>0</v>
      </c>
      <c r="S201" s="207"/>
      <c r="T201" s="209">
        <f>SUM(T202:T203)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0" t="s">
        <v>82</v>
      </c>
      <c r="AT201" s="211" t="s">
        <v>73</v>
      </c>
      <c r="AU201" s="211" t="s">
        <v>82</v>
      </c>
      <c r="AY201" s="210" t="s">
        <v>131</v>
      </c>
      <c r="BK201" s="212">
        <f>SUM(BK202:BK203)</f>
        <v>0</v>
      </c>
    </row>
    <row r="202" s="2" customFormat="1" ht="16.5" customHeight="1">
      <c r="A202" s="41"/>
      <c r="B202" s="42"/>
      <c r="C202" s="215" t="s">
        <v>422</v>
      </c>
      <c r="D202" s="215" t="s">
        <v>134</v>
      </c>
      <c r="E202" s="216" t="s">
        <v>746</v>
      </c>
      <c r="F202" s="217" t="s">
        <v>747</v>
      </c>
      <c r="G202" s="218" t="s">
        <v>255</v>
      </c>
      <c r="H202" s="219">
        <v>4</v>
      </c>
      <c r="I202" s="220"/>
      <c r="J202" s="221">
        <f>ROUND(I202*H202,2)</f>
        <v>0</v>
      </c>
      <c r="K202" s="217" t="s">
        <v>19</v>
      </c>
      <c r="L202" s="47"/>
      <c r="M202" s="222" t="s">
        <v>19</v>
      </c>
      <c r="N202" s="223" t="s">
        <v>45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158</v>
      </c>
      <c r="AT202" s="226" t="s">
        <v>134</v>
      </c>
      <c r="AU202" s="226" t="s">
        <v>84</v>
      </c>
      <c r="AY202" s="20" t="s">
        <v>131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20" t="s">
        <v>82</v>
      </c>
      <c r="BK202" s="227">
        <f>ROUND(I202*H202,2)</f>
        <v>0</v>
      </c>
      <c r="BL202" s="20" t="s">
        <v>158</v>
      </c>
      <c r="BM202" s="226" t="s">
        <v>748</v>
      </c>
    </row>
    <row r="203" s="2" customFormat="1">
      <c r="A203" s="41"/>
      <c r="B203" s="42"/>
      <c r="C203" s="43"/>
      <c r="D203" s="233" t="s">
        <v>143</v>
      </c>
      <c r="E203" s="43"/>
      <c r="F203" s="234" t="s">
        <v>697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143</v>
      </c>
      <c r="AU203" s="20" t="s">
        <v>84</v>
      </c>
    </row>
    <row r="204" s="12" customFormat="1" ht="22.8" customHeight="1">
      <c r="A204" s="12"/>
      <c r="B204" s="199"/>
      <c r="C204" s="200"/>
      <c r="D204" s="201" t="s">
        <v>73</v>
      </c>
      <c r="E204" s="213" t="s">
        <v>749</v>
      </c>
      <c r="F204" s="213" t="s">
        <v>750</v>
      </c>
      <c r="G204" s="200"/>
      <c r="H204" s="200"/>
      <c r="I204" s="203"/>
      <c r="J204" s="214">
        <f>BK204</f>
        <v>0</v>
      </c>
      <c r="K204" s="200"/>
      <c r="L204" s="205"/>
      <c r="M204" s="206"/>
      <c r="N204" s="207"/>
      <c r="O204" s="207"/>
      <c r="P204" s="208">
        <f>SUM(P205:P208)</f>
        <v>0</v>
      </c>
      <c r="Q204" s="207"/>
      <c r="R204" s="208">
        <f>SUM(R205:R208)</f>
        <v>0</v>
      </c>
      <c r="S204" s="207"/>
      <c r="T204" s="209">
        <f>SUM(T205:T208)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10" t="s">
        <v>82</v>
      </c>
      <c r="AT204" s="211" t="s">
        <v>73</v>
      </c>
      <c r="AU204" s="211" t="s">
        <v>82</v>
      </c>
      <c r="AY204" s="210" t="s">
        <v>131</v>
      </c>
      <c r="BK204" s="212">
        <f>SUM(BK205:BK208)</f>
        <v>0</v>
      </c>
    </row>
    <row r="205" s="2" customFormat="1" ht="16.5" customHeight="1">
      <c r="A205" s="41"/>
      <c r="B205" s="42"/>
      <c r="C205" s="215" t="s">
        <v>428</v>
      </c>
      <c r="D205" s="215" t="s">
        <v>134</v>
      </c>
      <c r="E205" s="216" t="s">
        <v>751</v>
      </c>
      <c r="F205" s="217" t="s">
        <v>752</v>
      </c>
      <c r="G205" s="218" t="s">
        <v>650</v>
      </c>
      <c r="H205" s="219">
        <v>4</v>
      </c>
      <c r="I205" s="220"/>
      <c r="J205" s="221">
        <f>ROUND(I205*H205,2)</f>
        <v>0</v>
      </c>
      <c r="K205" s="217" t="s">
        <v>19</v>
      </c>
      <c r="L205" s="47"/>
      <c r="M205" s="222" t="s">
        <v>19</v>
      </c>
      <c r="N205" s="223" t="s">
        <v>45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158</v>
      </c>
      <c r="AT205" s="226" t="s">
        <v>134</v>
      </c>
      <c r="AU205" s="226" t="s">
        <v>84</v>
      </c>
      <c r="AY205" s="20" t="s">
        <v>131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20" t="s">
        <v>82</v>
      </c>
      <c r="BK205" s="227">
        <f>ROUND(I205*H205,2)</f>
        <v>0</v>
      </c>
      <c r="BL205" s="20" t="s">
        <v>158</v>
      </c>
      <c r="BM205" s="226" t="s">
        <v>753</v>
      </c>
    </row>
    <row r="206" s="2" customFormat="1">
      <c r="A206" s="41"/>
      <c r="B206" s="42"/>
      <c r="C206" s="43"/>
      <c r="D206" s="233" t="s">
        <v>143</v>
      </c>
      <c r="E206" s="43"/>
      <c r="F206" s="234" t="s">
        <v>697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20" t="s">
        <v>143</v>
      </c>
      <c r="AU206" s="20" t="s">
        <v>84</v>
      </c>
    </row>
    <row r="207" s="2" customFormat="1" ht="16.5" customHeight="1">
      <c r="A207" s="41"/>
      <c r="B207" s="42"/>
      <c r="C207" s="215" t="s">
        <v>433</v>
      </c>
      <c r="D207" s="215" t="s">
        <v>134</v>
      </c>
      <c r="E207" s="216" t="s">
        <v>754</v>
      </c>
      <c r="F207" s="217" t="s">
        <v>755</v>
      </c>
      <c r="G207" s="218" t="s">
        <v>650</v>
      </c>
      <c r="H207" s="219">
        <v>2</v>
      </c>
      <c r="I207" s="220"/>
      <c r="J207" s="221">
        <f>ROUND(I207*H207,2)</f>
        <v>0</v>
      </c>
      <c r="K207" s="217" t="s">
        <v>19</v>
      </c>
      <c r="L207" s="47"/>
      <c r="M207" s="222" t="s">
        <v>19</v>
      </c>
      <c r="N207" s="223" t="s">
        <v>45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158</v>
      </c>
      <c r="AT207" s="226" t="s">
        <v>134</v>
      </c>
      <c r="AU207" s="226" t="s">
        <v>84</v>
      </c>
      <c r="AY207" s="20" t="s">
        <v>131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20" t="s">
        <v>82</v>
      </c>
      <c r="BK207" s="227">
        <f>ROUND(I207*H207,2)</f>
        <v>0</v>
      </c>
      <c r="BL207" s="20" t="s">
        <v>158</v>
      </c>
      <c r="BM207" s="226" t="s">
        <v>756</v>
      </c>
    </row>
    <row r="208" s="2" customFormat="1">
      <c r="A208" s="41"/>
      <c r="B208" s="42"/>
      <c r="C208" s="43"/>
      <c r="D208" s="233" t="s">
        <v>143</v>
      </c>
      <c r="E208" s="43"/>
      <c r="F208" s="234" t="s">
        <v>656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20" t="s">
        <v>143</v>
      </c>
      <c r="AU208" s="20" t="s">
        <v>84</v>
      </c>
    </row>
    <row r="209" s="12" customFormat="1" ht="22.8" customHeight="1">
      <c r="A209" s="12"/>
      <c r="B209" s="199"/>
      <c r="C209" s="200"/>
      <c r="D209" s="201" t="s">
        <v>73</v>
      </c>
      <c r="E209" s="213" t="s">
        <v>757</v>
      </c>
      <c r="F209" s="213" t="s">
        <v>758</v>
      </c>
      <c r="G209" s="200"/>
      <c r="H209" s="200"/>
      <c r="I209" s="203"/>
      <c r="J209" s="214">
        <f>BK209</f>
        <v>0</v>
      </c>
      <c r="K209" s="200"/>
      <c r="L209" s="205"/>
      <c r="M209" s="206"/>
      <c r="N209" s="207"/>
      <c r="O209" s="207"/>
      <c r="P209" s="208">
        <f>SUM(P210:P211)</f>
        <v>0</v>
      </c>
      <c r="Q209" s="207"/>
      <c r="R209" s="208">
        <f>SUM(R210:R211)</f>
        <v>0</v>
      </c>
      <c r="S209" s="207"/>
      <c r="T209" s="209">
        <f>SUM(T210:T211)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82</v>
      </c>
      <c r="AT209" s="211" t="s">
        <v>73</v>
      </c>
      <c r="AU209" s="211" t="s">
        <v>82</v>
      </c>
      <c r="AY209" s="210" t="s">
        <v>131</v>
      </c>
      <c r="BK209" s="212">
        <f>SUM(BK210:BK211)</f>
        <v>0</v>
      </c>
    </row>
    <row r="210" s="2" customFormat="1" ht="16.5" customHeight="1">
      <c r="A210" s="41"/>
      <c r="B210" s="42"/>
      <c r="C210" s="215" t="s">
        <v>439</v>
      </c>
      <c r="D210" s="215" t="s">
        <v>134</v>
      </c>
      <c r="E210" s="216" t="s">
        <v>759</v>
      </c>
      <c r="F210" s="217" t="s">
        <v>760</v>
      </c>
      <c r="G210" s="218" t="s">
        <v>650</v>
      </c>
      <c r="H210" s="219">
        <v>4</v>
      </c>
      <c r="I210" s="220"/>
      <c r="J210" s="221">
        <f>ROUND(I210*H210,2)</f>
        <v>0</v>
      </c>
      <c r="K210" s="217" t="s">
        <v>19</v>
      </c>
      <c r="L210" s="47"/>
      <c r="M210" s="222" t="s">
        <v>19</v>
      </c>
      <c r="N210" s="223" t="s">
        <v>45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158</v>
      </c>
      <c r="AT210" s="226" t="s">
        <v>134</v>
      </c>
      <c r="AU210" s="226" t="s">
        <v>84</v>
      </c>
      <c r="AY210" s="20" t="s">
        <v>131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20" t="s">
        <v>82</v>
      </c>
      <c r="BK210" s="227">
        <f>ROUND(I210*H210,2)</f>
        <v>0</v>
      </c>
      <c r="BL210" s="20" t="s">
        <v>158</v>
      </c>
      <c r="BM210" s="226" t="s">
        <v>761</v>
      </c>
    </row>
    <row r="211" s="2" customFormat="1">
      <c r="A211" s="41"/>
      <c r="B211" s="42"/>
      <c r="C211" s="43"/>
      <c r="D211" s="233" t="s">
        <v>143</v>
      </c>
      <c r="E211" s="43"/>
      <c r="F211" s="234" t="s">
        <v>666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143</v>
      </c>
      <c r="AU211" s="20" t="s">
        <v>84</v>
      </c>
    </row>
    <row r="212" s="12" customFormat="1" ht="22.8" customHeight="1">
      <c r="A212" s="12"/>
      <c r="B212" s="199"/>
      <c r="C212" s="200"/>
      <c r="D212" s="201" t="s">
        <v>73</v>
      </c>
      <c r="E212" s="213" t="s">
        <v>762</v>
      </c>
      <c r="F212" s="213" t="s">
        <v>763</v>
      </c>
      <c r="G212" s="200"/>
      <c r="H212" s="200"/>
      <c r="I212" s="203"/>
      <c r="J212" s="214">
        <f>BK212</f>
        <v>0</v>
      </c>
      <c r="K212" s="200"/>
      <c r="L212" s="205"/>
      <c r="M212" s="206"/>
      <c r="N212" s="207"/>
      <c r="O212" s="207"/>
      <c r="P212" s="208">
        <f>SUM(P213:P214)</f>
        <v>0</v>
      </c>
      <c r="Q212" s="207"/>
      <c r="R212" s="208">
        <f>SUM(R213:R214)</f>
        <v>0</v>
      </c>
      <c r="S212" s="207"/>
      <c r="T212" s="209">
        <f>SUM(T213:T214)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10" t="s">
        <v>82</v>
      </c>
      <c r="AT212" s="211" t="s">
        <v>73</v>
      </c>
      <c r="AU212" s="211" t="s">
        <v>82</v>
      </c>
      <c r="AY212" s="210" t="s">
        <v>131</v>
      </c>
      <c r="BK212" s="212">
        <f>SUM(BK213:BK214)</f>
        <v>0</v>
      </c>
    </row>
    <row r="213" s="2" customFormat="1" ht="16.5" customHeight="1">
      <c r="A213" s="41"/>
      <c r="B213" s="42"/>
      <c r="C213" s="215" t="s">
        <v>445</v>
      </c>
      <c r="D213" s="215" t="s">
        <v>134</v>
      </c>
      <c r="E213" s="216" t="s">
        <v>764</v>
      </c>
      <c r="F213" s="217" t="s">
        <v>765</v>
      </c>
      <c r="G213" s="218" t="s">
        <v>766</v>
      </c>
      <c r="H213" s="219">
        <v>16</v>
      </c>
      <c r="I213" s="220"/>
      <c r="J213" s="221">
        <f>ROUND(I213*H213,2)</f>
        <v>0</v>
      </c>
      <c r="K213" s="217" t="s">
        <v>19</v>
      </c>
      <c r="L213" s="47"/>
      <c r="M213" s="222" t="s">
        <v>19</v>
      </c>
      <c r="N213" s="223" t="s">
        <v>45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158</v>
      </c>
      <c r="AT213" s="226" t="s">
        <v>134</v>
      </c>
      <c r="AU213" s="226" t="s">
        <v>84</v>
      </c>
      <c r="AY213" s="20" t="s">
        <v>131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20" t="s">
        <v>82</v>
      </c>
      <c r="BK213" s="227">
        <f>ROUND(I213*H213,2)</f>
        <v>0</v>
      </c>
      <c r="BL213" s="20" t="s">
        <v>158</v>
      </c>
      <c r="BM213" s="226" t="s">
        <v>767</v>
      </c>
    </row>
    <row r="214" s="2" customFormat="1">
      <c r="A214" s="41"/>
      <c r="B214" s="42"/>
      <c r="C214" s="43"/>
      <c r="D214" s="233" t="s">
        <v>143</v>
      </c>
      <c r="E214" s="43"/>
      <c r="F214" s="234" t="s">
        <v>768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20" t="s">
        <v>143</v>
      </c>
      <c r="AU214" s="20" t="s">
        <v>84</v>
      </c>
    </row>
    <row r="215" s="12" customFormat="1" ht="22.8" customHeight="1">
      <c r="A215" s="12"/>
      <c r="B215" s="199"/>
      <c r="C215" s="200"/>
      <c r="D215" s="201" t="s">
        <v>73</v>
      </c>
      <c r="E215" s="213" t="s">
        <v>769</v>
      </c>
      <c r="F215" s="213" t="s">
        <v>770</v>
      </c>
      <c r="G215" s="200"/>
      <c r="H215" s="200"/>
      <c r="I215" s="203"/>
      <c r="J215" s="214">
        <f>BK215</f>
        <v>0</v>
      </c>
      <c r="K215" s="200"/>
      <c r="L215" s="205"/>
      <c r="M215" s="206"/>
      <c r="N215" s="207"/>
      <c r="O215" s="207"/>
      <c r="P215" s="208">
        <v>0</v>
      </c>
      <c r="Q215" s="207"/>
      <c r="R215" s="208">
        <v>0</v>
      </c>
      <c r="S215" s="207"/>
      <c r="T215" s="209"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10" t="s">
        <v>82</v>
      </c>
      <c r="AT215" s="211" t="s">
        <v>73</v>
      </c>
      <c r="AU215" s="211" t="s">
        <v>82</v>
      </c>
      <c r="AY215" s="210" t="s">
        <v>131</v>
      </c>
      <c r="BK215" s="212">
        <v>0</v>
      </c>
    </row>
    <row r="216" s="12" customFormat="1" ht="22.8" customHeight="1">
      <c r="A216" s="12"/>
      <c r="B216" s="199"/>
      <c r="C216" s="200"/>
      <c r="D216" s="201" t="s">
        <v>73</v>
      </c>
      <c r="E216" s="213" t="s">
        <v>771</v>
      </c>
      <c r="F216" s="213" t="s">
        <v>772</v>
      </c>
      <c r="G216" s="200"/>
      <c r="H216" s="200"/>
      <c r="I216" s="203"/>
      <c r="J216" s="214">
        <f>BK216</f>
        <v>0</v>
      </c>
      <c r="K216" s="200"/>
      <c r="L216" s="205"/>
      <c r="M216" s="206"/>
      <c r="N216" s="207"/>
      <c r="O216" s="207"/>
      <c r="P216" s="208">
        <f>SUM(P217:P218)</f>
        <v>0</v>
      </c>
      <c r="Q216" s="207"/>
      <c r="R216" s="208">
        <f>SUM(R217:R218)</f>
        <v>0</v>
      </c>
      <c r="S216" s="207"/>
      <c r="T216" s="209">
        <f>SUM(T217:T218)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0" t="s">
        <v>82</v>
      </c>
      <c r="AT216" s="211" t="s">
        <v>73</v>
      </c>
      <c r="AU216" s="211" t="s">
        <v>82</v>
      </c>
      <c r="AY216" s="210" t="s">
        <v>131</v>
      </c>
      <c r="BK216" s="212">
        <f>SUM(BK217:BK218)</f>
        <v>0</v>
      </c>
    </row>
    <row r="217" s="2" customFormat="1" ht="24.15" customHeight="1">
      <c r="A217" s="41"/>
      <c r="B217" s="42"/>
      <c r="C217" s="215" t="s">
        <v>449</v>
      </c>
      <c r="D217" s="215" t="s">
        <v>134</v>
      </c>
      <c r="E217" s="216" t="s">
        <v>773</v>
      </c>
      <c r="F217" s="217" t="s">
        <v>774</v>
      </c>
      <c r="G217" s="218" t="s">
        <v>766</v>
      </c>
      <c r="H217" s="219">
        <v>58</v>
      </c>
      <c r="I217" s="220"/>
      <c r="J217" s="221">
        <f>ROUND(I217*H217,2)</f>
        <v>0</v>
      </c>
      <c r="K217" s="217" t="s">
        <v>19</v>
      </c>
      <c r="L217" s="47"/>
      <c r="M217" s="222" t="s">
        <v>19</v>
      </c>
      <c r="N217" s="223" t="s">
        <v>45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158</v>
      </c>
      <c r="AT217" s="226" t="s">
        <v>134</v>
      </c>
      <c r="AU217" s="226" t="s">
        <v>84</v>
      </c>
      <c r="AY217" s="20" t="s">
        <v>131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82</v>
      </c>
      <c r="BK217" s="227">
        <f>ROUND(I217*H217,2)</f>
        <v>0</v>
      </c>
      <c r="BL217" s="20" t="s">
        <v>158</v>
      </c>
      <c r="BM217" s="226" t="s">
        <v>775</v>
      </c>
    </row>
    <row r="218" s="2" customFormat="1">
      <c r="A218" s="41"/>
      <c r="B218" s="42"/>
      <c r="C218" s="43"/>
      <c r="D218" s="233" t="s">
        <v>143</v>
      </c>
      <c r="E218" s="43"/>
      <c r="F218" s="234" t="s">
        <v>776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143</v>
      </c>
      <c r="AU218" s="20" t="s">
        <v>84</v>
      </c>
    </row>
    <row r="219" s="12" customFormat="1" ht="22.8" customHeight="1">
      <c r="A219" s="12"/>
      <c r="B219" s="199"/>
      <c r="C219" s="200"/>
      <c r="D219" s="201" t="s">
        <v>73</v>
      </c>
      <c r="E219" s="213" t="s">
        <v>777</v>
      </c>
      <c r="F219" s="213" t="s">
        <v>778</v>
      </c>
      <c r="G219" s="200"/>
      <c r="H219" s="200"/>
      <c r="I219" s="203"/>
      <c r="J219" s="214">
        <f>BK219</f>
        <v>0</v>
      </c>
      <c r="K219" s="200"/>
      <c r="L219" s="205"/>
      <c r="M219" s="206"/>
      <c r="N219" s="207"/>
      <c r="O219" s="207"/>
      <c r="P219" s="208">
        <f>P220+SUM(P221:P224)</f>
        <v>0</v>
      </c>
      <c r="Q219" s="207"/>
      <c r="R219" s="208">
        <f>R220+SUM(R221:R224)</f>
        <v>0</v>
      </c>
      <c r="S219" s="207"/>
      <c r="T219" s="209">
        <f>T220+SUM(T221:T224)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10" t="s">
        <v>82</v>
      </c>
      <c r="AT219" s="211" t="s">
        <v>73</v>
      </c>
      <c r="AU219" s="211" t="s">
        <v>82</v>
      </c>
      <c r="AY219" s="210" t="s">
        <v>131</v>
      </c>
      <c r="BK219" s="212">
        <f>BK220+SUM(BK221:BK224)</f>
        <v>0</v>
      </c>
    </row>
    <row r="220" s="2" customFormat="1" ht="16.5" customHeight="1">
      <c r="A220" s="41"/>
      <c r="B220" s="42"/>
      <c r="C220" s="215" t="s">
        <v>460</v>
      </c>
      <c r="D220" s="215" t="s">
        <v>134</v>
      </c>
      <c r="E220" s="216" t="s">
        <v>779</v>
      </c>
      <c r="F220" s="217" t="s">
        <v>780</v>
      </c>
      <c r="G220" s="218" t="s">
        <v>781</v>
      </c>
      <c r="H220" s="219">
        <v>0.12</v>
      </c>
      <c r="I220" s="220"/>
      <c r="J220" s="221">
        <f>ROUND(I220*H220,2)</f>
        <v>0</v>
      </c>
      <c r="K220" s="217" t="s">
        <v>19</v>
      </c>
      <c r="L220" s="47"/>
      <c r="M220" s="222" t="s">
        <v>19</v>
      </c>
      <c r="N220" s="223" t="s">
        <v>45</v>
      </c>
      <c r="O220" s="87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158</v>
      </c>
      <c r="AT220" s="226" t="s">
        <v>134</v>
      </c>
      <c r="AU220" s="226" t="s">
        <v>84</v>
      </c>
      <c r="AY220" s="20" t="s">
        <v>131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20" t="s">
        <v>82</v>
      </c>
      <c r="BK220" s="227">
        <f>ROUND(I220*H220,2)</f>
        <v>0</v>
      </c>
      <c r="BL220" s="20" t="s">
        <v>158</v>
      </c>
      <c r="BM220" s="226" t="s">
        <v>782</v>
      </c>
    </row>
    <row r="221" s="2" customFormat="1">
      <c r="A221" s="41"/>
      <c r="B221" s="42"/>
      <c r="C221" s="43"/>
      <c r="D221" s="233" t="s">
        <v>143</v>
      </c>
      <c r="E221" s="43"/>
      <c r="F221" s="234" t="s">
        <v>783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143</v>
      </c>
      <c r="AU221" s="20" t="s">
        <v>84</v>
      </c>
    </row>
    <row r="222" s="2" customFormat="1" ht="16.5" customHeight="1">
      <c r="A222" s="41"/>
      <c r="B222" s="42"/>
      <c r="C222" s="215" t="s">
        <v>466</v>
      </c>
      <c r="D222" s="215" t="s">
        <v>134</v>
      </c>
      <c r="E222" s="216" t="s">
        <v>784</v>
      </c>
      <c r="F222" s="217" t="s">
        <v>785</v>
      </c>
      <c r="G222" s="218" t="s">
        <v>781</v>
      </c>
      <c r="H222" s="219">
        <v>0.12</v>
      </c>
      <c r="I222" s="220"/>
      <c r="J222" s="221">
        <f>ROUND(I222*H222,2)</f>
        <v>0</v>
      </c>
      <c r="K222" s="217" t="s">
        <v>19</v>
      </c>
      <c r="L222" s="47"/>
      <c r="M222" s="222" t="s">
        <v>19</v>
      </c>
      <c r="N222" s="223" t="s">
        <v>45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158</v>
      </c>
      <c r="AT222" s="226" t="s">
        <v>134</v>
      </c>
      <c r="AU222" s="226" t="s">
        <v>84</v>
      </c>
      <c r="AY222" s="20" t="s">
        <v>131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20" t="s">
        <v>82</v>
      </c>
      <c r="BK222" s="227">
        <f>ROUND(I222*H222,2)</f>
        <v>0</v>
      </c>
      <c r="BL222" s="20" t="s">
        <v>158</v>
      </c>
      <c r="BM222" s="226" t="s">
        <v>786</v>
      </c>
    </row>
    <row r="223" s="2" customFormat="1">
      <c r="A223" s="41"/>
      <c r="B223" s="42"/>
      <c r="C223" s="43"/>
      <c r="D223" s="233" t="s">
        <v>143</v>
      </c>
      <c r="E223" s="43"/>
      <c r="F223" s="234" t="s">
        <v>787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20" t="s">
        <v>143</v>
      </c>
      <c r="AU223" s="20" t="s">
        <v>84</v>
      </c>
    </row>
    <row r="224" s="12" customFormat="1" ht="20.88" customHeight="1">
      <c r="A224" s="12"/>
      <c r="B224" s="199"/>
      <c r="C224" s="200"/>
      <c r="D224" s="201" t="s">
        <v>73</v>
      </c>
      <c r="E224" s="213" t="s">
        <v>788</v>
      </c>
      <c r="F224" s="213" t="s">
        <v>789</v>
      </c>
      <c r="G224" s="200"/>
      <c r="H224" s="200"/>
      <c r="I224" s="203"/>
      <c r="J224" s="214">
        <f>BK224</f>
        <v>0</v>
      </c>
      <c r="K224" s="200"/>
      <c r="L224" s="205"/>
      <c r="M224" s="206"/>
      <c r="N224" s="207"/>
      <c r="O224" s="207"/>
      <c r="P224" s="208">
        <f>P225</f>
        <v>0</v>
      </c>
      <c r="Q224" s="207"/>
      <c r="R224" s="208">
        <f>R225</f>
        <v>0</v>
      </c>
      <c r="S224" s="207"/>
      <c r="T224" s="209">
        <f>T225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0" t="s">
        <v>158</v>
      </c>
      <c r="AT224" s="211" t="s">
        <v>73</v>
      </c>
      <c r="AU224" s="211" t="s">
        <v>84</v>
      </c>
      <c r="AY224" s="210" t="s">
        <v>131</v>
      </c>
      <c r="BK224" s="212">
        <f>BK225</f>
        <v>0</v>
      </c>
    </row>
    <row r="225" s="2" customFormat="1" ht="16.5" customHeight="1">
      <c r="A225" s="41"/>
      <c r="B225" s="42"/>
      <c r="C225" s="215" t="s">
        <v>470</v>
      </c>
      <c r="D225" s="215" t="s">
        <v>134</v>
      </c>
      <c r="E225" s="216" t="s">
        <v>790</v>
      </c>
      <c r="F225" s="217" t="s">
        <v>791</v>
      </c>
      <c r="G225" s="218" t="s">
        <v>792</v>
      </c>
      <c r="H225" s="219">
        <v>1</v>
      </c>
      <c r="I225" s="220"/>
      <c r="J225" s="221">
        <f>ROUND(I225*H225,2)</f>
        <v>0</v>
      </c>
      <c r="K225" s="217" t="s">
        <v>19</v>
      </c>
      <c r="L225" s="47"/>
      <c r="M225" s="222" t="s">
        <v>19</v>
      </c>
      <c r="N225" s="223" t="s">
        <v>45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158</v>
      </c>
      <c r="AT225" s="226" t="s">
        <v>134</v>
      </c>
      <c r="AU225" s="226" t="s">
        <v>152</v>
      </c>
      <c r="AY225" s="20" t="s">
        <v>131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20" t="s">
        <v>82</v>
      </c>
      <c r="BK225" s="227">
        <f>ROUND(I225*H225,2)</f>
        <v>0</v>
      </c>
      <c r="BL225" s="20" t="s">
        <v>158</v>
      </c>
      <c r="BM225" s="226" t="s">
        <v>793</v>
      </c>
    </row>
    <row r="226" s="12" customFormat="1" ht="25.92" customHeight="1">
      <c r="A226" s="12"/>
      <c r="B226" s="199"/>
      <c r="C226" s="200"/>
      <c r="D226" s="201" t="s">
        <v>73</v>
      </c>
      <c r="E226" s="202" t="s">
        <v>794</v>
      </c>
      <c r="F226" s="202" t="s">
        <v>795</v>
      </c>
      <c r="G226" s="200"/>
      <c r="H226" s="200"/>
      <c r="I226" s="203"/>
      <c r="J226" s="204">
        <f>BK226</f>
        <v>0</v>
      </c>
      <c r="K226" s="200"/>
      <c r="L226" s="205"/>
      <c r="M226" s="206"/>
      <c r="N226" s="207"/>
      <c r="O226" s="207"/>
      <c r="P226" s="208">
        <v>0</v>
      </c>
      <c r="Q226" s="207"/>
      <c r="R226" s="208">
        <v>0</v>
      </c>
      <c r="S226" s="207"/>
      <c r="T226" s="209"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0" t="s">
        <v>82</v>
      </c>
      <c r="AT226" s="211" t="s">
        <v>73</v>
      </c>
      <c r="AU226" s="211" t="s">
        <v>74</v>
      </c>
      <c r="AY226" s="210" t="s">
        <v>131</v>
      </c>
      <c r="BK226" s="212">
        <v>0</v>
      </c>
    </row>
    <row r="227" s="12" customFormat="1" ht="25.92" customHeight="1">
      <c r="A227" s="12"/>
      <c r="B227" s="199"/>
      <c r="C227" s="200"/>
      <c r="D227" s="201" t="s">
        <v>73</v>
      </c>
      <c r="E227" s="202" t="s">
        <v>796</v>
      </c>
      <c r="F227" s="202" t="s">
        <v>247</v>
      </c>
      <c r="G227" s="200"/>
      <c r="H227" s="200"/>
      <c r="I227" s="203"/>
      <c r="J227" s="204">
        <f>BK227</f>
        <v>0</v>
      </c>
      <c r="K227" s="200"/>
      <c r="L227" s="205"/>
      <c r="M227" s="206"/>
      <c r="N227" s="207"/>
      <c r="O227" s="207"/>
      <c r="P227" s="208">
        <f>P228+P231+P234+P237+P242+P245+P248+P251+P256+P263+P266+P269</f>
        <v>0</v>
      </c>
      <c r="Q227" s="207"/>
      <c r="R227" s="208">
        <f>R228+R231+R234+R237+R242+R245+R248+R251+R256+R263+R266+R269</f>
        <v>0</v>
      </c>
      <c r="S227" s="207"/>
      <c r="T227" s="209">
        <f>T228+T231+T234+T237+T242+T245+T248+T251+T256+T263+T266+T269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10" t="s">
        <v>82</v>
      </c>
      <c r="AT227" s="211" t="s">
        <v>73</v>
      </c>
      <c r="AU227" s="211" t="s">
        <v>74</v>
      </c>
      <c r="AY227" s="210" t="s">
        <v>131</v>
      </c>
      <c r="BK227" s="212">
        <f>BK228+BK231+BK234+BK237+BK242+BK245+BK248+BK251+BK256+BK263+BK266+BK269</f>
        <v>0</v>
      </c>
    </row>
    <row r="228" s="12" customFormat="1" ht="22.8" customHeight="1">
      <c r="A228" s="12"/>
      <c r="B228" s="199"/>
      <c r="C228" s="200"/>
      <c r="D228" s="201" t="s">
        <v>73</v>
      </c>
      <c r="E228" s="213" t="s">
        <v>797</v>
      </c>
      <c r="F228" s="213" t="s">
        <v>798</v>
      </c>
      <c r="G228" s="200"/>
      <c r="H228" s="200"/>
      <c r="I228" s="203"/>
      <c r="J228" s="214">
        <f>BK228</f>
        <v>0</v>
      </c>
      <c r="K228" s="200"/>
      <c r="L228" s="205"/>
      <c r="M228" s="206"/>
      <c r="N228" s="207"/>
      <c r="O228" s="207"/>
      <c r="P228" s="208">
        <f>SUM(P229:P230)</f>
        <v>0</v>
      </c>
      <c r="Q228" s="207"/>
      <c r="R228" s="208">
        <f>SUM(R229:R230)</f>
        <v>0</v>
      </c>
      <c r="S228" s="207"/>
      <c r="T228" s="209">
        <f>SUM(T229:T230)</f>
        <v>0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10" t="s">
        <v>82</v>
      </c>
      <c r="AT228" s="211" t="s">
        <v>73</v>
      </c>
      <c r="AU228" s="211" t="s">
        <v>82</v>
      </c>
      <c r="AY228" s="210" t="s">
        <v>131</v>
      </c>
      <c r="BK228" s="212">
        <f>SUM(BK229:BK230)</f>
        <v>0</v>
      </c>
    </row>
    <row r="229" s="2" customFormat="1" ht="16.5" customHeight="1">
      <c r="A229" s="41"/>
      <c r="B229" s="42"/>
      <c r="C229" s="215" t="s">
        <v>476</v>
      </c>
      <c r="D229" s="215" t="s">
        <v>134</v>
      </c>
      <c r="E229" s="216" t="s">
        <v>799</v>
      </c>
      <c r="F229" s="217" t="s">
        <v>800</v>
      </c>
      <c r="G229" s="218" t="s">
        <v>781</v>
      </c>
      <c r="H229" s="219">
        <v>0.12</v>
      </c>
      <c r="I229" s="220"/>
      <c r="J229" s="221">
        <f>ROUND(I229*H229,2)</f>
        <v>0</v>
      </c>
      <c r="K229" s="217" t="s">
        <v>19</v>
      </c>
      <c r="L229" s="47"/>
      <c r="M229" s="222" t="s">
        <v>19</v>
      </c>
      <c r="N229" s="223" t="s">
        <v>45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158</v>
      </c>
      <c r="AT229" s="226" t="s">
        <v>134</v>
      </c>
      <c r="AU229" s="226" t="s">
        <v>84</v>
      </c>
      <c r="AY229" s="20" t="s">
        <v>131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82</v>
      </c>
      <c r="BK229" s="227">
        <f>ROUND(I229*H229,2)</f>
        <v>0</v>
      </c>
      <c r="BL229" s="20" t="s">
        <v>158</v>
      </c>
      <c r="BM229" s="226" t="s">
        <v>801</v>
      </c>
    </row>
    <row r="230" s="2" customFormat="1">
      <c r="A230" s="41"/>
      <c r="B230" s="42"/>
      <c r="C230" s="43"/>
      <c r="D230" s="233" t="s">
        <v>143</v>
      </c>
      <c r="E230" s="43"/>
      <c r="F230" s="234" t="s">
        <v>783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143</v>
      </c>
      <c r="AU230" s="20" t="s">
        <v>84</v>
      </c>
    </row>
    <row r="231" s="12" customFormat="1" ht="22.8" customHeight="1">
      <c r="A231" s="12"/>
      <c r="B231" s="199"/>
      <c r="C231" s="200"/>
      <c r="D231" s="201" t="s">
        <v>73</v>
      </c>
      <c r="E231" s="213" t="s">
        <v>802</v>
      </c>
      <c r="F231" s="213" t="s">
        <v>803</v>
      </c>
      <c r="G231" s="200"/>
      <c r="H231" s="200"/>
      <c r="I231" s="203"/>
      <c r="J231" s="214">
        <f>BK231</f>
        <v>0</v>
      </c>
      <c r="K231" s="200"/>
      <c r="L231" s="205"/>
      <c r="M231" s="206"/>
      <c r="N231" s="207"/>
      <c r="O231" s="207"/>
      <c r="P231" s="208">
        <f>SUM(P232:P233)</f>
        <v>0</v>
      </c>
      <c r="Q231" s="207"/>
      <c r="R231" s="208">
        <f>SUM(R232:R233)</f>
        <v>0</v>
      </c>
      <c r="S231" s="207"/>
      <c r="T231" s="209">
        <f>SUM(T232:T233)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10" t="s">
        <v>82</v>
      </c>
      <c r="AT231" s="211" t="s">
        <v>73</v>
      </c>
      <c r="AU231" s="211" t="s">
        <v>82</v>
      </c>
      <c r="AY231" s="210" t="s">
        <v>131</v>
      </c>
      <c r="BK231" s="212">
        <f>SUM(BK232:BK233)</f>
        <v>0</v>
      </c>
    </row>
    <row r="232" s="2" customFormat="1" ht="16.5" customHeight="1">
      <c r="A232" s="41"/>
      <c r="B232" s="42"/>
      <c r="C232" s="215" t="s">
        <v>480</v>
      </c>
      <c r="D232" s="215" t="s">
        <v>134</v>
      </c>
      <c r="E232" s="216" t="s">
        <v>804</v>
      </c>
      <c r="F232" s="217" t="s">
        <v>805</v>
      </c>
      <c r="G232" s="218" t="s">
        <v>250</v>
      </c>
      <c r="H232" s="219">
        <v>21</v>
      </c>
      <c r="I232" s="220"/>
      <c r="J232" s="221">
        <f>ROUND(I232*H232,2)</f>
        <v>0</v>
      </c>
      <c r="K232" s="217" t="s">
        <v>19</v>
      </c>
      <c r="L232" s="47"/>
      <c r="M232" s="222" t="s">
        <v>19</v>
      </c>
      <c r="N232" s="223" t="s">
        <v>45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158</v>
      </c>
      <c r="AT232" s="226" t="s">
        <v>134</v>
      </c>
      <c r="AU232" s="226" t="s">
        <v>84</v>
      </c>
      <c r="AY232" s="20" t="s">
        <v>131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20" t="s">
        <v>82</v>
      </c>
      <c r="BK232" s="227">
        <f>ROUND(I232*H232,2)</f>
        <v>0</v>
      </c>
      <c r="BL232" s="20" t="s">
        <v>158</v>
      </c>
      <c r="BM232" s="226" t="s">
        <v>806</v>
      </c>
    </row>
    <row r="233" s="2" customFormat="1">
      <c r="A233" s="41"/>
      <c r="B233" s="42"/>
      <c r="C233" s="43"/>
      <c r="D233" s="233" t="s">
        <v>143</v>
      </c>
      <c r="E233" s="43"/>
      <c r="F233" s="234" t="s">
        <v>807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20" t="s">
        <v>143</v>
      </c>
      <c r="AU233" s="20" t="s">
        <v>84</v>
      </c>
    </row>
    <row r="234" s="12" customFormat="1" ht="22.8" customHeight="1">
      <c r="A234" s="12"/>
      <c r="B234" s="199"/>
      <c r="C234" s="200"/>
      <c r="D234" s="201" t="s">
        <v>73</v>
      </c>
      <c r="E234" s="213" t="s">
        <v>808</v>
      </c>
      <c r="F234" s="213" t="s">
        <v>809</v>
      </c>
      <c r="G234" s="200"/>
      <c r="H234" s="200"/>
      <c r="I234" s="203"/>
      <c r="J234" s="214">
        <f>BK234</f>
        <v>0</v>
      </c>
      <c r="K234" s="200"/>
      <c r="L234" s="205"/>
      <c r="M234" s="206"/>
      <c r="N234" s="207"/>
      <c r="O234" s="207"/>
      <c r="P234" s="208">
        <f>SUM(P235:P236)</f>
        <v>0</v>
      </c>
      <c r="Q234" s="207"/>
      <c r="R234" s="208">
        <f>SUM(R235:R236)</f>
        <v>0</v>
      </c>
      <c r="S234" s="207"/>
      <c r="T234" s="209">
        <f>SUM(T235:T236)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10" t="s">
        <v>82</v>
      </c>
      <c r="AT234" s="211" t="s">
        <v>73</v>
      </c>
      <c r="AU234" s="211" t="s">
        <v>82</v>
      </c>
      <c r="AY234" s="210" t="s">
        <v>131</v>
      </c>
      <c r="BK234" s="212">
        <f>SUM(BK235:BK236)</f>
        <v>0</v>
      </c>
    </row>
    <row r="235" s="2" customFormat="1" ht="16.5" customHeight="1">
      <c r="A235" s="41"/>
      <c r="B235" s="42"/>
      <c r="C235" s="215" t="s">
        <v>484</v>
      </c>
      <c r="D235" s="215" t="s">
        <v>134</v>
      </c>
      <c r="E235" s="216" t="s">
        <v>810</v>
      </c>
      <c r="F235" s="217" t="s">
        <v>811</v>
      </c>
      <c r="G235" s="218" t="s">
        <v>250</v>
      </c>
      <c r="H235" s="219">
        <v>9</v>
      </c>
      <c r="I235" s="220"/>
      <c r="J235" s="221">
        <f>ROUND(I235*H235,2)</f>
        <v>0</v>
      </c>
      <c r="K235" s="217" t="s">
        <v>19</v>
      </c>
      <c r="L235" s="47"/>
      <c r="M235" s="222" t="s">
        <v>19</v>
      </c>
      <c r="N235" s="223" t="s">
        <v>45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158</v>
      </c>
      <c r="AT235" s="226" t="s">
        <v>134</v>
      </c>
      <c r="AU235" s="226" t="s">
        <v>84</v>
      </c>
      <c r="AY235" s="20" t="s">
        <v>131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20" t="s">
        <v>82</v>
      </c>
      <c r="BK235" s="227">
        <f>ROUND(I235*H235,2)</f>
        <v>0</v>
      </c>
      <c r="BL235" s="20" t="s">
        <v>158</v>
      </c>
      <c r="BM235" s="226" t="s">
        <v>812</v>
      </c>
    </row>
    <row r="236" s="2" customFormat="1">
      <c r="A236" s="41"/>
      <c r="B236" s="42"/>
      <c r="C236" s="43"/>
      <c r="D236" s="233" t="s">
        <v>143</v>
      </c>
      <c r="E236" s="43"/>
      <c r="F236" s="234" t="s">
        <v>813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20" t="s">
        <v>143</v>
      </c>
      <c r="AU236" s="20" t="s">
        <v>84</v>
      </c>
    </row>
    <row r="237" s="12" customFormat="1" ht="22.8" customHeight="1">
      <c r="A237" s="12"/>
      <c r="B237" s="199"/>
      <c r="C237" s="200"/>
      <c r="D237" s="201" t="s">
        <v>73</v>
      </c>
      <c r="E237" s="213" t="s">
        <v>814</v>
      </c>
      <c r="F237" s="213" t="s">
        <v>815</v>
      </c>
      <c r="G237" s="200"/>
      <c r="H237" s="200"/>
      <c r="I237" s="203"/>
      <c r="J237" s="214">
        <f>BK237</f>
        <v>0</v>
      </c>
      <c r="K237" s="200"/>
      <c r="L237" s="205"/>
      <c r="M237" s="206"/>
      <c r="N237" s="207"/>
      <c r="O237" s="207"/>
      <c r="P237" s="208">
        <f>SUM(P238:P241)</f>
        <v>0</v>
      </c>
      <c r="Q237" s="207"/>
      <c r="R237" s="208">
        <f>SUM(R238:R241)</f>
        <v>0</v>
      </c>
      <c r="S237" s="207"/>
      <c r="T237" s="209">
        <f>SUM(T238:T241)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10" t="s">
        <v>82</v>
      </c>
      <c r="AT237" s="211" t="s">
        <v>73</v>
      </c>
      <c r="AU237" s="211" t="s">
        <v>82</v>
      </c>
      <c r="AY237" s="210" t="s">
        <v>131</v>
      </c>
      <c r="BK237" s="212">
        <f>SUM(BK238:BK241)</f>
        <v>0</v>
      </c>
    </row>
    <row r="238" s="2" customFormat="1" ht="16.5" customHeight="1">
      <c r="A238" s="41"/>
      <c r="B238" s="42"/>
      <c r="C238" s="215" t="s">
        <v>488</v>
      </c>
      <c r="D238" s="215" t="s">
        <v>134</v>
      </c>
      <c r="E238" s="216" t="s">
        <v>816</v>
      </c>
      <c r="F238" s="217" t="s">
        <v>817</v>
      </c>
      <c r="G238" s="218" t="s">
        <v>255</v>
      </c>
      <c r="H238" s="219">
        <v>116</v>
      </c>
      <c r="I238" s="220"/>
      <c r="J238" s="221">
        <f>ROUND(I238*H238,2)</f>
        <v>0</v>
      </c>
      <c r="K238" s="217" t="s">
        <v>19</v>
      </c>
      <c r="L238" s="47"/>
      <c r="M238" s="222" t="s">
        <v>19</v>
      </c>
      <c r="N238" s="223" t="s">
        <v>45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158</v>
      </c>
      <c r="AT238" s="226" t="s">
        <v>134</v>
      </c>
      <c r="AU238" s="226" t="s">
        <v>84</v>
      </c>
      <c r="AY238" s="20" t="s">
        <v>131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20" t="s">
        <v>82</v>
      </c>
      <c r="BK238" s="227">
        <f>ROUND(I238*H238,2)</f>
        <v>0</v>
      </c>
      <c r="BL238" s="20" t="s">
        <v>158</v>
      </c>
      <c r="BM238" s="226" t="s">
        <v>818</v>
      </c>
    </row>
    <row r="239" s="2" customFormat="1">
      <c r="A239" s="41"/>
      <c r="B239" s="42"/>
      <c r="C239" s="43"/>
      <c r="D239" s="233" t="s">
        <v>143</v>
      </c>
      <c r="E239" s="43"/>
      <c r="F239" s="234" t="s">
        <v>819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143</v>
      </c>
      <c r="AU239" s="20" t="s">
        <v>84</v>
      </c>
    </row>
    <row r="240" s="2" customFormat="1" ht="16.5" customHeight="1">
      <c r="A240" s="41"/>
      <c r="B240" s="42"/>
      <c r="C240" s="215" t="s">
        <v>493</v>
      </c>
      <c r="D240" s="215" t="s">
        <v>134</v>
      </c>
      <c r="E240" s="216" t="s">
        <v>820</v>
      </c>
      <c r="F240" s="217" t="s">
        <v>821</v>
      </c>
      <c r="G240" s="218" t="s">
        <v>255</v>
      </c>
      <c r="H240" s="219">
        <v>4</v>
      </c>
      <c r="I240" s="220"/>
      <c r="J240" s="221">
        <f>ROUND(I240*H240,2)</f>
        <v>0</v>
      </c>
      <c r="K240" s="217" t="s">
        <v>19</v>
      </c>
      <c r="L240" s="47"/>
      <c r="M240" s="222" t="s">
        <v>19</v>
      </c>
      <c r="N240" s="223" t="s">
        <v>45</v>
      </c>
      <c r="O240" s="87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158</v>
      </c>
      <c r="AT240" s="226" t="s">
        <v>134</v>
      </c>
      <c r="AU240" s="226" t="s">
        <v>84</v>
      </c>
      <c r="AY240" s="20" t="s">
        <v>131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82</v>
      </c>
      <c r="BK240" s="227">
        <f>ROUND(I240*H240,2)</f>
        <v>0</v>
      </c>
      <c r="BL240" s="20" t="s">
        <v>158</v>
      </c>
      <c r="BM240" s="226" t="s">
        <v>822</v>
      </c>
    </row>
    <row r="241" s="2" customFormat="1">
      <c r="A241" s="41"/>
      <c r="B241" s="42"/>
      <c r="C241" s="43"/>
      <c r="D241" s="233" t="s">
        <v>143</v>
      </c>
      <c r="E241" s="43"/>
      <c r="F241" s="234" t="s">
        <v>724</v>
      </c>
      <c r="G241" s="43"/>
      <c r="H241" s="43"/>
      <c r="I241" s="230"/>
      <c r="J241" s="43"/>
      <c r="K241" s="43"/>
      <c r="L241" s="47"/>
      <c r="M241" s="231"/>
      <c r="N241" s="232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143</v>
      </c>
      <c r="AU241" s="20" t="s">
        <v>84</v>
      </c>
    </row>
    <row r="242" s="12" customFormat="1" ht="22.8" customHeight="1">
      <c r="A242" s="12"/>
      <c r="B242" s="199"/>
      <c r="C242" s="200"/>
      <c r="D242" s="201" t="s">
        <v>73</v>
      </c>
      <c r="E242" s="213" t="s">
        <v>823</v>
      </c>
      <c r="F242" s="213" t="s">
        <v>824</v>
      </c>
      <c r="G242" s="200"/>
      <c r="H242" s="200"/>
      <c r="I242" s="203"/>
      <c r="J242" s="214">
        <f>BK242</f>
        <v>0</v>
      </c>
      <c r="K242" s="200"/>
      <c r="L242" s="205"/>
      <c r="M242" s="206"/>
      <c r="N242" s="207"/>
      <c r="O242" s="207"/>
      <c r="P242" s="208">
        <f>SUM(P243:P244)</f>
        <v>0</v>
      </c>
      <c r="Q242" s="207"/>
      <c r="R242" s="208">
        <f>SUM(R243:R244)</f>
        <v>0</v>
      </c>
      <c r="S242" s="207"/>
      <c r="T242" s="209">
        <f>SUM(T243:T244)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10" t="s">
        <v>82</v>
      </c>
      <c r="AT242" s="211" t="s">
        <v>73</v>
      </c>
      <c r="AU242" s="211" t="s">
        <v>82</v>
      </c>
      <c r="AY242" s="210" t="s">
        <v>131</v>
      </c>
      <c r="BK242" s="212">
        <f>SUM(BK243:BK244)</f>
        <v>0</v>
      </c>
    </row>
    <row r="243" s="2" customFormat="1" ht="24.15" customHeight="1">
      <c r="A243" s="41"/>
      <c r="B243" s="42"/>
      <c r="C243" s="215" t="s">
        <v>498</v>
      </c>
      <c r="D243" s="215" t="s">
        <v>134</v>
      </c>
      <c r="E243" s="216" t="s">
        <v>825</v>
      </c>
      <c r="F243" s="217" t="s">
        <v>826</v>
      </c>
      <c r="G243" s="218" t="s">
        <v>255</v>
      </c>
      <c r="H243" s="219">
        <v>120</v>
      </c>
      <c r="I243" s="220"/>
      <c r="J243" s="221">
        <f>ROUND(I243*H243,2)</f>
        <v>0</v>
      </c>
      <c r="K243" s="217" t="s">
        <v>19</v>
      </c>
      <c r="L243" s="47"/>
      <c r="M243" s="222" t="s">
        <v>19</v>
      </c>
      <c r="N243" s="223" t="s">
        <v>45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158</v>
      </c>
      <c r="AT243" s="226" t="s">
        <v>134</v>
      </c>
      <c r="AU243" s="226" t="s">
        <v>84</v>
      </c>
      <c r="AY243" s="20" t="s">
        <v>131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20" t="s">
        <v>82</v>
      </c>
      <c r="BK243" s="227">
        <f>ROUND(I243*H243,2)</f>
        <v>0</v>
      </c>
      <c r="BL243" s="20" t="s">
        <v>158</v>
      </c>
      <c r="BM243" s="226" t="s">
        <v>827</v>
      </c>
    </row>
    <row r="244" s="2" customFormat="1">
      <c r="A244" s="41"/>
      <c r="B244" s="42"/>
      <c r="C244" s="43"/>
      <c r="D244" s="233" t="s">
        <v>143</v>
      </c>
      <c r="E244" s="43"/>
      <c r="F244" s="234" t="s">
        <v>828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143</v>
      </c>
      <c r="AU244" s="20" t="s">
        <v>84</v>
      </c>
    </row>
    <row r="245" s="12" customFormat="1" ht="22.8" customHeight="1">
      <c r="A245" s="12"/>
      <c r="B245" s="199"/>
      <c r="C245" s="200"/>
      <c r="D245" s="201" t="s">
        <v>73</v>
      </c>
      <c r="E245" s="213" t="s">
        <v>829</v>
      </c>
      <c r="F245" s="213" t="s">
        <v>830</v>
      </c>
      <c r="G245" s="200"/>
      <c r="H245" s="200"/>
      <c r="I245" s="203"/>
      <c r="J245" s="214">
        <f>BK245</f>
        <v>0</v>
      </c>
      <c r="K245" s="200"/>
      <c r="L245" s="205"/>
      <c r="M245" s="206"/>
      <c r="N245" s="207"/>
      <c r="O245" s="207"/>
      <c r="P245" s="208">
        <f>SUM(P246:P247)</f>
        <v>0</v>
      </c>
      <c r="Q245" s="207"/>
      <c r="R245" s="208">
        <f>SUM(R246:R247)</f>
        <v>0</v>
      </c>
      <c r="S245" s="207"/>
      <c r="T245" s="209">
        <f>SUM(T246:T247)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10" t="s">
        <v>82</v>
      </c>
      <c r="AT245" s="211" t="s">
        <v>73</v>
      </c>
      <c r="AU245" s="211" t="s">
        <v>82</v>
      </c>
      <c r="AY245" s="210" t="s">
        <v>131</v>
      </c>
      <c r="BK245" s="212">
        <f>SUM(BK246:BK247)</f>
        <v>0</v>
      </c>
    </row>
    <row r="246" s="2" customFormat="1" ht="21.75" customHeight="1">
      <c r="A246" s="41"/>
      <c r="B246" s="42"/>
      <c r="C246" s="215" t="s">
        <v>503</v>
      </c>
      <c r="D246" s="215" t="s">
        <v>134</v>
      </c>
      <c r="E246" s="216" t="s">
        <v>831</v>
      </c>
      <c r="F246" s="217" t="s">
        <v>832</v>
      </c>
      <c r="G246" s="218" t="s">
        <v>255</v>
      </c>
      <c r="H246" s="219">
        <v>120</v>
      </c>
      <c r="I246" s="220"/>
      <c r="J246" s="221">
        <f>ROUND(I246*H246,2)</f>
        <v>0</v>
      </c>
      <c r="K246" s="217" t="s">
        <v>19</v>
      </c>
      <c r="L246" s="47"/>
      <c r="M246" s="222" t="s">
        <v>19</v>
      </c>
      <c r="N246" s="223" t="s">
        <v>45</v>
      </c>
      <c r="O246" s="87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26" t="s">
        <v>158</v>
      </c>
      <c r="AT246" s="226" t="s">
        <v>134</v>
      </c>
      <c r="AU246" s="226" t="s">
        <v>84</v>
      </c>
      <c r="AY246" s="20" t="s">
        <v>131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20" t="s">
        <v>82</v>
      </c>
      <c r="BK246" s="227">
        <f>ROUND(I246*H246,2)</f>
        <v>0</v>
      </c>
      <c r="BL246" s="20" t="s">
        <v>158</v>
      </c>
      <c r="BM246" s="226" t="s">
        <v>833</v>
      </c>
    </row>
    <row r="247" s="2" customFormat="1">
      <c r="A247" s="41"/>
      <c r="B247" s="42"/>
      <c r="C247" s="43"/>
      <c r="D247" s="233" t="s">
        <v>143</v>
      </c>
      <c r="E247" s="43"/>
      <c r="F247" s="234" t="s">
        <v>828</v>
      </c>
      <c r="G247" s="43"/>
      <c r="H247" s="43"/>
      <c r="I247" s="230"/>
      <c r="J247" s="43"/>
      <c r="K247" s="43"/>
      <c r="L247" s="47"/>
      <c r="M247" s="231"/>
      <c r="N247" s="232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T247" s="20" t="s">
        <v>143</v>
      </c>
      <c r="AU247" s="20" t="s">
        <v>84</v>
      </c>
    </row>
    <row r="248" s="12" customFormat="1" ht="22.8" customHeight="1">
      <c r="A248" s="12"/>
      <c r="B248" s="199"/>
      <c r="C248" s="200"/>
      <c r="D248" s="201" t="s">
        <v>73</v>
      </c>
      <c r="E248" s="213" t="s">
        <v>834</v>
      </c>
      <c r="F248" s="213" t="s">
        <v>835</v>
      </c>
      <c r="G248" s="200"/>
      <c r="H248" s="200"/>
      <c r="I248" s="203"/>
      <c r="J248" s="214">
        <f>BK248</f>
        <v>0</v>
      </c>
      <c r="K248" s="200"/>
      <c r="L248" s="205"/>
      <c r="M248" s="206"/>
      <c r="N248" s="207"/>
      <c r="O248" s="207"/>
      <c r="P248" s="208">
        <f>SUM(P249:P250)</f>
        <v>0</v>
      </c>
      <c r="Q248" s="207"/>
      <c r="R248" s="208">
        <f>SUM(R249:R250)</f>
        <v>0</v>
      </c>
      <c r="S248" s="207"/>
      <c r="T248" s="209">
        <f>SUM(T249:T250)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0" t="s">
        <v>82</v>
      </c>
      <c r="AT248" s="211" t="s">
        <v>73</v>
      </c>
      <c r="AU248" s="211" t="s">
        <v>82</v>
      </c>
      <c r="AY248" s="210" t="s">
        <v>131</v>
      </c>
      <c r="BK248" s="212">
        <f>SUM(BK249:BK250)</f>
        <v>0</v>
      </c>
    </row>
    <row r="249" s="2" customFormat="1" ht="16.5" customHeight="1">
      <c r="A249" s="41"/>
      <c r="B249" s="42"/>
      <c r="C249" s="215" t="s">
        <v>508</v>
      </c>
      <c r="D249" s="215" t="s">
        <v>134</v>
      </c>
      <c r="E249" s="216" t="s">
        <v>836</v>
      </c>
      <c r="F249" s="217" t="s">
        <v>837</v>
      </c>
      <c r="G249" s="218" t="s">
        <v>255</v>
      </c>
      <c r="H249" s="219">
        <v>120</v>
      </c>
      <c r="I249" s="220"/>
      <c r="J249" s="221">
        <f>ROUND(I249*H249,2)</f>
        <v>0</v>
      </c>
      <c r="K249" s="217" t="s">
        <v>19</v>
      </c>
      <c r="L249" s="47"/>
      <c r="M249" s="222" t="s">
        <v>19</v>
      </c>
      <c r="N249" s="223" t="s">
        <v>45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158</v>
      </c>
      <c r="AT249" s="226" t="s">
        <v>134</v>
      </c>
      <c r="AU249" s="226" t="s">
        <v>84</v>
      </c>
      <c r="AY249" s="20" t="s">
        <v>131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20" t="s">
        <v>82</v>
      </c>
      <c r="BK249" s="227">
        <f>ROUND(I249*H249,2)</f>
        <v>0</v>
      </c>
      <c r="BL249" s="20" t="s">
        <v>158</v>
      </c>
      <c r="BM249" s="226" t="s">
        <v>838</v>
      </c>
    </row>
    <row r="250" s="2" customFormat="1">
      <c r="A250" s="41"/>
      <c r="B250" s="42"/>
      <c r="C250" s="43"/>
      <c r="D250" s="233" t="s">
        <v>143</v>
      </c>
      <c r="E250" s="43"/>
      <c r="F250" s="234" t="s">
        <v>828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143</v>
      </c>
      <c r="AU250" s="20" t="s">
        <v>84</v>
      </c>
    </row>
    <row r="251" s="12" customFormat="1" ht="22.8" customHeight="1">
      <c r="A251" s="12"/>
      <c r="B251" s="199"/>
      <c r="C251" s="200"/>
      <c r="D251" s="201" t="s">
        <v>73</v>
      </c>
      <c r="E251" s="213" t="s">
        <v>839</v>
      </c>
      <c r="F251" s="213" t="s">
        <v>840</v>
      </c>
      <c r="G251" s="200"/>
      <c r="H251" s="200"/>
      <c r="I251" s="203"/>
      <c r="J251" s="214">
        <f>BK251</f>
        <v>0</v>
      </c>
      <c r="K251" s="200"/>
      <c r="L251" s="205"/>
      <c r="M251" s="206"/>
      <c r="N251" s="207"/>
      <c r="O251" s="207"/>
      <c r="P251" s="208">
        <f>SUM(P252:P255)</f>
        <v>0</v>
      </c>
      <c r="Q251" s="207"/>
      <c r="R251" s="208">
        <f>SUM(R252:R255)</f>
        <v>0</v>
      </c>
      <c r="S251" s="207"/>
      <c r="T251" s="209">
        <f>SUM(T252:T255)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0" t="s">
        <v>82</v>
      </c>
      <c r="AT251" s="211" t="s">
        <v>73</v>
      </c>
      <c r="AU251" s="211" t="s">
        <v>82</v>
      </c>
      <c r="AY251" s="210" t="s">
        <v>131</v>
      </c>
      <c r="BK251" s="212">
        <f>SUM(BK252:BK255)</f>
        <v>0</v>
      </c>
    </row>
    <row r="252" s="2" customFormat="1" ht="16.5" customHeight="1">
      <c r="A252" s="41"/>
      <c r="B252" s="42"/>
      <c r="C252" s="215" t="s">
        <v>515</v>
      </c>
      <c r="D252" s="215" t="s">
        <v>134</v>
      </c>
      <c r="E252" s="216" t="s">
        <v>841</v>
      </c>
      <c r="F252" s="217" t="s">
        <v>842</v>
      </c>
      <c r="G252" s="218" t="s">
        <v>255</v>
      </c>
      <c r="H252" s="219">
        <v>116</v>
      </c>
      <c r="I252" s="220"/>
      <c r="J252" s="221">
        <f>ROUND(I252*H252,2)</f>
        <v>0</v>
      </c>
      <c r="K252" s="217" t="s">
        <v>19</v>
      </c>
      <c r="L252" s="47"/>
      <c r="M252" s="222" t="s">
        <v>19</v>
      </c>
      <c r="N252" s="223" t="s">
        <v>45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158</v>
      </c>
      <c r="AT252" s="226" t="s">
        <v>134</v>
      </c>
      <c r="AU252" s="226" t="s">
        <v>84</v>
      </c>
      <c r="AY252" s="20" t="s">
        <v>131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82</v>
      </c>
      <c r="BK252" s="227">
        <f>ROUND(I252*H252,2)</f>
        <v>0</v>
      </c>
      <c r="BL252" s="20" t="s">
        <v>158</v>
      </c>
      <c r="BM252" s="226" t="s">
        <v>843</v>
      </c>
    </row>
    <row r="253" s="2" customFormat="1">
      <c r="A253" s="41"/>
      <c r="B253" s="42"/>
      <c r="C253" s="43"/>
      <c r="D253" s="233" t="s">
        <v>143</v>
      </c>
      <c r="E253" s="43"/>
      <c r="F253" s="234" t="s">
        <v>844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143</v>
      </c>
      <c r="AU253" s="20" t="s">
        <v>84</v>
      </c>
    </row>
    <row r="254" s="2" customFormat="1" ht="16.5" customHeight="1">
      <c r="A254" s="41"/>
      <c r="B254" s="42"/>
      <c r="C254" s="215" t="s">
        <v>520</v>
      </c>
      <c r="D254" s="215" t="s">
        <v>134</v>
      </c>
      <c r="E254" s="216" t="s">
        <v>845</v>
      </c>
      <c r="F254" s="217" t="s">
        <v>846</v>
      </c>
      <c r="G254" s="218" t="s">
        <v>255</v>
      </c>
      <c r="H254" s="219">
        <v>4</v>
      </c>
      <c r="I254" s="220"/>
      <c r="J254" s="221">
        <f>ROUND(I254*H254,2)</f>
        <v>0</v>
      </c>
      <c r="K254" s="217" t="s">
        <v>19</v>
      </c>
      <c r="L254" s="47"/>
      <c r="M254" s="222" t="s">
        <v>19</v>
      </c>
      <c r="N254" s="223" t="s">
        <v>45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158</v>
      </c>
      <c r="AT254" s="226" t="s">
        <v>134</v>
      </c>
      <c r="AU254" s="226" t="s">
        <v>84</v>
      </c>
      <c r="AY254" s="20" t="s">
        <v>131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82</v>
      </c>
      <c r="BK254" s="227">
        <f>ROUND(I254*H254,2)</f>
        <v>0</v>
      </c>
      <c r="BL254" s="20" t="s">
        <v>158</v>
      </c>
      <c r="BM254" s="226" t="s">
        <v>847</v>
      </c>
    </row>
    <row r="255" s="2" customFormat="1">
      <c r="A255" s="41"/>
      <c r="B255" s="42"/>
      <c r="C255" s="43"/>
      <c r="D255" s="233" t="s">
        <v>143</v>
      </c>
      <c r="E255" s="43"/>
      <c r="F255" s="234" t="s">
        <v>724</v>
      </c>
      <c r="G255" s="43"/>
      <c r="H255" s="43"/>
      <c r="I255" s="230"/>
      <c r="J255" s="43"/>
      <c r="K255" s="43"/>
      <c r="L255" s="47"/>
      <c r="M255" s="231"/>
      <c r="N255" s="232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20" t="s">
        <v>143</v>
      </c>
      <c r="AU255" s="20" t="s">
        <v>84</v>
      </c>
    </row>
    <row r="256" s="12" customFormat="1" ht="22.8" customHeight="1">
      <c r="A256" s="12"/>
      <c r="B256" s="199"/>
      <c r="C256" s="200"/>
      <c r="D256" s="201" t="s">
        <v>73</v>
      </c>
      <c r="E256" s="213" t="s">
        <v>848</v>
      </c>
      <c r="F256" s="213" t="s">
        <v>849</v>
      </c>
      <c r="G256" s="200"/>
      <c r="H256" s="200"/>
      <c r="I256" s="203"/>
      <c r="J256" s="214">
        <f>BK256</f>
        <v>0</v>
      </c>
      <c r="K256" s="200"/>
      <c r="L256" s="205"/>
      <c r="M256" s="206"/>
      <c r="N256" s="207"/>
      <c r="O256" s="207"/>
      <c r="P256" s="208">
        <f>SUM(P257:P262)</f>
        <v>0</v>
      </c>
      <c r="Q256" s="207"/>
      <c r="R256" s="208">
        <f>SUM(R257:R262)</f>
        <v>0</v>
      </c>
      <c r="S256" s="207"/>
      <c r="T256" s="209">
        <f>SUM(T257:T262)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0" t="s">
        <v>82</v>
      </c>
      <c r="AT256" s="211" t="s">
        <v>73</v>
      </c>
      <c r="AU256" s="211" t="s">
        <v>82</v>
      </c>
      <c r="AY256" s="210" t="s">
        <v>131</v>
      </c>
      <c r="BK256" s="212">
        <f>SUM(BK257:BK262)</f>
        <v>0</v>
      </c>
    </row>
    <row r="257" s="2" customFormat="1" ht="16.5" customHeight="1">
      <c r="A257" s="41"/>
      <c r="B257" s="42"/>
      <c r="C257" s="215" t="s">
        <v>530</v>
      </c>
      <c r="D257" s="215" t="s">
        <v>134</v>
      </c>
      <c r="E257" s="216" t="s">
        <v>850</v>
      </c>
      <c r="F257" s="217" t="s">
        <v>851</v>
      </c>
      <c r="G257" s="218" t="s">
        <v>250</v>
      </c>
      <c r="H257" s="219">
        <v>42.600000000000001</v>
      </c>
      <c r="I257" s="220"/>
      <c r="J257" s="221">
        <f>ROUND(I257*H257,2)</f>
        <v>0</v>
      </c>
      <c r="K257" s="217" t="s">
        <v>19</v>
      </c>
      <c r="L257" s="47"/>
      <c r="M257" s="222" t="s">
        <v>19</v>
      </c>
      <c r="N257" s="223" t="s">
        <v>45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158</v>
      </c>
      <c r="AT257" s="226" t="s">
        <v>134</v>
      </c>
      <c r="AU257" s="226" t="s">
        <v>84</v>
      </c>
      <c r="AY257" s="20" t="s">
        <v>131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20" t="s">
        <v>82</v>
      </c>
      <c r="BK257" s="227">
        <f>ROUND(I257*H257,2)</f>
        <v>0</v>
      </c>
      <c r="BL257" s="20" t="s">
        <v>158</v>
      </c>
      <c r="BM257" s="226" t="s">
        <v>852</v>
      </c>
    </row>
    <row r="258" s="2" customFormat="1">
      <c r="A258" s="41"/>
      <c r="B258" s="42"/>
      <c r="C258" s="43"/>
      <c r="D258" s="233" t="s">
        <v>143</v>
      </c>
      <c r="E258" s="43"/>
      <c r="F258" s="234" t="s">
        <v>853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143</v>
      </c>
      <c r="AU258" s="20" t="s">
        <v>84</v>
      </c>
    </row>
    <row r="259" s="2" customFormat="1" ht="16.5" customHeight="1">
      <c r="A259" s="41"/>
      <c r="B259" s="42"/>
      <c r="C259" s="215" t="s">
        <v>535</v>
      </c>
      <c r="D259" s="215" t="s">
        <v>134</v>
      </c>
      <c r="E259" s="216" t="s">
        <v>854</v>
      </c>
      <c r="F259" s="217" t="s">
        <v>855</v>
      </c>
      <c r="G259" s="218" t="s">
        <v>250</v>
      </c>
      <c r="H259" s="219">
        <v>21</v>
      </c>
      <c r="I259" s="220"/>
      <c r="J259" s="221">
        <f>ROUND(I259*H259,2)</f>
        <v>0</v>
      </c>
      <c r="K259" s="217" t="s">
        <v>19</v>
      </c>
      <c r="L259" s="47"/>
      <c r="M259" s="222" t="s">
        <v>19</v>
      </c>
      <c r="N259" s="223" t="s">
        <v>45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158</v>
      </c>
      <c r="AT259" s="226" t="s">
        <v>134</v>
      </c>
      <c r="AU259" s="226" t="s">
        <v>84</v>
      </c>
      <c r="AY259" s="20" t="s">
        <v>131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82</v>
      </c>
      <c r="BK259" s="227">
        <f>ROUND(I259*H259,2)</f>
        <v>0</v>
      </c>
      <c r="BL259" s="20" t="s">
        <v>158</v>
      </c>
      <c r="BM259" s="226" t="s">
        <v>856</v>
      </c>
    </row>
    <row r="260" s="2" customFormat="1">
      <c r="A260" s="41"/>
      <c r="B260" s="42"/>
      <c r="C260" s="43"/>
      <c r="D260" s="233" t="s">
        <v>143</v>
      </c>
      <c r="E260" s="43"/>
      <c r="F260" s="234" t="s">
        <v>807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20" t="s">
        <v>143</v>
      </c>
      <c r="AU260" s="20" t="s">
        <v>84</v>
      </c>
    </row>
    <row r="261" s="2" customFormat="1" ht="16.5" customHeight="1">
      <c r="A261" s="41"/>
      <c r="B261" s="42"/>
      <c r="C261" s="215" t="s">
        <v>540</v>
      </c>
      <c r="D261" s="215" t="s">
        <v>134</v>
      </c>
      <c r="E261" s="216" t="s">
        <v>857</v>
      </c>
      <c r="F261" s="217" t="s">
        <v>858</v>
      </c>
      <c r="G261" s="218" t="s">
        <v>250</v>
      </c>
      <c r="H261" s="219">
        <v>21</v>
      </c>
      <c r="I261" s="220"/>
      <c r="J261" s="221">
        <f>ROUND(I261*H261,2)</f>
        <v>0</v>
      </c>
      <c r="K261" s="217" t="s">
        <v>19</v>
      </c>
      <c r="L261" s="47"/>
      <c r="M261" s="222" t="s">
        <v>19</v>
      </c>
      <c r="N261" s="223" t="s">
        <v>45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158</v>
      </c>
      <c r="AT261" s="226" t="s">
        <v>134</v>
      </c>
      <c r="AU261" s="226" t="s">
        <v>84</v>
      </c>
      <c r="AY261" s="20" t="s">
        <v>131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82</v>
      </c>
      <c r="BK261" s="227">
        <f>ROUND(I261*H261,2)</f>
        <v>0</v>
      </c>
      <c r="BL261" s="20" t="s">
        <v>158</v>
      </c>
      <c r="BM261" s="226" t="s">
        <v>859</v>
      </c>
    </row>
    <row r="262" s="2" customFormat="1">
      <c r="A262" s="41"/>
      <c r="B262" s="42"/>
      <c r="C262" s="43"/>
      <c r="D262" s="233" t="s">
        <v>143</v>
      </c>
      <c r="E262" s="43"/>
      <c r="F262" s="234" t="s">
        <v>807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143</v>
      </c>
      <c r="AU262" s="20" t="s">
        <v>84</v>
      </c>
    </row>
    <row r="263" s="12" customFormat="1" ht="22.8" customHeight="1">
      <c r="A263" s="12"/>
      <c r="B263" s="199"/>
      <c r="C263" s="200"/>
      <c r="D263" s="201" t="s">
        <v>73</v>
      </c>
      <c r="E263" s="213" t="s">
        <v>860</v>
      </c>
      <c r="F263" s="213" t="s">
        <v>861</v>
      </c>
      <c r="G263" s="200"/>
      <c r="H263" s="200"/>
      <c r="I263" s="203"/>
      <c r="J263" s="214">
        <f>BK263</f>
        <v>0</v>
      </c>
      <c r="K263" s="200"/>
      <c r="L263" s="205"/>
      <c r="M263" s="206"/>
      <c r="N263" s="207"/>
      <c r="O263" s="207"/>
      <c r="P263" s="208">
        <f>SUM(P264:P265)</f>
        <v>0</v>
      </c>
      <c r="Q263" s="207"/>
      <c r="R263" s="208">
        <f>SUM(R264:R265)</f>
        <v>0</v>
      </c>
      <c r="S263" s="207"/>
      <c r="T263" s="209">
        <f>SUM(T264:T265)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10" t="s">
        <v>82</v>
      </c>
      <c r="AT263" s="211" t="s">
        <v>73</v>
      </c>
      <c r="AU263" s="211" t="s">
        <v>82</v>
      </c>
      <c r="AY263" s="210" t="s">
        <v>131</v>
      </c>
      <c r="BK263" s="212">
        <f>SUM(BK264:BK265)</f>
        <v>0</v>
      </c>
    </row>
    <row r="264" s="2" customFormat="1" ht="16.5" customHeight="1">
      <c r="A264" s="41"/>
      <c r="B264" s="42"/>
      <c r="C264" s="215" t="s">
        <v>545</v>
      </c>
      <c r="D264" s="215" t="s">
        <v>134</v>
      </c>
      <c r="E264" s="216" t="s">
        <v>862</v>
      </c>
      <c r="F264" s="217" t="s">
        <v>863</v>
      </c>
      <c r="G264" s="218" t="s">
        <v>261</v>
      </c>
      <c r="H264" s="219">
        <v>1.8</v>
      </c>
      <c r="I264" s="220"/>
      <c r="J264" s="221">
        <f>ROUND(I264*H264,2)</f>
        <v>0</v>
      </c>
      <c r="K264" s="217" t="s">
        <v>19</v>
      </c>
      <c r="L264" s="47"/>
      <c r="M264" s="222" t="s">
        <v>19</v>
      </c>
      <c r="N264" s="223" t="s">
        <v>45</v>
      </c>
      <c r="O264" s="87"/>
      <c r="P264" s="224">
        <f>O264*H264</f>
        <v>0</v>
      </c>
      <c r="Q264" s="224">
        <v>0</v>
      </c>
      <c r="R264" s="224">
        <f>Q264*H264</f>
        <v>0</v>
      </c>
      <c r="S264" s="224">
        <v>0</v>
      </c>
      <c r="T264" s="225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26" t="s">
        <v>158</v>
      </c>
      <c r="AT264" s="226" t="s">
        <v>134</v>
      </c>
      <c r="AU264" s="226" t="s">
        <v>84</v>
      </c>
      <c r="AY264" s="20" t="s">
        <v>131</v>
      </c>
      <c r="BE264" s="227">
        <f>IF(N264="základní",J264,0)</f>
        <v>0</v>
      </c>
      <c r="BF264" s="227">
        <f>IF(N264="snížená",J264,0)</f>
        <v>0</v>
      </c>
      <c r="BG264" s="227">
        <f>IF(N264="zákl. přenesená",J264,0)</f>
        <v>0</v>
      </c>
      <c r="BH264" s="227">
        <f>IF(N264="sníž. přenesená",J264,0)</f>
        <v>0</v>
      </c>
      <c r="BI264" s="227">
        <f>IF(N264="nulová",J264,0)</f>
        <v>0</v>
      </c>
      <c r="BJ264" s="20" t="s">
        <v>82</v>
      </c>
      <c r="BK264" s="227">
        <f>ROUND(I264*H264,2)</f>
        <v>0</v>
      </c>
      <c r="BL264" s="20" t="s">
        <v>158</v>
      </c>
      <c r="BM264" s="226" t="s">
        <v>864</v>
      </c>
    </row>
    <row r="265" s="2" customFormat="1">
      <c r="A265" s="41"/>
      <c r="B265" s="42"/>
      <c r="C265" s="43"/>
      <c r="D265" s="233" t="s">
        <v>143</v>
      </c>
      <c r="E265" s="43"/>
      <c r="F265" s="234" t="s">
        <v>865</v>
      </c>
      <c r="G265" s="43"/>
      <c r="H265" s="43"/>
      <c r="I265" s="230"/>
      <c r="J265" s="43"/>
      <c r="K265" s="43"/>
      <c r="L265" s="47"/>
      <c r="M265" s="231"/>
      <c r="N265" s="232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T265" s="20" t="s">
        <v>143</v>
      </c>
      <c r="AU265" s="20" t="s">
        <v>84</v>
      </c>
    </row>
    <row r="266" s="12" customFormat="1" ht="22.8" customHeight="1">
      <c r="A266" s="12"/>
      <c r="B266" s="199"/>
      <c r="C266" s="200"/>
      <c r="D266" s="201" t="s">
        <v>73</v>
      </c>
      <c r="E266" s="213" t="s">
        <v>866</v>
      </c>
      <c r="F266" s="213" t="s">
        <v>867</v>
      </c>
      <c r="G266" s="200"/>
      <c r="H266" s="200"/>
      <c r="I266" s="203"/>
      <c r="J266" s="214">
        <f>BK266</f>
        <v>0</v>
      </c>
      <c r="K266" s="200"/>
      <c r="L266" s="205"/>
      <c r="M266" s="206"/>
      <c r="N266" s="207"/>
      <c r="O266" s="207"/>
      <c r="P266" s="208">
        <f>SUM(P267:P268)</f>
        <v>0</v>
      </c>
      <c r="Q266" s="207"/>
      <c r="R266" s="208">
        <f>SUM(R267:R268)</f>
        <v>0</v>
      </c>
      <c r="S266" s="207"/>
      <c r="T266" s="209">
        <f>SUM(T267:T268)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10" t="s">
        <v>82</v>
      </c>
      <c r="AT266" s="211" t="s">
        <v>73</v>
      </c>
      <c r="AU266" s="211" t="s">
        <v>82</v>
      </c>
      <c r="AY266" s="210" t="s">
        <v>131</v>
      </c>
      <c r="BK266" s="212">
        <f>SUM(BK267:BK268)</f>
        <v>0</v>
      </c>
    </row>
    <row r="267" s="2" customFormat="1" ht="21.75" customHeight="1">
      <c r="A267" s="41"/>
      <c r="B267" s="42"/>
      <c r="C267" s="215" t="s">
        <v>552</v>
      </c>
      <c r="D267" s="215" t="s">
        <v>134</v>
      </c>
      <c r="E267" s="216" t="s">
        <v>868</v>
      </c>
      <c r="F267" s="217" t="s">
        <v>869</v>
      </c>
      <c r="G267" s="218" t="s">
        <v>250</v>
      </c>
      <c r="H267" s="219">
        <v>9</v>
      </c>
      <c r="I267" s="220"/>
      <c r="J267" s="221">
        <f>ROUND(I267*H267,2)</f>
        <v>0</v>
      </c>
      <c r="K267" s="217" t="s">
        <v>19</v>
      </c>
      <c r="L267" s="47"/>
      <c r="M267" s="222" t="s">
        <v>19</v>
      </c>
      <c r="N267" s="223" t="s">
        <v>45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158</v>
      </c>
      <c r="AT267" s="226" t="s">
        <v>134</v>
      </c>
      <c r="AU267" s="226" t="s">
        <v>84</v>
      </c>
      <c r="AY267" s="20" t="s">
        <v>131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20" t="s">
        <v>82</v>
      </c>
      <c r="BK267" s="227">
        <f>ROUND(I267*H267,2)</f>
        <v>0</v>
      </c>
      <c r="BL267" s="20" t="s">
        <v>158</v>
      </c>
      <c r="BM267" s="226" t="s">
        <v>870</v>
      </c>
    </row>
    <row r="268" s="2" customFormat="1">
      <c r="A268" s="41"/>
      <c r="B268" s="42"/>
      <c r="C268" s="43"/>
      <c r="D268" s="233" t="s">
        <v>143</v>
      </c>
      <c r="E268" s="43"/>
      <c r="F268" s="234" t="s">
        <v>813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143</v>
      </c>
      <c r="AU268" s="20" t="s">
        <v>84</v>
      </c>
    </row>
    <row r="269" s="12" customFormat="1" ht="22.8" customHeight="1">
      <c r="A269" s="12"/>
      <c r="B269" s="199"/>
      <c r="C269" s="200"/>
      <c r="D269" s="201" t="s">
        <v>73</v>
      </c>
      <c r="E269" s="213" t="s">
        <v>871</v>
      </c>
      <c r="F269" s="213" t="s">
        <v>872</v>
      </c>
      <c r="G269" s="200"/>
      <c r="H269" s="200"/>
      <c r="I269" s="203"/>
      <c r="J269" s="214">
        <f>BK269</f>
        <v>0</v>
      </c>
      <c r="K269" s="200"/>
      <c r="L269" s="205"/>
      <c r="M269" s="206"/>
      <c r="N269" s="207"/>
      <c r="O269" s="207"/>
      <c r="P269" s="208">
        <f>SUM(P270:P271)</f>
        <v>0</v>
      </c>
      <c r="Q269" s="207"/>
      <c r="R269" s="208">
        <f>SUM(R270:R271)</f>
        <v>0</v>
      </c>
      <c r="S269" s="207"/>
      <c r="T269" s="209">
        <f>SUM(T270:T271)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10" t="s">
        <v>82</v>
      </c>
      <c r="AT269" s="211" t="s">
        <v>73</v>
      </c>
      <c r="AU269" s="211" t="s">
        <v>82</v>
      </c>
      <c r="AY269" s="210" t="s">
        <v>131</v>
      </c>
      <c r="BK269" s="212">
        <f>SUM(BK270:BK271)</f>
        <v>0</v>
      </c>
    </row>
    <row r="270" s="2" customFormat="1" ht="24.15" customHeight="1">
      <c r="A270" s="41"/>
      <c r="B270" s="42"/>
      <c r="C270" s="215" t="s">
        <v>561</v>
      </c>
      <c r="D270" s="215" t="s">
        <v>134</v>
      </c>
      <c r="E270" s="216" t="s">
        <v>873</v>
      </c>
      <c r="F270" s="217" t="s">
        <v>874</v>
      </c>
      <c r="G270" s="218" t="s">
        <v>292</v>
      </c>
      <c r="H270" s="219">
        <v>12.779999999999999</v>
      </c>
      <c r="I270" s="220"/>
      <c r="J270" s="221">
        <f>ROUND(I270*H270,2)</f>
        <v>0</v>
      </c>
      <c r="K270" s="217" t="s">
        <v>19</v>
      </c>
      <c r="L270" s="47"/>
      <c r="M270" s="222" t="s">
        <v>19</v>
      </c>
      <c r="N270" s="223" t="s">
        <v>45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158</v>
      </c>
      <c r="AT270" s="226" t="s">
        <v>134</v>
      </c>
      <c r="AU270" s="226" t="s">
        <v>84</v>
      </c>
      <c r="AY270" s="20" t="s">
        <v>131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20" t="s">
        <v>82</v>
      </c>
      <c r="BK270" s="227">
        <f>ROUND(I270*H270,2)</f>
        <v>0</v>
      </c>
      <c r="BL270" s="20" t="s">
        <v>158</v>
      </c>
      <c r="BM270" s="226" t="s">
        <v>875</v>
      </c>
    </row>
    <row r="271" s="2" customFormat="1">
      <c r="A271" s="41"/>
      <c r="B271" s="42"/>
      <c r="C271" s="43"/>
      <c r="D271" s="233" t="s">
        <v>143</v>
      </c>
      <c r="E271" s="43"/>
      <c r="F271" s="234" t="s">
        <v>876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143</v>
      </c>
      <c r="AU271" s="20" t="s">
        <v>84</v>
      </c>
    </row>
    <row r="272" s="12" customFormat="1" ht="25.92" customHeight="1">
      <c r="A272" s="12"/>
      <c r="B272" s="199"/>
      <c r="C272" s="200"/>
      <c r="D272" s="201" t="s">
        <v>73</v>
      </c>
      <c r="E272" s="202" t="s">
        <v>877</v>
      </c>
      <c r="F272" s="202" t="s">
        <v>878</v>
      </c>
      <c r="G272" s="200"/>
      <c r="H272" s="200"/>
      <c r="I272" s="203"/>
      <c r="J272" s="204">
        <f>BK272</f>
        <v>0</v>
      </c>
      <c r="K272" s="200"/>
      <c r="L272" s="205"/>
      <c r="M272" s="206"/>
      <c r="N272" s="207"/>
      <c r="O272" s="207"/>
      <c r="P272" s="208">
        <v>0</v>
      </c>
      <c r="Q272" s="207"/>
      <c r="R272" s="208">
        <v>0</v>
      </c>
      <c r="S272" s="207"/>
      <c r="T272" s="209"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10" t="s">
        <v>82</v>
      </c>
      <c r="AT272" s="211" t="s">
        <v>73</v>
      </c>
      <c r="AU272" s="211" t="s">
        <v>74</v>
      </c>
      <c r="AY272" s="210" t="s">
        <v>131</v>
      </c>
      <c r="BK272" s="212">
        <v>0</v>
      </c>
    </row>
    <row r="273" s="12" customFormat="1" ht="25.92" customHeight="1">
      <c r="A273" s="12"/>
      <c r="B273" s="199"/>
      <c r="C273" s="200"/>
      <c r="D273" s="201" t="s">
        <v>73</v>
      </c>
      <c r="E273" s="202" t="s">
        <v>879</v>
      </c>
      <c r="F273" s="202" t="s">
        <v>880</v>
      </c>
      <c r="G273" s="200"/>
      <c r="H273" s="200"/>
      <c r="I273" s="203"/>
      <c r="J273" s="204">
        <f>BK273</f>
        <v>0</v>
      </c>
      <c r="K273" s="200"/>
      <c r="L273" s="205"/>
      <c r="M273" s="206"/>
      <c r="N273" s="207"/>
      <c r="O273" s="207"/>
      <c r="P273" s="208">
        <f>SUM(P274:P277)</f>
        <v>0</v>
      </c>
      <c r="Q273" s="207"/>
      <c r="R273" s="208">
        <f>SUM(R274:R277)</f>
        <v>0</v>
      </c>
      <c r="S273" s="207"/>
      <c r="T273" s="209">
        <f>SUM(T274:T277)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10" t="s">
        <v>158</v>
      </c>
      <c r="AT273" s="211" t="s">
        <v>73</v>
      </c>
      <c r="AU273" s="211" t="s">
        <v>74</v>
      </c>
      <c r="AY273" s="210" t="s">
        <v>131</v>
      </c>
      <c r="BK273" s="212">
        <f>SUM(BK274:BK277)</f>
        <v>0</v>
      </c>
    </row>
    <row r="274" s="2" customFormat="1" ht="16.5" customHeight="1">
      <c r="A274" s="41"/>
      <c r="B274" s="42"/>
      <c r="C274" s="215" t="s">
        <v>567</v>
      </c>
      <c r="D274" s="215" t="s">
        <v>134</v>
      </c>
      <c r="E274" s="216" t="s">
        <v>881</v>
      </c>
      <c r="F274" s="217" t="s">
        <v>882</v>
      </c>
      <c r="G274" s="218" t="s">
        <v>792</v>
      </c>
      <c r="H274" s="219">
        <v>0.01</v>
      </c>
      <c r="I274" s="220"/>
      <c r="J274" s="221">
        <f>ROUND(I274*H274,2)</f>
        <v>0</v>
      </c>
      <c r="K274" s="217" t="s">
        <v>19</v>
      </c>
      <c r="L274" s="47"/>
      <c r="M274" s="222" t="s">
        <v>19</v>
      </c>
      <c r="N274" s="223" t="s">
        <v>45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158</v>
      </c>
      <c r="AT274" s="226" t="s">
        <v>134</v>
      </c>
      <c r="AU274" s="226" t="s">
        <v>82</v>
      </c>
      <c r="AY274" s="20" t="s">
        <v>131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20" t="s">
        <v>82</v>
      </c>
      <c r="BK274" s="227">
        <f>ROUND(I274*H274,2)</f>
        <v>0</v>
      </c>
      <c r="BL274" s="20" t="s">
        <v>158</v>
      </c>
      <c r="BM274" s="226" t="s">
        <v>883</v>
      </c>
    </row>
    <row r="275" s="2" customFormat="1" ht="16.5" customHeight="1">
      <c r="A275" s="41"/>
      <c r="B275" s="42"/>
      <c r="C275" s="215" t="s">
        <v>573</v>
      </c>
      <c r="D275" s="215" t="s">
        <v>134</v>
      </c>
      <c r="E275" s="216" t="s">
        <v>884</v>
      </c>
      <c r="F275" s="217" t="s">
        <v>885</v>
      </c>
      <c r="G275" s="218" t="s">
        <v>792</v>
      </c>
      <c r="H275" s="219">
        <v>0.01</v>
      </c>
      <c r="I275" s="220"/>
      <c r="J275" s="221">
        <f>ROUND(I275*H275,2)</f>
        <v>0</v>
      </c>
      <c r="K275" s="217" t="s">
        <v>19</v>
      </c>
      <c r="L275" s="47"/>
      <c r="M275" s="222" t="s">
        <v>19</v>
      </c>
      <c r="N275" s="223" t="s">
        <v>45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158</v>
      </c>
      <c r="AT275" s="226" t="s">
        <v>134</v>
      </c>
      <c r="AU275" s="226" t="s">
        <v>82</v>
      </c>
      <c r="AY275" s="20" t="s">
        <v>131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20" t="s">
        <v>82</v>
      </c>
      <c r="BK275" s="227">
        <f>ROUND(I275*H275,2)</f>
        <v>0</v>
      </c>
      <c r="BL275" s="20" t="s">
        <v>158</v>
      </c>
      <c r="BM275" s="226" t="s">
        <v>886</v>
      </c>
    </row>
    <row r="276" s="2" customFormat="1" ht="16.5" customHeight="1">
      <c r="A276" s="41"/>
      <c r="B276" s="42"/>
      <c r="C276" s="215" t="s">
        <v>579</v>
      </c>
      <c r="D276" s="215" t="s">
        <v>134</v>
      </c>
      <c r="E276" s="216" t="s">
        <v>887</v>
      </c>
      <c r="F276" s="217" t="s">
        <v>888</v>
      </c>
      <c r="G276" s="218" t="s">
        <v>792</v>
      </c>
      <c r="H276" s="219">
        <v>0.035999999999999997</v>
      </c>
      <c r="I276" s="220"/>
      <c r="J276" s="221">
        <f>ROUND(I276*H276,2)</f>
        <v>0</v>
      </c>
      <c r="K276" s="217" t="s">
        <v>19</v>
      </c>
      <c r="L276" s="47"/>
      <c r="M276" s="222" t="s">
        <v>19</v>
      </c>
      <c r="N276" s="223" t="s">
        <v>45</v>
      </c>
      <c r="O276" s="87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26" t="s">
        <v>158</v>
      </c>
      <c r="AT276" s="226" t="s">
        <v>134</v>
      </c>
      <c r="AU276" s="226" t="s">
        <v>82</v>
      </c>
      <c r="AY276" s="20" t="s">
        <v>131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20" t="s">
        <v>82</v>
      </c>
      <c r="BK276" s="227">
        <f>ROUND(I276*H276,2)</f>
        <v>0</v>
      </c>
      <c r="BL276" s="20" t="s">
        <v>158</v>
      </c>
      <c r="BM276" s="226" t="s">
        <v>889</v>
      </c>
    </row>
    <row r="277" s="2" customFormat="1" ht="16.5" customHeight="1">
      <c r="A277" s="41"/>
      <c r="B277" s="42"/>
      <c r="C277" s="215" t="s">
        <v>586</v>
      </c>
      <c r="D277" s="215" t="s">
        <v>134</v>
      </c>
      <c r="E277" s="216" t="s">
        <v>890</v>
      </c>
      <c r="F277" s="217" t="s">
        <v>891</v>
      </c>
      <c r="G277" s="218" t="s">
        <v>792</v>
      </c>
      <c r="H277" s="219">
        <v>0.01</v>
      </c>
      <c r="I277" s="220"/>
      <c r="J277" s="221">
        <f>ROUND(I277*H277,2)</f>
        <v>0</v>
      </c>
      <c r="K277" s="217" t="s">
        <v>19</v>
      </c>
      <c r="L277" s="47"/>
      <c r="M277" s="295" t="s">
        <v>19</v>
      </c>
      <c r="N277" s="296" t="s">
        <v>45</v>
      </c>
      <c r="O277" s="293"/>
      <c r="P277" s="297">
        <f>O277*H277</f>
        <v>0</v>
      </c>
      <c r="Q277" s="297">
        <v>0</v>
      </c>
      <c r="R277" s="297">
        <f>Q277*H277</f>
        <v>0</v>
      </c>
      <c r="S277" s="297">
        <v>0</v>
      </c>
      <c r="T277" s="298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158</v>
      </c>
      <c r="AT277" s="226" t="s">
        <v>134</v>
      </c>
      <c r="AU277" s="226" t="s">
        <v>82</v>
      </c>
      <c r="AY277" s="20" t="s">
        <v>131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20" t="s">
        <v>82</v>
      </c>
      <c r="BK277" s="227">
        <f>ROUND(I277*H277,2)</f>
        <v>0</v>
      </c>
      <c r="BL277" s="20" t="s">
        <v>158</v>
      </c>
      <c r="BM277" s="226" t="s">
        <v>892</v>
      </c>
    </row>
    <row r="278" s="2" customFormat="1" ht="6.96" customHeight="1">
      <c r="A278" s="41"/>
      <c r="B278" s="62"/>
      <c r="C278" s="63"/>
      <c r="D278" s="63"/>
      <c r="E278" s="63"/>
      <c r="F278" s="63"/>
      <c r="G278" s="63"/>
      <c r="H278" s="63"/>
      <c r="I278" s="63"/>
      <c r="J278" s="63"/>
      <c r="K278" s="63"/>
      <c r="L278" s="47"/>
      <c r="M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</row>
  </sheetData>
  <sheetProtection sheet="1" autoFilter="0" formatColumns="0" formatRows="0" objects="1" scenarios="1" spinCount="100000" saltValue="BUYG+hmYo95bZohqRBLTriXFDvYPDqucamUhB38h+FOchmj36ZlAx/obH72uwuz96j5T29Hb3e/74ejBU7QH/Q==" hashValue="XXTqGHiuJZT7bHBCzJnYGFcxS9c957phFgpK74mxRw368/2FGic0lZ6PtsMhphjffupyL6oV7oM7dtazdh+1lw==" algorithmName="SHA-512" password="CC35"/>
  <autoFilter ref="C122:K27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97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84</v>
      </c>
    </row>
    <row r="4" s="1" customFormat="1" ht="24.96" customHeight="1">
      <c r="B4" s="23"/>
      <c r="D4" s="143" t="s">
        <v>104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REVITALIZACE VÍCEÚČELOVÉHO HŘIŠTĚ, KOSTELEC (Z1)</v>
      </c>
      <c r="F7" s="145"/>
      <c r="G7" s="145"/>
      <c r="H7" s="145"/>
      <c r="L7" s="23"/>
    </row>
    <row r="8" s="1" customFormat="1" ht="12" customHeight="1">
      <c r="B8" s="23"/>
      <c r="D8" s="145" t="s">
        <v>105</v>
      </c>
      <c r="L8" s="23"/>
    </row>
    <row r="9" s="2" customFormat="1" ht="16.5" customHeight="1">
      <c r="A9" s="41"/>
      <c r="B9" s="47"/>
      <c r="C9" s="41"/>
      <c r="D9" s="41"/>
      <c r="E9" s="146" t="s">
        <v>230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231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893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894</v>
      </c>
      <c r="G14" s="41"/>
      <c r="H14" s="41"/>
      <c r="I14" s="145" t="s">
        <v>23</v>
      </c>
      <c r="J14" s="149" t="str">
        <f>'Rekapitulace stavby'!AN8</f>
        <v>8. 4. 2026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">
        <v>19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27</v>
      </c>
      <c r="F17" s="41"/>
      <c r="G17" s="41"/>
      <c r="H17" s="41"/>
      <c r="I17" s="145" t="s">
        <v>28</v>
      </c>
      <c r="J17" s="136" t="s">
        <v>19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">
        <v>19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895</v>
      </c>
      <c r="F23" s="41"/>
      <c r="G23" s="41"/>
      <c r="H23" s="41"/>
      <c r="I23" s="145" t="s">
        <v>28</v>
      </c>
      <c r="J23" s="136" t="s">
        <v>19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26</v>
      </c>
      <c r="J25" s="136" t="s">
        <v>19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896</v>
      </c>
      <c r="F26" s="41"/>
      <c r="G26" s="41"/>
      <c r="H26" s="41"/>
      <c r="I26" s="145" t="s">
        <v>28</v>
      </c>
      <c r="J26" s="136" t="s">
        <v>19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ROUND(J94,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ROUND((SUM(BE94:BE194)),  2)</f>
        <v>0</v>
      </c>
      <c r="G35" s="41"/>
      <c r="H35" s="41"/>
      <c r="I35" s="160">
        <v>0.20999999999999999</v>
      </c>
      <c r="J35" s="159">
        <f>ROUND(((SUM(BE94:BE194))*I35),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ROUND((SUM(BF94:BF194)),  2)</f>
        <v>0</v>
      </c>
      <c r="G36" s="41"/>
      <c r="H36" s="41"/>
      <c r="I36" s="160">
        <v>0.12</v>
      </c>
      <c r="J36" s="159">
        <f>ROUND(((SUM(BF94:BF194))*I36),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ROUND((SUM(BG94:BG194)),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ROUND((SUM(BH94:BH194)),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ROUND((SUM(BI94:BI194)),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107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REVITALIZACE VÍCEÚČELOVÉHO HŘIŠTĚ, KOSTELEC (Z1)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105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230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231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201 - ŽB STĚNA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Kostelec</v>
      </c>
      <c r="G56" s="43"/>
      <c r="H56" s="43"/>
      <c r="I56" s="35" t="s">
        <v>23</v>
      </c>
      <c r="J56" s="75" t="str">
        <f>IF(J14="","",J14)</f>
        <v>8. 4. 2026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40.05" customHeight="1">
      <c r="A58" s="41"/>
      <c r="B58" s="42"/>
      <c r="C58" s="35" t="s">
        <v>25</v>
      </c>
      <c r="D58" s="43"/>
      <c r="E58" s="43"/>
      <c r="F58" s="30" t="str">
        <f>E17</f>
        <v>Obec Kostelec</v>
      </c>
      <c r="G58" s="43"/>
      <c r="H58" s="43"/>
      <c r="I58" s="35" t="s">
        <v>31</v>
      </c>
      <c r="J58" s="39" t="str">
        <f>E23</f>
        <v>Ing.Roman Doležal, Březinova 67, 58601 Jihlava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Fr.Neuwirth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108</v>
      </c>
      <c r="D61" s="174"/>
      <c r="E61" s="174"/>
      <c r="F61" s="174"/>
      <c r="G61" s="174"/>
      <c r="H61" s="174"/>
      <c r="I61" s="174"/>
      <c r="J61" s="175" t="s">
        <v>109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J94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110</v>
      </c>
    </row>
    <row r="64" s="9" customFormat="1" ht="24.96" customHeight="1">
      <c r="A64" s="9"/>
      <c r="B64" s="177"/>
      <c r="C64" s="178"/>
      <c r="D64" s="179" t="s">
        <v>233</v>
      </c>
      <c r="E64" s="180"/>
      <c r="F64" s="180"/>
      <c r="G64" s="180"/>
      <c r="H64" s="180"/>
      <c r="I64" s="180"/>
      <c r="J64" s="181">
        <f>J95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234</v>
      </c>
      <c r="E65" s="185"/>
      <c r="F65" s="185"/>
      <c r="G65" s="185"/>
      <c r="H65" s="185"/>
      <c r="I65" s="185"/>
      <c r="J65" s="186">
        <f>J96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235</v>
      </c>
      <c r="E66" s="185"/>
      <c r="F66" s="185"/>
      <c r="G66" s="185"/>
      <c r="H66" s="185"/>
      <c r="I66" s="185"/>
      <c r="J66" s="186">
        <f>J128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236</v>
      </c>
      <c r="E67" s="185"/>
      <c r="F67" s="185"/>
      <c r="G67" s="185"/>
      <c r="H67" s="185"/>
      <c r="I67" s="185"/>
      <c r="J67" s="186">
        <f>J149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239</v>
      </c>
      <c r="E68" s="185"/>
      <c r="F68" s="185"/>
      <c r="G68" s="185"/>
      <c r="H68" s="185"/>
      <c r="I68" s="185"/>
      <c r="J68" s="186">
        <f>J173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83"/>
      <c r="C69" s="128"/>
      <c r="D69" s="184" t="s">
        <v>897</v>
      </c>
      <c r="E69" s="185"/>
      <c r="F69" s="185"/>
      <c r="G69" s="185"/>
      <c r="H69" s="185"/>
      <c r="I69" s="185"/>
      <c r="J69" s="186">
        <f>J174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241</v>
      </c>
      <c r="E70" s="185"/>
      <c r="F70" s="185"/>
      <c r="G70" s="185"/>
      <c r="H70" s="185"/>
      <c r="I70" s="185"/>
      <c r="J70" s="186">
        <f>J178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242</v>
      </c>
      <c r="E71" s="180"/>
      <c r="F71" s="180"/>
      <c r="G71" s="180"/>
      <c r="H71" s="180"/>
      <c r="I71" s="180"/>
      <c r="J71" s="181">
        <f>J181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3"/>
      <c r="C72" s="128"/>
      <c r="D72" s="184" t="s">
        <v>898</v>
      </c>
      <c r="E72" s="185"/>
      <c r="F72" s="185"/>
      <c r="G72" s="185"/>
      <c r="H72" s="185"/>
      <c r="I72" s="185"/>
      <c r="J72" s="186">
        <f>J182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8" s="2" customFormat="1" ht="6.96" customHeight="1">
      <c r="A78" s="41"/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4.96" customHeight="1">
      <c r="A79" s="41"/>
      <c r="B79" s="42"/>
      <c r="C79" s="26" t="s">
        <v>116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16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172" t="str">
        <f>E7</f>
        <v>REVITALIZACE VÍCEÚČELOVÉHO HŘIŠTĚ, KOSTELEC (Z1)</v>
      </c>
      <c r="F82" s="35"/>
      <c r="G82" s="35"/>
      <c r="H82" s="35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" customFormat="1" ht="12" customHeight="1">
      <c r="B83" s="24"/>
      <c r="C83" s="35" t="s">
        <v>105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2" customFormat="1" ht="16.5" customHeight="1">
      <c r="A84" s="41"/>
      <c r="B84" s="42"/>
      <c r="C84" s="43"/>
      <c r="D84" s="43"/>
      <c r="E84" s="172" t="s">
        <v>230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231</v>
      </c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6.5" customHeight="1">
      <c r="A86" s="41"/>
      <c r="B86" s="42"/>
      <c r="C86" s="43"/>
      <c r="D86" s="43"/>
      <c r="E86" s="72" t="str">
        <f>E11</f>
        <v>SO 201 - ŽB STĚNA</v>
      </c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21</v>
      </c>
      <c r="D88" s="43"/>
      <c r="E88" s="43"/>
      <c r="F88" s="30" t="str">
        <f>F14</f>
        <v>Kostelec</v>
      </c>
      <c r="G88" s="43"/>
      <c r="H88" s="43"/>
      <c r="I88" s="35" t="s">
        <v>23</v>
      </c>
      <c r="J88" s="75" t="str">
        <f>IF(J14="","",J14)</f>
        <v>8. 4. 2026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40.05" customHeight="1">
      <c r="A90" s="41"/>
      <c r="B90" s="42"/>
      <c r="C90" s="35" t="s">
        <v>25</v>
      </c>
      <c r="D90" s="43"/>
      <c r="E90" s="43"/>
      <c r="F90" s="30" t="str">
        <f>E17</f>
        <v>Obec Kostelec</v>
      </c>
      <c r="G90" s="43"/>
      <c r="H90" s="43"/>
      <c r="I90" s="35" t="s">
        <v>31</v>
      </c>
      <c r="J90" s="39" t="str">
        <f>E23</f>
        <v>Ing.Roman Doležal, Březinova 67, 58601 Jihlava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5" t="s">
        <v>29</v>
      </c>
      <c r="D91" s="43"/>
      <c r="E91" s="43"/>
      <c r="F91" s="30" t="str">
        <f>IF(E20="","",E20)</f>
        <v>Vyplň údaj</v>
      </c>
      <c r="G91" s="43"/>
      <c r="H91" s="43"/>
      <c r="I91" s="35" t="s">
        <v>36</v>
      </c>
      <c r="J91" s="39" t="str">
        <f>E26</f>
        <v>Fr.Neuwirth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0.32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11" customFormat="1" ht="29.28" customHeight="1">
      <c r="A93" s="188"/>
      <c r="B93" s="189"/>
      <c r="C93" s="190" t="s">
        <v>117</v>
      </c>
      <c r="D93" s="191" t="s">
        <v>59</v>
      </c>
      <c r="E93" s="191" t="s">
        <v>55</v>
      </c>
      <c r="F93" s="191" t="s">
        <v>56</v>
      </c>
      <c r="G93" s="191" t="s">
        <v>118</v>
      </c>
      <c r="H93" s="191" t="s">
        <v>119</v>
      </c>
      <c r="I93" s="191" t="s">
        <v>120</v>
      </c>
      <c r="J93" s="191" t="s">
        <v>109</v>
      </c>
      <c r="K93" s="192" t="s">
        <v>121</v>
      </c>
      <c r="L93" s="193"/>
      <c r="M93" s="95" t="s">
        <v>19</v>
      </c>
      <c r="N93" s="96" t="s">
        <v>44</v>
      </c>
      <c r="O93" s="96" t="s">
        <v>122</v>
      </c>
      <c r="P93" s="96" t="s">
        <v>123</v>
      </c>
      <c r="Q93" s="96" t="s">
        <v>124</v>
      </c>
      <c r="R93" s="96" t="s">
        <v>125</v>
      </c>
      <c r="S93" s="96" t="s">
        <v>126</v>
      </c>
      <c r="T93" s="97" t="s">
        <v>127</v>
      </c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</row>
    <row r="94" s="2" customFormat="1" ht="22.8" customHeight="1">
      <c r="A94" s="41"/>
      <c r="B94" s="42"/>
      <c r="C94" s="102" t="s">
        <v>128</v>
      </c>
      <c r="D94" s="43"/>
      <c r="E94" s="43"/>
      <c r="F94" s="43"/>
      <c r="G94" s="43"/>
      <c r="H94" s="43"/>
      <c r="I94" s="43"/>
      <c r="J94" s="194">
        <f>BK94</f>
        <v>0</v>
      </c>
      <c r="K94" s="43"/>
      <c r="L94" s="47"/>
      <c r="M94" s="98"/>
      <c r="N94" s="195"/>
      <c r="O94" s="99"/>
      <c r="P94" s="196">
        <f>P95+P181</f>
        <v>0</v>
      </c>
      <c r="Q94" s="99"/>
      <c r="R94" s="196">
        <f>R95+R181</f>
        <v>72.456021739999983</v>
      </c>
      <c r="S94" s="99"/>
      <c r="T94" s="197">
        <f>T95+T181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73</v>
      </c>
      <c r="AU94" s="20" t="s">
        <v>110</v>
      </c>
      <c r="BK94" s="198">
        <f>BK95+BK181</f>
        <v>0</v>
      </c>
    </row>
    <row r="95" s="12" customFormat="1" ht="25.92" customHeight="1">
      <c r="A95" s="12"/>
      <c r="B95" s="199"/>
      <c r="C95" s="200"/>
      <c r="D95" s="201" t="s">
        <v>73</v>
      </c>
      <c r="E95" s="202" t="s">
        <v>245</v>
      </c>
      <c r="F95" s="202" t="s">
        <v>246</v>
      </c>
      <c r="G95" s="200"/>
      <c r="H95" s="200"/>
      <c r="I95" s="203"/>
      <c r="J95" s="204">
        <f>BK95</f>
        <v>0</v>
      </c>
      <c r="K95" s="200"/>
      <c r="L95" s="205"/>
      <c r="M95" s="206"/>
      <c r="N95" s="207"/>
      <c r="O95" s="207"/>
      <c r="P95" s="208">
        <f>P96+P128+P149+P173+P178</f>
        <v>0</v>
      </c>
      <c r="Q95" s="207"/>
      <c r="R95" s="208">
        <f>R96+R128+R149+R173+R178</f>
        <v>72.39819193999999</v>
      </c>
      <c r="S95" s="207"/>
      <c r="T95" s="209">
        <f>T96+T128+T149+T173+T178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82</v>
      </c>
      <c r="AT95" s="211" t="s">
        <v>73</v>
      </c>
      <c r="AU95" s="211" t="s">
        <v>74</v>
      </c>
      <c r="AY95" s="210" t="s">
        <v>131</v>
      </c>
      <c r="BK95" s="212">
        <f>BK96+BK128+BK149+BK173+BK178</f>
        <v>0</v>
      </c>
    </row>
    <row r="96" s="12" customFormat="1" ht="22.8" customHeight="1">
      <c r="A96" s="12"/>
      <c r="B96" s="199"/>
      <c r="C96" s="200"/>
      <c r="D96" s="201" t="s">
        <v>73</v>
      </c>
      <c r="E96" s="213" t="s">
        <v>82</v>
      </c>
      <c r="F96" s="213" t="s">
        <v>247</v>
      </c>
      <c r="G96" s="200"/>
      <c r="H96" s="200"/>
      <c r="I96" s="203"/>
      <c r="J96" s="214">
        <f>BK96</f>
        <v>0</v>
      </c>
      <c r="K96" s="200"/>
      <c r="L96" s="205"/>
      <c r="M96" s="206"/>
      <c r="N96" s="207"/>
      <c r="O96" s="207"/>
      <c r="P96" s="208">
        <f>SUM(P97:P127)</f>
        <v>0</v>
      </c>
      <c r="Q96" s="207"/>
      <c r="R96" s="208">
        <f>SUM(R97:R127)</f>
        <v>0</v>
      </c>
      <c r="S96" s="207"/>
      <c r="T96" s="209">
        <f>SUM(T97:T127)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82</v>
      </c>
      <c r="AT96" s="211" t="s">
        <v>73</v>
      </c>
      <c r="AU96" s="211" t="s">
        <v>82</v>
      </c>
      <c r="AY96" s="210" t="s">
        <v>131</v>
      </c>
      <c r="BK96" s="212">
        <f>SUM(BK97:BK127)</f>
        <v>0</v>
      </c>
    </row>
    <row r="97" s="2" customFormat="1" ht="44.25" customHeight="1">
      <c r="A97" s="41"/>
      <c r="B97" s="42"/>
      <c r="C97" s="215" t="s">
        <v>82</v>
      </c>
      <c r="D97" s="215" t="s">
        <v>134</v>
      </c>
      <c r="E97" s="216" t="s">
        <v>899</v>
      </c>
      <c r="F97" s="217" t="s">
        <v>900</v>
      </c>
      <c r="G97" s="218" t="s">
        <v>261</v>
      </c>
      <c r="H97" s="219">
        <v>33.131999999999998</v>
      </c>
      <c r="I97" s="220"/>
      <c r="J97" s="221">
        <f>ROUND(I97*H97,2)</f>
        <v>0</v>
      </c>
      <c r="K97" s="217" t="s">
        <v>138</v>
      </c>
      <c r="L97" s="47"/>
      <c r="M97" s="222" t="s">
        <v>19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158</v>
      </c>
      <c r="AT97" s="226" t="s">
        <v>134</v>
      </c>
      <c r="AU97" s="226" t="s">
        <v>84</v>
      </c>
      <c r="AY97" s="20" t="s">
        <v>131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82</v>
      </c>
      <c r="BK97" s="227">
        <f>ROUND(I97*H97,2)</f>
        <v>0</v>
      </c>
      <c r="BL97" s="20" t="s">
        <v>158</v>
      </c>
      <c r="BM97" s="226" t="s">
        <v>901</v>
      </c>
    </row>
    <row r="98" s="2" customFormat="1">
      <c r="A98" s="41"/>
      <c r="B98" s="42"/>
      <c r="C98" s="43"/>
      <c r="D98" s="228" t="s">
        <v>141</v>
      </c>
      <c r="E98" s="43"/>
      <c r="F98" s="229" t="s">
        <v>902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141</v>
      </c>
      <c r="AU98" s="20" t="s">
        <v>84</v>
      </c>
    </row>
    <row r="99" s="15" customFormat="1">
      <c r="A99" s="15"/>
      <c r="B99" s="270"/>
      <c r="C99" s="271"/>
      <c r="D99" s="233" t="s">
        <v>145</v>
      </c>
      <c r="E99" s="272" t="s">
        <v>19</v>
      </c>
      <c r="F99" s="273" t="s">
        <v>903</v>
      </c>
      <c r="G99" s="271"/>
      <c r="H99" s="272" t="s">
        <v>19</v>
      </c>
      <c r="I99" s="274"/>
      <c r="J99" s="271"/>
      <c r="K99" s="271"/>
      <c r="L99" s="275"/>
      <c r="M99" s="276"/>
      <c r="N99" s="277"/>
      <c r="O99" s="277"/>
      <c r="P99" s="277"/>
      <c r="Q99" s="277"/>
      <c r="R99" s="277"/>
      <c r="S99" s="277"/>
      <c r="T99" s="278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79" t="s">
        <v>145</v>
      </c>
      <c r="AU99" s="279" t="s">
        <v>84</v>
      </c>
      <c r="AV99" s="15" t="s">
        <v>82</v>
      </c>
      <c r="AW99" s="15" t="s">
        <v>35</v>
      </c>
      <c r="AX99" s="15" t="s">
        <v>74</v>
      </c>
      <c r="AY99" s="279" t="s">
        <v>131</v>
      </c>
    </row>
    <row r="100" s="13" customFormat="1">
      <c r="A100" s="13"/>
      <c r="B100" s="235"/>
      <c r="C100" s="236"/>
      <c r="D100" s="233" t="s">
        <v>145</v>
      </c>
      <c r="E100" s="237" t="s">
        <v>19</v>
      </c>
      <c r="F100" s="238" t="s">
        <v>904</v>
      </c>
      <c r="G100" s="236"/>
      <c r="H100" s="239">
        <v>33.131999999999998</v>
      </c>
      <c r="I100" s="240"/>
      <c r="J100" s="236"/>
      <c r="K100" s="236"/>
      <c r="L100" s="241"/>
      <c r="M100" s="242"/>
      <c r="N100" s="243"/>
      <c r="O100" s="243"/>
      <c r="P100" s="243"/>
      <c r="Q100" s="243"/>
      <c r="R100" s="243"/>
      <c r="S100" s="243"/>
      <c r="T100" s="244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5" t="s">
        <v>145</v>
      </c>
      <c r="AU100" s="245" t="s">
        <v>84</v>
      </c>
      <c r="AV100" s="13" t="s">
        <v>84</v>
      </c>
      <c r="AW100" s="13" t="s">
        <v>35</v>
      </c>
      <c r="AX100" s="13" t="s">
        <v>74</v>
      </c>
      <c r="AY100" s="245" t="s">
        <v>131</v>
      </c>
    </row>
    <row r="101" s="16" customFormat="1">
      <c r="A101" s="16"/>
      <c r="B101" s="280"/>
      <c r="C101" s="281"/>
      <c r="D101" s="233" t="s">
        <v>145</v>
      </c>
      <c r="E101" s="282" t="s">
        <v>19</v>
      </c>
      <c r="F101" s="283" t="s">
        <v>458</v>
      </c>
      <c r="G101" s="281"/>
      <c r="H101" s="284">
        <v>33.131999999999998</v>
      </c>
      <c r="I101" s="285"/>
      <c r="J101" s="281"/>
      <c r="K101" s="281"/>
      <c r="L101" s="286"/>
      <c r="M101" s="287"/>
      <c r="N101" s="288"/>
      <c r="O101" s="288"/>
      <c r="P101" s="288"/>
      <c r="Q101" s="288"/>
      <c r="R101" s="288"/>
      <c r="S101" s="288"/>
      <c r="T101" s="289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T101" s="290" t="s">
        <v>145</v>
      </c>
      <c r="AU101" s="290" t="s">
        <v>84</v>
      </c>
      <c r="AV101" s="16" t="s">
        <v>152</v>
      </c>
      <c r="AW101" s="16" t="s">
        <v>35</v>
      </c>
      <c r="AX101" s="16" t="s">
        <v>82</v>
      </c>
      <c r="AY101" s="290" t="s">
        <v>131</v>
      </c>
    </row>
    <row r="102" s="2" customFormat="1" ht="44.25" customHeight="1">
      <c r="A102" s="41"/>
      <c r="B102" s="42"/>
      <c r="C102" s="215" t="s">
        <v>84</v>
      </c>
      <c r="D102" s="215" t="s">
        <v>134</v>
      </c>
      <c r="E102" s="216" t="s">
        <v>905</v>
      </c>
      <c r="F102" s="217" t="s">
        <v>906</v>
      </c>
      <c r="G102" s="218" t="s">
        <v>261</v>
      </c>
      <c r="H102" s="219">
        <v>1.6120000000000001</v>
      </c>
      <c r="I102" s="220"/>
      <c r="J102" s="221">
        <f>ROUND(I102*H102,2)</f>
        <v>0</v>
      </c>
      <c r="K102" s="217" t="s">
        <v>138</v>
      </c>
      <c r="L102" s="47"/>
      <c r="M102" s="222" t="s">
        <v>19</v>
      </c>
      <c r="N102" s="223" t="s">
        <v>45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158</v>
      </c>
      <c r="AT102" s="226" t="s">
        <v>134</v>
      </c>
      <c r="AU102" s="226" t="s">
        <v>84</v>
      </c>
      <c r="AY102" s="20" t="s">
        <v>131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20" t="s">
        <v>82</v>
      </c>
      <c r="BK102" s="227">
        <f>ROUND(I102*H102,2)</f>
        <v>0</v>
      </c>
      <c r="BL102" s="20" t="s">
        <v>158</v>
      </c>
      <c r="BM102" s="226" t="s">
        <v>907</v>
      </c>
    </row>
    <row r="103" s="2" customFormat="1">
      <c r="A103" s="41"/>
      <c r="B103" s="42"/>
      <c r="C103" s="43"/>
      <c r="D103" s="228" t="s">
        <v>141</v>
      </c>
      <c r="E103" s="43"/>
      <c r="F103" s="229" t="s">
        <v>908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141</v>
      </c>
      <c r="AU103" s="20" t="s">
        <v>84</v>
      </c>
    </row>
    <row r="104" s="15" customFormat="1">
      <c r="A104" s="15"/>
      <c r="B104" s="270"/>
      <c r="C104" s="271"/>
      <c r="D104" s="233" t="s">
        <v>145</v>
      </c>
      <c r="E104" s="272" t="s">
        <v>19</v>
      </c>
      <c r="F104" s="273" t="s">
        <v>909</v>
      </c>
      <c r="G104" s="271"/>
      <c r="H104" s="272" t="s">
        <v>19</v>
      </c>
      <c r="I104" s="274"/>
      <c r="J104" s="271"/>
      <c r="K104" s="271"/>
      <c r="L104" s="275"/>
      <c r="M104" s="276"/>
      <c r="N104" s="277"/>
      <c r="O104" s="277"/>
      <c r="P104" s="277"/>
      <c r="Q104" s="277"/>
      <c r="R104" s="277"/>
      <c r="S104" s="277"/>
      <c r="T104" s="278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79" t="s">
        <v>145</v>
      </c>
      <c r="AU104" s="279" t="s">
        <v>84</v>
      </c>
      <c r="AV104" s="15" t="s">
        <v>82</v>
      </c>
      <c r="AW104" s="15" t="s">
        <v>35</v>
      </c>
      <c r="AX104" s="15" t="s">
        <v>74</v>
      </c>
      <c r="AY104" s="279" t="s">
        <v>131</v>
      </c>
    </row>
    <row r="105" s="13" customFormat="1">
      <c r="A105" s="13"/>
      <c r="B105" s="235"/>
      <c r="C105" s="236"/>
      <c r="D105" s="233" t="s">
        <v>145</v>
      </c>
      <c r="E105" s="237" t="s">
        <v>19</v>
      </c>
      <c r="F105" s="238" t="s">
        <v>910</v>
      </c>
      <c r="G105" s="236"/>
      <c r="H105" s="239">
        <v>1.6120000000000001</v>
      </c>
      <c r="I105" s="240"/>
      <c r="J105" s="236"/>
      <c r="K105" s="236"/>
      <c r="L105" s="241"/>
      <c r="M105" s="242"/>
      <c r="N105" s="243"/>
      <c r="O105" s="243"/>
      <c r="P105" s="243"/>
      <c r="Q105" s="243"/>
      <c r="R105" s="243"/>
      <c r="S105" s="243"/>
      <c r="T105" s="244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5" t="s">
        <v>145</v>
      </c>
      <c r="AU105" s="245" t="s">
        <v>84</v>
      </c>
      <c r="AV105" s="13" t="s">
        <v>84</v>
      </c>
      <c r="AW105" s="13" t="s">
        <v>35</v>
      </c>
      <c r="AX105" s="13" t="s">
        <v>74</v>
      </c>
      <c r="AY105" s="245" t="s">
        <v>131</v>
      </c>
    </row>
    <row r="106" s="16" customFormat="1">
      <c r="A106" s="16"/>
      <c r="B106" s="280"/>
      <c r="C106" s="281"/>
      <c r="D106" s="233" t="s">
        <v>145</v>
      </c>
      <c r="E106" s="282" t="s">
        <v>19</v>
      </c>
      <c r="F106" s="283" t="s">
        <v>458</v>
      </c>
      <c r="G106" s="281"/>
      <c r="H106" s="284">
        <v>1.6120000000000001</v>
      </c>
      <c r="I106" s="285"/>
      <c r="J106" s="281"/>
      <c r="K106" s="281"/>
      <c r="L106" s="286"/>
      <c r="M106" s="287"/>
      <c r="N106" s="288"/>
      <c r="O106" s="288"/>
      <c r="P106" s="288"/>
      <c r="Q106" s="288"/>
      <c r="R106" s="288"/>
      <c r="S106" s="288"/>
      <c r="T106" s="289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T106" s="290" t="s">
        <v>145</v>
      </c>
      <c r="AU106" s="290" t="s">
        <v>84</v>
      </c>
      <c r="AV106" s="16" t="s">
        <v>152</v>
      </c>
      <c r="AW106" s="16" t="s">
        <v>35</v>
      </c>
      <c r="AX106" s="16" t="s">
        <v>82</v>
      </c>
      <c r="AY106" s="290" t="s">
        <v>131</v>
      </c>
    </row>
    <row r="107" s="2" customFormat="1" ht="44.25" customHeight="1">
      <c r="A107" s="41"/>
      <c r="B107" s="42"/>
      <c r="C107" s="215" t="s">
        <v>152</v>
      </c>
      <c r="D107" s="215" t="s">
        <v>134</v>
      </c>
      <c r="E107" s="216" t="s">
        <v>296</v>
      </c>
      <c r="F107" s="217" t="s">
        <v>297</v>
      </c>
      <c r="G107" s="218" t="s">
        <v>261</v>
      </c>
      <c r="H107" s="219">
        <v>17.59</v>
      </c>
      <c r="I107" s="220"/>
      <c r="J107" s="221">
        <f>ROUND(I107*H107,2)</f>
        <v>0</v>
      </c>
      <c r="K107" s="217" t="s">
        <v>138</v>
      </c>
      <c r="L107" s="47"/>
      <c r="M107" s="222" t="s">
        <v>19</v>
      </c>
      <c r="N107" s="223" t="s">
        <v>45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158</v>
      </c>
      <c r="AT107" s="226" t="s">
        <v>134</v>
      </c>
      <c r="AU107" s="226" t="s">
        <v>84</v>
      </c>
      <c r="AY107" s="20" t="s">
        <v>131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82</v>
      </c>
      <c r="BK107" s="227">
        <f>ROUND(I107*H107,2)</f>
        <v>0</v>
      </c>
      <c r="BL107" s="20" t="s">
        <v>158</v>
      </c>
      <c r="BM107" s="226" t="s">
        <v>911</v>
      </c>
    </row>
    <row r="108" s="2" customFormat="1">
      <c r="A108" s="41"/>
      <c r="B108" s="42"/>
      <c r="C108" s="43"/>
      <c r="D108" s="228" t="s">
        <v>141</v>
      </c>
      <c r="E108" s="43"/>
      <c r="F108" s="229" t="s">
        <v>299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141</v>
      </c>
      <c r="AU108" s="20" t="s">
        <v>84</v>
      </c>
    </row>
    <row r="109" s="15" customFormat="1">
      <c r="A109" s="15"/>
      <c r="B109" s="270"/>
      <c r="C109" s="271"/>
      <c r="D109" s="233" t="s">
        <v>145</v>
      </c>
      <c r="E109" s="272" t="s">
        <v>19</v>
      </c>
      <c r="F109" s="273" t="s">
        <v>912</v>
      </c>
      <c r="G109" s="271"/>
      <c r="H109" s="272" t="s">
        <v>19</v>
      </c>
      <c r="I109" s="274"/>
      <c r="J109" s="271"/>
      <c r="K109" s="271"/>
      <c r="L109" s="275"/>
      <c r="M109" s="276"/>
      <c r="N109" s="277"/>
      <c r="O109" s="277"/>
      <c r="P109" s="277"/>
      <c r="Q109" s="277"/>
      <c r="R109" s="277"/>
      <c r="S109" s="277"/>
      <c r="T109" s="278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79" t="s">
        <v>145</v>
      </c>
      <c r="AU109" s="279" t="s">
        <v>84</v>
      </c>
      <c r="AV109" s="15" t="s">
        <v>82</v>
      </c>
      <c r="AW109" s="15" t="s">
        <v>35</v>
      </c>
      <c r="AX109" s="15" t="s">
        <v>74</v>
      </c>
      <c r="AY109" s="279" t="s">
        <v>131</v>
      </c>
    </row>
    <row r="110" s="13" customFormat="1">
      <c r="A110" s="13"/>
      <c r="B110" s="235"/>
      <c r="C110" s="236"/>
      <c r="D110" s="233" t="s">
        <v>145</v>
      </c>
      <c r="E110" s="237" t="s">
        <v>19</v>
      </c>
      <c r="F110" s="238" t="s">
        <v>913</v>
      </c>
      <c r="G110" s="236"/>
      <c r="H110" s="239">
        <v>17.59</v>
      </c>
      <c r="I110" s="240"/>
      <c r="J110" s="236"/>
      <c r="K110" s="236"/>
      <c r="L110" s="241"/>
      <c r="M110" s="242"/>
      <c r="N110" s="243"/>
      <c r="O110" s="243"/>
      <c r="P110" s="243"/>
      <c r="Q110" s="243"/>
      <c r="R110" s="243"/>
      <c r="S110" s="243"/>
      <c r="T110" s="244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5" t="s">
        <v>145</v>
      </c>
      <c r="AU110" s="245" t="s">
        <v>84</v>
      </c>
      <c r="AV110" s="13" t="s">
        <v>84</v>
      </c>
      <c r="AW110" s="13" t="s">
        <v>35</v>
      </c>
      <c r="AX110" s="13" t="s">
        <v>74</v>
      </c>
      <c r="AY110" s="245" t="s">
        <v>131</v>
      </c>
    </row>
    <row r="111" s="16" customFormat="1">
      <c r="A111" s="16"/>
      <c r="B111" s="280"/>
      <c r="C111" s="281"/>
      <c r="D111" s="233" t="s">
        <v>145</v>
      </c>
      <c r="E111" s="282" t="s">
        <v>19</v>
      </c>
      <c r="F111" s="283" t="s">
        <v>458</v>
      </c>
      <c r="G111" s="281"/>
      <c r="H111" s="284">
        <v>17.59</v>
      </c>
      <c r="I111" s="285"/>
      <c r="J111" s="281"/>
      <c r="K111" s="281"/>
      <c r="L111" s="286"/>
      <c r="M111" s="287"/>
      <c r="N111" s="288"/>
      <c r="O111" s="288"/>
      <c r="P111" s="288"/>
      <c r="Q111" s="288"/>
      <c r="R111" s="288"/>
      <c r="S111" s="288"/>
      <c r="T111" s="289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T111" s="290" t="s">
        <v>145</v>
      </c>
      <c r="AU111" s="290" t="s">
        <v>84</v>
      </c>
      <c r="AV111" s="16" t="s">
        <v>152</v>
      </c>
      <c r="AW111" s="16" t="s">
        <v>35</v>
      </c>
      <c r="AX111" s="16" t="s">
        <v>82</v>
      </c>
      <c r="AY111" s="290" t="s">
        <v>131</v>
      </c>
    </row>
    <row r="112" s="2" customFormat="1" ht="55.5" customHeight="1">
      <c r="A112" s="41"/>
      <c r="B112" s="42"/>
      <c r="C112" s="215" t="s">
        <v>158</v>
      </c>
      <c r="D112" s="215" t="s">
        <v>134</v>
      </c>
      <c r="E112" s="216" t="s">
        <v>914</v>
      </c>
      <c r="F112" s="217" t="s">
        <v>915</v>
      </c>
      <c r="G112" s="218" t="s">
        <v>261</v>
      </c>
      <c r="H112" s="219">
        <v>35.18</v>
      </c>
      <c r="I112" s="220"/>
      <c r="J112" s="221">
        <f>ROUND(I112*H112,2)</f>
        <v>0</v>
      </c>
      <c r="K112" s="217" t="s">
        <v>138</v>
      </c>
      <c r="L112" s="47"/>
      <c r="M112" s="222" t="s">
        <v>19</v>
      </c>
      <c r="N112" s="223" t="s">
        <v>45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158</v>
      </c>
      <c r="AT112" s="226" t="s">
        <v>134</v>
      </c>
      <c r="AU112" s="226" t="s">
        <v>84</v>
      </c>
      <c r="AY112" s="20" t="s">
        <v>131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82</v>
      </c>
      <c r="BK112" s="227">
        <f>ROUND(I112*H112,2)</f>
        <v>0</v>
      </c>
      <c r="BL112" s="20" t="s">
        <v>158</v>
      </c>
      <c r="BM112" s="226" t="s">
        <v>916</v>
      </c>
    </row>
    <row r="113" s="2" customFormat="1">
      <c r="A113" s="41"/>
      <c r="B113" s="42"/>
      <c r="C113" s="43"/>
      <c r="D113" s="228" t="s">
        <v>141</v>
      </c>
      <c r="E113" s="43"/>
      <c r="F113" s="229" t="s">
        <v>917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141</v>
      </c>
      <c r="AU113" s="20" t="s">
        <v>84</v>
      </c>
    </row>
    <row r="114" s="13" customFormat="1">
      <c r="A114" s="13"/>
      <c r="B114" s="235"/>
      <c r="C114" s="236"/>
      <c r="D114" s="233" t="s">
        <v>145</v>
      </c>
      <c r="E114" s="237" t="s">
        <v>19</v>
      </c>
      <c r="F114" s="238" t="s">
        <v>918</v>
      </c>
      <c r="G114" s="236"/>
      <c r="H114" s="239">
        <v>35.18</v>
      </c>
      <c r="I114" s="240"/>
      <c r="J114" s="236"/>
      <c r="K114" s="236"/>
      <c r="L114" s="241"/>
      <c r="M114" s="242"/>
      <c r="N114" s="243"/>
      <c r="O114" s="243"/>
      <c r="P114" s="243"/>
      <c r="Q114" s="243"/>
      <c r="R114" s="243"/>
      <c r="S114" s="243"/>
      <c r="T114" s="244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5" t="s">
        <v>145</v>
      </c>
      <c r="AU114" s="245" t="s">
        <v>84</v>
      </c>
      <c r="AV114" s="13" t="s">
        <v>84</v>
      </c>
      <c r="AW114" s="13" t="s">
        <v>35</v>
      </c>
      <c r="AX114" s="13" t="s">
        <v>74</v>
      </c>
      <c r="AY114" s="245" t="s">
        <v>131</v>
      </c>
    </row>
    <row r="115" s="16" customFormat="1">
      <c r="A115" s="16"/>
      <c r="B115" s="280"/>
      <c r="C115" s="281"/>
      <c r="D115" s="233" t="s">
        <v>145</v>
      </c>
      <c r="E115" s="282" t="s">
        <v>19</v>
      </c>
      <c r="F115" s="283" t="s">
        <v>458</v>
      </c>
      <c r="G115" s="281"/>
      <c r="H115" s="284">
        <v>35.18</v>
      </c>
      <c r="I115" s="285"/>
      <c r="J115" s="281"/>
      <c r="K115" s="281"/>
      <c r="L115" s="286"/>
      <c r="M115" s="287"/>
      <c r="N115" s="288"/>
      <c r="O115" s="288"/>
      <c r="P115" s="288"/>
      <c r="Q115" s="288"/>
      <c r="R115" s="288"/>
      <c r="S115" s="288"/>
      <c r="T115" s="289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T115" s="290" t="s">
        <v>145</v>
      </c>
      <c r="AU115" s="290" t="s">
        <v>84</v>
      </c>
      <c r="AV115" s="16" t="s">
        <v>152</v>
      </c>
      <c r="AW115" s="16" t="s">
        <v>35</v>
      </c>
      <c r="AX115" s="16" t="s">
        <v>82</v>
      </c>
      <c r="AY115" s="290" t="s">
        <v>131</v>
      </c>
    </row>
    <row r="116" s="2" customFormat="1" ht="44.25" customHeight="1">
      <c r="A116" s="41"/>
      <c r="B116" s="42"/>
      <c r="C116" s="215" t="s">
        <v>130</v>
      </c>
      <c r="D116" s="215" t="s">
        <v>134</v>
      </c>
      <c r="E116" s="216" t="s">
        <v>919</v>
      </c>
      <c r="F116" s="217" t="s">
        <v>920</v>
      </c>
      <c r="G116" s="218" t="s">
        <v>261</v>
      </c>
      <c r="H116" s="219">
        <v>17.59</v>
      </c>
      <c r="I116" s="220"/>
      <c r="J116" s="221">
        <f>ROUND(I116*H116,2)</f>
        <v>0</v>
      </c>
      <c r="K116" s="217" t="s">
        <v>138</v>
      </c>
      <c r="L116" s="47"/>
      <c r="M116" s="222" t="s">
        <v>19</v>
      </c>
      <c r="N116" s="223" t="s">
        <v>45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158</v>
      </c>
      <c r="AT116" s="226" t="s">
        <v>134</v>
      </c>
      <c r="AU116" s="226" t="s">
        <v>84</v>
      </c>
      <c r="AY116" s="20" t="s">
        <v>131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20" t="s">
        <v>82</v>
      </c>
      <c r="BK116" s="227">
        <f>ROUND(I116*H116,2)</f>
        <v>0</v>
      </c>
      <c r="BL116" s="20" t="s">
        <v>158</v>
      </c>
      <c r="BM116" s="226" t="s">
        <v>921</v>
      </c>
    </row>
    <row r="117" s="2" customFormat="1">
      <c r="A117" s="41"/>
      <c r="B117" s="42"/>
      <c r="C117" s="43"/>
      <c r="D117" s="228" t="s">
        <v>141</v>
      </c>
      <c r="E117" s="43"/>
      <c r="F117" s="229" t="s">
        <v>922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141</v>
      </c>
      <c r="AU117" s="20" t="s">
        <v>84</v>
      </c>
    </row>
    <row r="118" s="2" customFormat="1" ht="62.7" customHeight="1">
      <c r="A118" s="41"/>
      <c r="B118" s="42"/>
      <c r="C118" s="215" t="s">
        <v>171</v>
      </c>
      <c r="D118" s="215" t="s">
        <v>134</v>
      </c>
      <c r="E118" s="216" t="s">
        <v>923</v>
      </c>
      <c r="F118" s="217" t="s">
        <v>924</v>
      </c>
      <c r="G118" s="218" t="s">
        <v>261</v>
      </c>
      <c r="H118" s="219">
        <v>17.154</v>
      </c>
      <c r="I118" s="220"/>
      <c r="J118" s="221">
        <f>ROUND(I118*H118,2)</f>
        <v>0</v>
      </c>
      <c r="K118" s="217" t="s">
        <v>138</v>
      </c>
      <c r="L118" s="47"/>
      <c r="M118" s="222" t="s">
        <v>19</v>
      </c>
      <c r="N118" s="223" t="s">
        <v>45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158</v>
      </c>
      <c r="AT118" s="226" t="s">
        <v>134</v>
      </c>
      <c r="AU118" s="226" t="s">
        <v>84</v>
      </c>
      <c r="AY118" s="20" t="s">
        <v>131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20" t="s">
        <v>82</v>
      </c>
      <c r="BK118" s="227">
        <f>ROUND(I118*H118,2)</f>
        <v>0</v>
      </c>
      <c r="BL118" s="20" t="s">
        <v>158</v>
      </c>
      <c r="BM118" s="226" t="s">
        <v>925</v>
      </c>
    </row>
    <row r="119" s="2" customFormat="1">
      <c r="A119" s="41"/>
      <c r="B119" s="42"/>
      <c r="C119" s="43"/>
      <c r="D119" s="228" t="s">
        <v>141</v>
      </c>
      <c r="E119" s="43"/>
      <c r="F119" s="229" t="s">
        <v>926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141</v>
      </c>
      <c r="AU119" s="20" t="s">
        <v>84</v>
      </c>
    </row>
    <row r="120" s="13" customFormat="1">
      <c r="A120" s="13"/>
      <c r="B120" s="235"/>
      <c r="C120" s="236"/>
      <c r="D120" s="233" t="s">
        <v>145</v>
      </c>
      <c r="E120" s="237" t="s">
        <v>19</v>
      </c>
      <c r="F120" s="238" t="s">
        <v>927</v>
      </c>
      <c r="G120" s="236"/>
      <c r="H120" s="239">
        <v>34.744</v>
      </c>
      <c r="I120" s="240"/>
      <c r="J120" s="236"/>
      <c r="K120" s="236"/>
      <c r="L120" s="241"/>
      <c r="M120" s="242"/>
      <c r="N120" s="243"/>
      <c r="O120" s="243"/>
      <c r="P120" s="243"/>
      <c r="Q120" s="243"/>
      <c r="R120" s="243"/>
      <c r="S120" s="243"/>
      <c r="T120" s="244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5" t="s">
        <v>145</v>
      </c>
      <c r="AU120" s="245" t="s">
        <v>84</v>
      </c>
      <c r="AV120" s="13" t="s">
        <v>84</v>
      </c>
      <c r="AW120" s="13" t="s">
        <v>35</v>
      </c>
      <c r="AX120" s="13" t="s">
        <v>74</v>
      </c>
      <c r="AY120" s="245" t="s">
        <v>131</v>
      </c>
    </row>
    <row r="121" s="13" customFormat="1">
      <c r="A121" s="13"/>
      <c r="B121" s="235"/>
      <c r="C121" s="236"/>
      <c r="D121" s="233" t="s">
        <v>145</v>
      </c>
      <c r="E121" s="237" t="s">
        <v>19</v>
      </c>
      <c r="F121" s="238" t="s">
        <v>928</v>
      </c>
      <c r="G121" s="236"/>
      <c r="H121" s="239">
        <v>-17.59</v>
      </c>
      <c r="I121" s="240"/>
      <c r="J121" s="236"/>
      <c r="K121" s="236"/>
      <c r="L121" s="241"/>
      <c r="M121" s="242"/>
      <c r="N121" s="243"/>
      <c r="O121" s="243"/>
      <c r="P121" s="243"/>
      <c r="Q121" s="243"/>
      <c r="R121" s="243"/>
      <c r="S121" s="243"/>
      <c r="T121" s="24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5" t="s">
        <v>145</v>
      </c>
      <c r="AU121" s="245" t="s">
        <v>84</v>
      </c>
      <c r="AV121" s="13" t="s">
        <v>84</v>
      </c>
      <c r="AW121" s="13" t="s">
        <v>35</v>
      </c>
      <c r="AX121" s="13" t="s">
        <v>74</v>
      </c>
      <c r="AY121" s="245" t="s">
        <v>131</v>
      </c>
    </row>
    <row r="122" s="16" customFormat="1">
      <c r="A122" s="16"/>
      <c r="B122" s="280"/>
      <c r="C122" s="281"/>
      <c r="D122" s="233" t="s">
        <v>145</v>
      </c>
      <c r="E122" s="282" t="s">
        <v>19</v>
      </c>
      <c r="F122" s="283" t="s">
        <v>458</v>
      </c>
      <c r="G122" s="281"/>
      <c r="H122" s="284">
        <v>17.154</v>
      </c>
      <c r="I122" s="285"/>
      <c r="J122" s="281"/>
      <c r="K122" s="281"/>
      <c r="L122" s="286"/>
      <c r="M122" s="287"/>
      <c r="N122" s="288"/>
      <c r="O122" s="288"/>
      <c r="P122" s="288"/>
      <c r="Q122" s="288"/>
      <c r="R122" s="288"/>
      <c r="S122" s="288"/>
      <c r="T122" s="289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T122" s="290" t="s">
        <v>145</v>
      </c>
      <c r="AU122" s="290" t="s">
        <v>84</v>
      </c>
      <c r="AV122" s="16" t="s">
        <v>152</v>
      </c>
      <c r="AW122" s="16" t="s">
        <v>35</v>
      </c>
      <c r="AX122" s="16" t="s">
        <v>82</v>
      </c>
      <c r="AY122" s="290" t="s">
        <v>131</v>
      </c>
    </row>
    <row r="123" s="2" customFormat="1" ht="37.8" customHeight="1">
      <c r="A123" s="41"/>
      <c r="B123" s="42"/>
      <c r="C123" s="215" t="s">
        <v>176</v>
      </c>
      <c r="D123" s="215" t="s">
        <v>134</v>
      </c>
      <c r="E123" s="216" t="s">
        <v>286</v>
      </c>
      <c r="F123" s="217" t="s">
        <v>287</v>
      </c>
      <c r="G123" s="218" t="s">
        <v>261</v>
      </c>
      <c r="H123" s="219">
        <v>17.154</v>
      </c>
      <c r="I123" s="220"/>
      <c r="J123" s="221">
        <f>ROUND(I123*H123,2)</f>
        <v>0</v>
      </c>
      <c r="K123" s="217" t="s">
        <v>138</v>
      </c>
      <c r="L123" s="47"/>
      <c r="M123" s="222" t="s">
        <v>19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158</v>
      </c>
      <c r="AT123" s="226" t="s">
        <v>134</v>
      </c>
      <c r="AU123" s="226" t="s">
        <v>84</v>
      </c>
      <c r="AY123" s="20" t="s">
        <v>131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82</v>
      </c>
      <c r="BK123" s="227">
        <f>ROUND(I123*H123,2)</f>
        <v>0</v>
      </c>
      <c r="BL123" s="20" t="s">
        <v>158</v>
      </c>
      <c r="BM123" s="226" t="s">
        <v>929</v>
      </c>
    </row>
    <row r="124" s="2" customFormat="1">
      <c r="A124" s="41"/>
      <c r="B124" s="42"/>
      <c r="C124" s="43"/>
      <c r="D124" s="228" t="s">
        <v>141</v>
      </c>
      <c r="E124" s="43"/>
      <c r="F124" s="229" t="s">
        <v>289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141</v>
      </c>
      <c r="AU124" s="20" t="s">
        <v>84</v>
      </c>
    </row>
    <row r="125" s="2" customFormat="1" ht="37.8" customHeight="1">
      <c r="A125" s="41"/>
      <c r="B125" s="42"/>
      <c r="C125" s="215" t="s">
        <v>182</v>
      </c>
      <c r="D125" s="215" t="s">
        <v>134</v>
      </c>
      <c r="E125" s="216" t="s">
        <v>290</v>
      </c>
      <c r="F125" s="217" t="s">
        <v>291</v>
      </c>
      <c r="G125" s="218" t="s">
        <v>292</v>
      </c>
      <c r="H125" s="219">
        <v>27.446000000000002</v>
      </c>
      <c r="I125" s="220"/>
      <c r="J125" s="221">
        <f>ROUND(I125*H125,2)</f>
        <v>0</v>
      </c>
      <c r="K125" s="217" t="s">
        <v>138</v>
      </c>
      <c r="L125" s="47"/>
      <c r="M125" s="222" t="s">
        <v>19</v>
      </c>
      <c r="N125" s="223" t="s">
        <v>45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158</v>
      </c>
      <c r="AT125" s="226" t="s">
        <v>134</v>
      </c>
      <c r="AU125" s="226" t="s">
        <v>84</v>
      </c>
      <c r="AY125" s="20" t="s">
        <v>131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82</v>
      </c>
      <c r="BK125" s="227">
        <f>ROUND(I125*H125,2)</f>
        <v>0</v>
      </c>
      <c r="BL125" s="20" t="s">
        <v>158</v>
      </c>
      <c r="BM125" s="226" t="s">
        <v>930</v>
      </c>
    </row>
    <row r="126" s="2" customFormat="1">
      <c r="A126" s="41"/>
      <c r="B126" s="42"/>
      <c r="C126" s="43"/>
      <c r="D126" s="228" t="s">
        <v>141</v>
      </c>
      <c r="E126" s="43"/>
      <c r="F126" s="229" t="s">
        <v>294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141</v>
      </c>
      <c r="AU126" s="20" t="s">
        <v>84</v>
      </c>
    </row>
    <row r="127" s="13" customFormat="1">
      <c r="A127" s="13"/>
      <c r="B127" s="235"/>
      <c r="C127" s="236"/>
      <c r="D127" s="233" t="s">
        <v>145</v>
      </c>
      <c r="E127" s="236"/>
      <c r="F127" s="238" t="s">
        <v>931</v>
      </c>
      <c r="G127" s="236"/>
      <c r="H127" s="239">
        <v>27.446000000000002</v>
      </c>
      <c r="I127" s="240"/>
      <c r="J127" s="236"/>
      <c r="K127" s="236"/>
      <c r="L127" s="241"/>
      <c r="M127" s="242"/>
      <c r="N127" s="243"/>
      <c r="O127" s="243"/>
      <c r="P127" s="243"/>
      <c r="Q127" s="243"/>
      <c r="R127" s="243"/>
      <c r="S127" s="243"/>
      <c r="T127" s="24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145</v>
      </c>
      <c r="AU127" s="245" t="s">
        <v>84</v>
      </c>
      <c r="AV127" s="13" t="s">
        <v>84</v>
      </c>
      <c r="AW127" s="13" t="s">
        <v>4</v>
      </c>
      <c r="AX127" s="13" t="s">
        <v>82</v>
      </c>
      <c r="AY127" s="245" t="s">
        <v>131</v>
      </c>
    </row>
    <row r="128" s="12" customFormat="1" ht="22.8" customHeight="1">
      <c r="A128" s="12"/>
      <c r="B128" s="199"/>
      <c r="C128" s="200"/>
      <c r="D128" s="201" t="s">
        <v>73</v>
      </c>
      <c r="E128" s="213" t="s">
        <v>84</v>
      </c>
      <c r="F128" s="213" t="s">
        <v>335</v>
      </c>
      <c r="G128" s="200"/>
      <c r="H128" s="200"/>
      <c r="I128" s="203"/>
      <c r="J128" s="214">
        <f>BK128</f>
        <v>0</v>
      </c>
      <c r="K128" s="200"/>
      <c r="L128" s="205"/>
      <c r="M128" s="206"/>
      <c r="N128" s="207"/>
      <c r="O128" s="207"/>
      <c r="P128" s="208">
        <f>SUM(P129:P148)</f>
        <v>0</v>
      </c>
      <c r="Q128" s="207"/>
      <c r="R128" s="208">
        <f>SUM(R129:R148)</f>
        <v>28.5833975</v>
      </c>
      <c r="S128" s="207"/>
      <c r="T128" s="209">
        <f>SUM(T129:T148)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0" t="s">
        <v>82</v>
      </c>
      <c r="AT128" s="211" t="s">
        <v>73</v>
      </c>
      <c r="AU128" s="211" t="s">
        <v>82</v>
      </c>
      <c r="AY128" s="210" t="s">
        <v>131</v>
      </c>
      <c r="BK128" s="212">
        <f>SUM(BK129:BK148)</f>
        <v>0</v>
      </c>
    </row>
    <row r="129" s="2" customFormat="1" ht="33" customHeight="1">
      <c r="A129" s="41"/>
      <c r="B129" s="42"/>
      <c r="C129" s="215" t="s">
        <v>188</v>
      </c>
      <c r="D129" s="215" t="s">
        <v>134</v>
      </c>
      <c r="E129" s="216" t="s">
        <v>932</v>
      </c>
      <c r="F129" s="217" t="s">
        <v>933</v>
      </c>
      <c r="G129" s="218" t="s">
        <v>261</v>
      </c>
      <c r="H129" s="219">
        <v>1.6930000000000001</v>
      </c>
      <c r="I129" s="220"/>
      <c r="J129" s="221">
        <f>ROUND(I129*H129,2)</f>
        <v>0</v>
      </c>
      <c r="K129" s="217" t="s">
        <v>138</v>
      </c>
      <c r="L129" s="47"/>
      <c r="M129" s="222" t="s">
        <v>19</v>
      </c>
      <c r="N129" s="223" t="s">
        <v>45</v>
      </c>
      <c r="O129" s="87"/>
      <c r="P129" s="224">
        <f>O129*H129</f>
        <v>0</v>
      </c>
      <c r="Q129" s="224">
        <v>2.3010199999999998</v>
      </c>
      <c r="R129" s="224">
        <f>Q129*H129</f>
        <v>3.8956268599999997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158</v>
      </c>
      <c r="AT129" s="226" t="s">
        <v>134</v>
      </c>
      <c r="AU129" s="226" t="s">
        <v>84</v>
      </c>
      <c r="AY129" s="20" t="s">
        <v>131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82</v>
      </c>
      <c r="BK129" s="227">
        <f>ROUND(I129*H129,2)</f>
        <v>0</v>
      </c>
      <c r="BL129" s="20" t="s">
        <v>158</v>
      </c>
      <c r="BM129" s="226" t="s">
        <v>934</v>
      </c>
    </row>
    <row r="130" s="2" customFormat="1">
      <c r="A130" s="41"/>
      <c r="B130" s="42"/>
      <c r="C130" s="43"/>
      <c r="D130" s="228" t="s">
        <v>141</v>
      </c>
      <c r="E130" s="43"/>
      <c r="F130" s="229" t="s">
        <v>935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141</v>
      </c>
      <c r="AU130" s="20" t="s">
        <v>84</v>
      </c>
    </row>
    <row r="131" s="15" customFormat="1">
      <c r="A131" s="15"/>
      <c r="B131" s="270"/>
      <c r="C131" s="271"/>
      <c r="D131" s="233" t="s">
        <v>145</v>
      </c>
      <c r="E131" s="272" t="s">
        <v>19</v>
      </c>
      <c r="F131" s="273" t="s">
        <v>936</v>
      </c>
      <c r="G131" s="271"/>
      <c r="H131" s="272" t="s">
        <v>19</v>
      </c>
      <c r="I131" s="274"/>
      <c r="J131" s="271"/>
      <c r="K131" s="271"/>
      <c r="L131" s="275"/>
      <c r="M131" s="276"/>
      <c r="N131" s="277"/>
      <c r="O131" s="277"/>
      <c r="P131" s="277"/>
      <c r="Q131" s="277"/>
      <c r="R131" s="277"/>
      <c r="S131" s="277"/>
      <c r="T131" s="278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79" t="s">
        <v>145</v>
      </c>
      <c r="AU131" s="279" t="s">
        <v>84</v>
      </c>
      <c r="AV131" s="15" t="s">
        <v>82</v>
      </c>
      <c r="AW131" s="15" t="s">
        <v>35</v>
      </c>
      <c r="AX131" s="15" t="s">
        <v>74</v>
      </c>
      <c r="AY131" s="279" t="s">
        <v>131</v>
      </c>
    </row>
    <row r="132" s="13" customFormat="1">
      <c r="A132" s="13"/>
      <c r="B132" s="235"/>
      <c r="C132" s="236"/>
      <c r="D132" s="233" t="s">
        <v>145</v>
      </c>
      <c r="E132" s="237" t="s">
        <v>19</v>
      </c>
      <c r="F132" s="238" t="s">
        <v>937</v>
      </c>
      <c r="G132" s="236"/>
      <c r="H132" s="239">
        <v>1.6930000000000001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5" t="s">
        <v>145</v>
      </c>
      <c r="AU132" s="245" t="s">
        <v>84</v>
      </c>
      <c r="AV132" s="13" t="s">
        <v>84</v>
      </c>
      <c r="AW132" s="13" t="s">
        <v>35</v>
      </c>
      <c r="AX132" s="13" t="s">
        <v>74</v>
      </c>
      <c r="AY132" s="245" t="s">
        <v>131</v>
      </c>
    </row>
    <row r="133" s="16" customFormat="1">
      <c r="A133" s="16"/>
      <c r="B133" s="280"/>
      <c r="C133" s="281"/>
      <c r="D133" s="233" t="s">
        <v>145</v>
      </c>
      <c r="E133" s="282" t="s">
        <v>19</v>
      </c>
      <c r="F133" s="283" t="s">
        <v>458</v>
      </c>
      <c r="G133" s="281"/>
      <c r="H133" s="284">
        <v>1.6930000000000001</v>
      </c>
      <c r="I133" s="285"/>
      <c r="J133" s="281"/>
      <c r="K133" s="281"/>
      <c r="L133" s="286"/>
      <c r="M133" s="287"/>
      <c r="N133" s="288"/>
      <c r="O133" s="288"/>
      <c r="P133" s="288"/>
      <c r="Q133" s="288"/>
      <c r="R133" s="288"/>
      <c r="S133" s="288"/>
      <c r="T133" s="289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T133" s="290" t="s">
        <v>145</v>
      </c>
      <c r="AU133" s="290" t="s">
        <v>84</v>
      </c>
      <c r="AV133" s="16" t="s">
        <v>152</v>
      </c>
      <c r="AW133" s="16" t="s">
        <v>35</v>
      </c>
      <c r="AX133" s="16" t="s">
        <v>82</v>
      </c>
      <c r="AY133" s="290" t="s">
        <v>131</v>
      </c>
    </row>
    <row r="134" s="2" customFormat="1" ht="37.8" customHeight="1">
      <c r="A134" s="41"/>
      <c r="B134" s="42"/>
      <c r="C134" s="215" t="s">
        <v>196</v>
      </c>
      <c r="D134" s="215" t="s">
        <v>134</v>
      </c>
      <c r="E134" s="216" t="s">
        <v>938</v>
      </c>
      <c r="F134" s="217" t="s">
        <v>939</v>
      </c>
      <c r="G134" s="218" t="s">
        <v>261</v>
      </c>
      <c r="H134" s="219">
        <v>9.6720000000000006</v>
      </c>
      <c r="I134" s="220"/>
      <c r="J134" s="221">
        <f>ROUND(I134*H134,2)</f>
        <v>0</v>
      </c>
      <c r="K134" s="217" t="s">
        <v>138</v>
      </c>
      <c r="L134" s="47"/>
      <c r="M134" s="222" t="s">
        <v>19</v>
      </c>
      <c r="N134" s="223" t="s">
        <v>45</v>
      </c>
      <c r="O134" s="87"/>
      <c r="P134" s="224">
        <f>O134*H134</f>
        <v>0</v>
      </c>
      <c r="Q134" s="224">
        <v>2.5018699999999998</v>
      </c>
      <c r="R134" s="224">
        <f>Q134*H134</f>
        <v>24.19808664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158</v>
      </c>
      <c r="AT134" s="226" t="s">
        <v>134</v>
      </c>
      <c r="AU134" s="226" t="s">
        <v>84</v>
      </c>
      <c r="AY134" s="20" t="s">
        <v>131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20" t="s">
        <v>82</v>
      </c>
      <c r="BK134" s="227">
        <f>ROUND(I134*H134,2)</f>
        <v>0</v>
      </c>
      <c r="BL134" s="20" t="s">
        <v>158</v>
      </c>
      <c r="BM134" s="226" t="s">
        <v>940</v>
      </c>
    </row>
    <row r="135" s="2" customFormat="1">
      <c r="A135" s="41"/>
      <c r="B135" s="42"/>
      <c r="C135" s="43"/>
      <c r="D135" s="228" t="s">
        <v>141</v>
      </c>
      <c r="E135" s="43"/>
      <c r="F135" s="229" t="s">
        <v>941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141</v>
      </c>
      <c r="AU135" s="20" t="s">
        <v>84</v>
      </c>
    </row>
    <row r="136" s="13" customFormat="1">
      <c r="A136" s="13"/>
      <c r="B136" s="235"/>
      <c r="C136" s="236"/>
      <c r="D136" s="233" t="s">
        <v>145</v>
      </c>
      <c r="E136" s="237" t="s">
        <v>19</v>
      </c>
      <c r="F136" s="238" t="s">
        <v>942</v>
      </c>
      <c r="G136" s="236"/>
      <c r="H136" s="239">
        <v>9.6720000000000006</v>
      </c>
      <c r="I136" s="240"/>
      <c r="J136" s="236"/>
      <c r="K136" s="236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145</v>
      </c>
      <c r="AU136" s="245" t="s">
        <v>84</v>
      </c>
      <c r="AV136" s="13" t="s">
        <v>84</v>
      </c>
      <c r="AW136" s="13" t="s">
        <v>35</v>
      </c>
      <c r="AX136" s="13" t="s">
        <v>74</v>
      </c>
      <c r="AY136" s="245" t="s">
        <v>131</v>
      </c>
    </row>
    <row r="137" s="16" customFormat="1">
      <c r="A137" s="16"/>
      <c r="B137" s="280"/>
      <c r="C137" s="281"/>
      <c r="D137" s="233" t="s">
        <v>145</v>
      </c>
      <c r="E137" s="282" t="s">
        <v>19</v>
      </c>
      <c r="F137" s="283" t="s">
        <v>458</v>
      </c>
      <c r="G137" s="281"/>
      <c r="H137" s="284">
        <v>9.6720000000000006</v>
      </c>
      <c r="I137" s="285"/>
      <c r="J137" s="281"/>
      <c r="K137" s="281"/>
      <c r="L137" s="286"/>
      <c r="M137" s="287"/>
      <c r="N137" s="288"/>
      <c r="O137" s="288"/>
      <c r="P137" s="288"/>
      <c r="Q137" s="288"/>
      <c r="R137" s="288"/>
      <c r="S137" s="288"/>
      <c r="T137" s="289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T137" s="290" t="s">
        <v>145</v>
      </c>
      <c r="AU137" s="290" t="s">
        <v>84</v>
      </c>
      <c r="AV137" s="16" t="s">
        <v>152</v>
      </c>
      <c r="AW137" s="16" t="s">
        <v>35</v>
      </c>
      <c r="AX137" s="16" t="s">
        <v>82</v>
      </c>
      <c r="AY137" s="290" t="s">
        <v>131</v>
      </c>
    </row>
    <row r="138" s="2" customFormat="1" ht="16.5" customHeight="1">
      <c r="A138" s="41"/>
      <c r="B138" s="42"/>
      <c r="C138" s="215" t="s">
        <v>203</v>
      </c>
      <c r="D138" s="215" t="s">
        <v>134</v>
      </c>
      <c r="E138" s="216" t="s">
        <v>943</v>
      </c>
      <c r="F138" s="217" t="s">
        <v>944</v>
      </c>
      <c r="G138" s="218" t="s">
        <v>250</v>
      </c>
      <c r="H138" s="219">
        <v>16.440000000000001</v>
      </c>
      <c r="I138" s="220"/>
      <c r="J138" s="221">
        <f>ROUND(I138*H138,2)</f>
        <v>0</v>
      </c>
      <c r="K138" s="217" t="s">
        <v>138</v>
      </c>
      <c r="L138" s="47"/>
      <c r="M138" s="222" t="s">
        <v>19</v>
      </c>
      <c r="N138" s="223" t="s">
        <v>45</v>
      </c>
      <c r="O138" s="87"/>
      <c r="P138" s="224">
        <f>O138*H138</f>
        <v>0</v>
      </c>
      <c r="Q138" s="224">
        <v>0.0026900000000000001</v>
      </c>
      <c r="R138" s="224">
        <f>Q138*H138</f>
        <v>0.044223600000000009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158</v>
      </c>
      <c r="AT138" s="226" t="s">
        <v>134</v>
      </c>
      <c r="AU138" s="226" t="s">
        <v>84</v>
      </c>
      <c r="AY138" s="20" t="s">
        <v>131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82</v>
      </c>
      <c r="BK138" s="227">
        <f>ROUND(I138*H138,2)</f>
        <v>0</v>
      </c>
      <c r="BL138" s="20" t="s">
        <v>158</v>
      </c>
      <c r="BM138" s="226" t="s">
        <v>945</v>
      </c>
    </row>
    <row r="139" s="2" customFormat="1">
      <c r="A139" s="41"/>
      <c r="B139" s="42"/>
      <c r="C139" s="43"/>
      <c r="D139" s="228" t="s">
        <v>141</v>
      </c>
      <c r="E139" s="43"/>
      <c r="F139" s="229" t="s">
        <v>946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141</v>
      </c>
      <c r="AU139" s="20" t="s">
        <v>84</v>
      </c>
    </row>
    <row r="140" s="13" customFormat="1">
      <c r="A140" s="13"/>
      <c r="B140" s="235"/>
      <c r="C140" s="236"/>
      <c r="D140" s="233" t="s">
        <v>145</v>
      </c>
      <c r="E140" s="237" t="s">
        <v>19</v>
      </c>
      <c r="F140" s="238" t="s">
        <v>947</v>
      </c>
      <c r="G140" s="236"/>
      <c r="H140" s="239">
        <v>16.440000000000001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5" t="s">
        <v>145</v>
      </c>
      <c r="AU140" s="245" t="s">
        <v>84</v>
      </c>
      <c r="AV140" s="13" t="s">
        <v>84</v>
      </c>
      <c r="AW140" s="13" t="s">
        <v>35</v>
      </c>
      <c r="AX140" s="13" t="s">
        <v>74</v>
      </c>
      <c r="AY140" s="245" t="s">
        <v>131</v>
      </c>
    </row>
    <row r="141" s="16" customFormat="1">
      <c r="A141" s="16"/>
      <c r="B141" s="280"/>
      <c r="C141" s="281"/>
      <c r="D141" s="233" t="s">
        <v>145</v>
      </c>
      <c r="E141" s="282" t="s">
        <v>19</v>
      </c>
      <c r="F141" s="283" t="s">
        <v>458</v>
      </c>
      <c r="G141" s="281"/>
      <c r="H141" s="284">
        <v>16.440000000000001</v>
      </c>
      <c r="I141" s="285"/>
      <c r="J141" s="281"/>
      <c r="K141" s="281"/>
      <c r="L141" s="286"/>
      <c r="M141" s="287"/>
      <c r="N141" s="288"/>
      <c r="O141" s="288"/>
      <c r="P141" s="288"/>
      <c r="Q141" s="288"/>
      <c r="R141" s="288"/>
      <c r="S141" s="288"/>
      <c r="T141" s="289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T141" s="290" t="s">
        <v>145</v>
      </c>
      <c r="AU141" s="290" t="s">
        <v>84</v>
      </c>
      <c r="AV141" s="16" t="s">
        <v>152</v>
      </c>
      <c r="AW141" s="16" t="s">
        <v>35</v>
      </c>
      <c r="AX141" s="16" t="s">
        <v>82</v>
      </c>
      <c r="AY141" s="290" t="s">
        <v>131</v>
      </c>
    </row>
    <row r="142" s="2" customFormat="1" ht="16.5" customHeight="1">
      <c r="A142" s="41"/>
      <c r="B142" s="42"/>
      <c r="C142" s="215" t="s">
        <v>8</v>
      </c>
      <c r="D142" s="215" t="s">
        <v>134</v>
      </c>
      <c r="E142" s="216" t="s">
        <v>948</v>
      </c>
      <c r="F142" s="217" t="s">
        <v>949</v>
      </c>
      <c r="G142" s="218" t="s">
        <v>250</v>
      </c>
      <c r="H142" s="219">
        <v>16.440000000000001</v>
      </c>
      <c r="I142" s="220"/>
      <c r="J142" s="221">
        <f>ROUND(I142*H142,2)</f>
        <v>0</v>
      </c>
      <c r="K142" s="217" t="s">
        <v>138</v>
      </c>
      <c r="L142" s="47"/>
      <c r="M142" s="222" t="s">
        <v>19</v>
      </c>
      <c r="N142" s="223" t="s">
        <v>45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158</v>
      </c>
      <c r="AT142" s="226" t="s">
        <v>134</v>
      </c>
      <c r="AU142" s="226" t="s">
        <v>84</v>
      </c>
      <c r="AY142" s="20" t="s">
        <v>131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20" t="s">
        <v>82</v>
      </c>
      <c r="BK142" s="227">
        <f>ROUND(I142*H142,2)</f>
        <v>0</v>
      </c>
      <c r="BL142" s="20" t="s">
        <v>158</v>
      </c>
      <c r="BM142" s="226" t="s">
        <v>950</v>
      </c>
    </row>
    <row r="143" s="2" customFormat="1">
      <c r="A143" s="41"/>
      <c r="B143" s="42"/>
      <c r="C143" s="43"/>
      <c r="D143" s="228" t="s">
        <v>141</v>
      </c>
      <c r="E143" s="43"/>
      <c r="F143" s="229" t="s">
        <v>951</v>
      </c>
      <c r="G143" s="43"/>
      <c r="H143" s="43"/>
      <c r="I143" s="230"/>
      <c r="J143" s="43"/>
      <c r="K143" s="43"/>
      <c r="L143" s="47"/>
      <c r="M143" s="231"/>
      <c r="N143" s="232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141</v>
      </c>
      <c r="AU143" s="20" t="s">
        <v>84</v>
      </c>
    </row>
    <row r="144" s="2" customFormat="1" ht="24.15" customHeight="1">
      <c r="A144" s="41"/>
      <c r="B144" s="42"/>
      <c r="C144" s="215" t="s">
        <v>216</v>
      </c>
      <c r="D144" s="215" t="s">
        <v>134</v>
      </c>
      <c r="E144" s="216" t="s">
        <v>952</v>
      </c>
      <c r="F144" s="217" t="s">
        <v>953</v>
      </c>
      <c r="G144" s="218" t="s">
        <v>292</v>
      </c>
      <c r="H144" s="219">
        <v>0.41999999999999998</v>
      </c>
      <c r="I144" s="220"/>
      <c r="J144" s="221">
        <f>ROUND(I144*H144,2)</f>
        <v>0</v>
      </c>
      <c r="K144" s="217" t="s">
        <v>138</v>
      </c>
      <c r="L144" s="47"/>
      <c r="M144" s="222" t="s">
        <v>19</v>
      </c>
      <c r="N144" s="223" t="s">
        <v>45</v>
      </c>
      <c r="O144" s="87"/>
      <c r="P144" s="224">
        <f>O144*H144</f>
        <v>0</v>
      </c>
      <c r="Q144" s="224">
        <v>1.0606199999999999</v>
      </c>
      <c r="R144" s="224">
        <f>Q144*H144</f>
        <v>0.44546039999999992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158</v>
      </c>
      <c r="AT144" s="226" t="s">
        <v>134</v>
      </c>
      <c r="AU144" s="226" t="s">
        <v>84</v>
      </c>
      <c r="AY144" s="20" t="s">
        <v>131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20" t="s">
        <v>82</v>
      </c>
      <c r="BK144" s="227">
        <f>ROUND(I144*H144,2)</f>
        <v>0</v>
      </c>
      <c r="BL144" s="20" t="s">
        <v>158</v>
      </c>
      <c r="BM144" s="226" t="s">
        <v>954</v>
      </c>
    </row>
    <row r="145" s="2" customFormat="1">
      <c r="A145" s="41"/>
      <c r="B145" s="42"/>
      <c r="C145" s="43"/>
      <c r="D145" s="228" t="s">
        <v>141</v>
      </c>
      <c r="E145" s="43"/>
      <c r="F145" s="229" t="s">
        <v>955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141</v>
      </c>
      <c r="AU145" s="20" t="s">
        <v>84</v>
      </c>
    </row>
    <row r="146" s="13" customFormat="1">
      <c r="A146" s="13"/>
      <c r="B146" s="235"/>
      <c r="C146" s="236"/>
      <c r="D146" s="233" t="s">
        <v>145</v>
      </c>
      <c r="E146" s="237" t="s">
        <v>19</v>
      </c>
      <c r="F146" s="238" t="s">
        <v>956</v>
      </c>
      <c r="G146" s="236"/>
      <c r="H146" s="239">
        <v>0.33200000000000002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145</v>
      </c>
      <c r="AU146" s="245" t="s">
        <v>84</v>
      </c>
      <c r="AV146" s="13" t="s">
        <v>84</v>
      </c>
      <c r="AW146" s="13" t="s">
        <v>35</v>
      </c>
      <c r="AX146" s="13" t="s">
        <v>74</v>
      </c>
      <c r="AY146" s="245" t="s">
        <v>131</v>
      </c>
    </row>
    <row r="147" s="13" customFormat="1">
      <c r="A147" s="13"/>
      <c r="B147" s="235"/>
      <c r="C147" s="236"/>
      <c r="D147" s="233" t="s">
        <v>145</v>
      </c>
      <c r="E147" s="237" t="s">
        <v>19</v>
      </c>
      <c r="F147" s="238" t="s">
        <v>957</v>
      </c>
      <c r="G147" s="236"/>
      <c r="H147" s="239">
        <v>0.087999999999999995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145</v>
      </c>
      <c r="AU147" s="245" t="s">
        <v>84</v>
      </c>
      <c r="AV147" s="13" t="s">
        <v>84</v>
      </c>
      <c r="AW147" s="13" t="s">
        <v>35</v>
      </c>
      <c r="AX147" s="13" t="s">
        <v>74</v>
      </c>
      <c r="AY147" s="245" t="s">
        <v>131</v>
      </c>
    </row>
    <row r="148" s="16" customFormat="1">
      <c r="A148" s="16"/>
      <c r="B148" s="280"/>
      <c r="C148" s="281"/>
      <c r="D148" s="233" t="s">
        <v>145</v>
      </c>
      <c r="E148" s="282" t="s">
        <v>19</v>
      </c>
      <c r="F148" s="283" t="s">
        <v>458</v>
      </c>
      <c r="G148" s="281"/>
      <c r="H148" s="284">
        <v>0.41999999999999998</v>
      </c>
      <c r="I148" s="285"/>
      <c r="J148" s="281"/>
      <c r="K148" s="281"/>
      <c r="L148" s="286"/>
      <c r="M148" s="287"/>
      <c r="N148" s="288"/>
      <c r="O148" s="288"/>
      <c r="P148" s="288"/>
      <c r="Q148" s="288"/>
      <c r="R148" s="288"/>
      <c r="S148" s="288"/>
      <c r="T148" s="289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T148" s="290" t="s">
        <v>145</v>
      </c>
      <c r="AU148" s="290" t="s">
        <v>84</v>
      </c>
      <c r="AV148" s="16" t="s">
        <v>152</v>
      </c>
      <c r="AW148" s="16" t="s">
        <v>35</v>
      </c>
      <c r="AX148" s="16" t="s">
        <v>82</v>
      </c>
      <c r="AY148" s="290" t="s">
        <v>131</v>
      </c>
    </row>
    <row r="149" s="12" customFormat="1" ht="22.8" customHeight="1">
      <c r="A149" s="12"/>
      <c r="B149" s="199"/>
      <c r="C149" s="200"/>
      <c r="D149" s="201" t="s">
        <v>73</v>
      </c>
      <c r="E149" s="213" t="s">
        <v>152</v>
      </c>
      <c r="F149" s="213" t="s">
        <v>369</v>
      </c>
      <c r="G149" s="200"/>
      <c r="H149" s="200"/>
      <c r="I149" s="203"/>
      <c r="J149" s="214">
        <f>BK149</f>
        <v>0</v>
      </c>
      <c r="K149" s="200"/>
      <c r="L149" s="205"/>
      <c r="M149" s="206"/>
      <c r="N149" s="207"/>
      <c r="O149" s="207"/>
      <c r="P149" s="208">
        <f>SUM(P150:P172)</f>
        <v>0</v>
      </c>
      <c r="Q149" s="207"/>
      <c r="R149" s="208">
        <f>SUM(R150:R172)</f>
        <v>43.814794439999993</v>
      </c>
      <c r="S149" s="207"/>
      <c r="T149" s="209">
        <f>SUM(T150:T172)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0" t="s">
        <v>82</v>
      </c>
      <c r="AT149" s="211" t="s">
        <v>73</v>
      </c>
      <c r="AU149" s="211" t="s">
        <v>82</v>
      </c>
      <c r="AY149" s="210" t="s">
        <v>131</v>
      </c>
      <c r="BK149" s="212">
        <f>SUM(BK150:BK172)</f>
        <v>0</v>
      </c>
    </row>
    <row r="150" s="2" customFormat="1" ht="37.8" customHeight="1">
      <c r="A150" s="41"/>
      <c r="B150" s="42"/>
      <c r="C150" s="215" t="s">
        <v>223</v>
      </c>
      <c r="D150" s="215" t="s">
        <v>134</v>
      </c>
      <c r="E150" s="216" t="s">
        <v>958</v>
      </c>
      <c r="F150" s="217" t="s">
        <v>959</v>
      </c>
      <c r="G150" s="218" t="s">
        <v>261</v>
      </c>
      <c r="H150" s="219">
        <v>16.739999999999998</v>
      </c>
      <c r="I150" s="220"/>
      <c r="J150" s="221">
        <f>ROUND(I150*H150,2)</f>
        <v>0</v>
      </c>
      <c r="K150" s="217" t="s">
        <v>138</v>
      </c>
      <c r="L150" s="47"/>
      <c r="M150" s="222" t="s">
        <v>19</v>
      </c>
      <c r="N150" s="223" t="s">
        <v>45</v>
      </c>
      <c r="O150" s="87"/>
      <c r="P150" s="224">
        <f>O150*H150</f>
        <v>0</v>
      </c>
      <c r="Q150" s="224">
        <v>2.5018699999999998</v>
      </c>
      <c r="R150" s="224">
        <f>Q150*H150</f>
        <v>41.881303799999991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158</v>
      </c>
      <c r="AT150" s="226" t="s">
        <v>134</v>
      </c>
      <c r="AU150" s="226" t="s">
        <v>84</v>
      </c>
      <c r="AY150" s="20" t="s">
        <v>131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82</v>
      </c>
      <c r="BK150" s="227">
        <f>ROUND(I150*H150,2)</f>
        <v>0</v>
      </c>
      <c r="BL150" s="20" t="s">
        <v>158</v>
      </c>
      <c r="BM150" s="226" t="s">
        <v>960</v>
      </c>
    </row>
    <row r="151" s="2" customFormat="1">
      <c r="A151" s="41"/>
      <c r="B151" s="42"/>
      <c r="C151" s="43"/>
      <c r="D151" s="228" t="s">
        <v>141</v>
      </c>
      <c r="E151" s="43"/>
      <c r="F151" s="229" t="s">
        <v>961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141</v>
      </c>
      <c r="AU151" s="20" t="s">
        <v>84</v>
      </c>
    </row>
    <row r="152" s="13" customFormat="1">
      <c r="A152" s="13"/>
      <c r="B152" s="235"/>
      <c r="C152" s="236"/>
      <c r="D152" s="233" t="s">
        <v>145</v>
      </c>
      <c r="E152" s="237" t="s">
        <v>19</v>
      </c>
      <c r="F152" s="238" t="s">
        <v>962</v>
      </c>
      <c r="G152" s="236"/>
      <c r="H152" s="239">
        <v>16.739999999999998</v>
      </c>
      <c r="I152" s="240"/>
      <c r="J152" s="236"/>
      <c r="K152" s="236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145</v>
      </c>
      <c r="AU152" s="245" t="s">
        <v>84</v>
      </c>
      <c r="AV152" s="13" t="s">
        <v>84</v>
      </c>
      <c r="AW152" s="13" t="s">
        <v>35</v>
      </c>
      <c r="AX152" s="13" t="s">
        <v>74</v>
      </c>
      <c r="AY152" s="245" t="s">
        <v>131</v>
      </c>
    </row>
    <row r="153" s="16" customFormat="1">
      <c r="A153" s="16"/>
      <c r="B153" s="280"/>
      <c r="C153" s="281"/>
      <c r="D153" s="233" t="s">
        <v>145</v>
      </c>
      <c r="E153" s="282" t="s">
        <v>19</v>
      </c>
      <c r="F153" s="283" t="s">
        <v>458</v>
      </c>
      <c r="G153" s="281"/>
      <c r="H153" s="284">
        <v>16.739999999999998</v>
      </c>
      <c r="I153" s="285"/>
      <c r="J153" s="281"/>
      <c r="K153" s="281"/>
      <c r="L153" s="286"/>
      <c r="M153" s="287"/>
      <c r="N153" s="288"/>
      <c r="O153" s="288"/>
      <c r="P153" s="288"/>
      <c r="Q153" s="288"/>
      <c r="R153" s="288"/>
      <c r="S153" s="288"/>
      <c r="T153" s="289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T153" s="290" t="s">
        <v>145</v>
      </c>
      <c r="AU153" s="290" t="s">
        <v>84</v>
      </c>
      <c r="AV153" s="16" t="s">
        <v>152</v>
      </c>
      <c r="AW153" s="16" t="s">
        <v>35</v>
      </c>
      <c r="AX153" s="16" t="s">
        <v>82</v>
      </c>
      <c r="AY153" s="290" t="s">
        <v>131</v>
      </c>
    </row>
    <row r="154" s="2" customFormat="1" ht="24.15" customHeight="1">
      <c r="A154" s="41"/>
      <c r="B154" s="42"/>
      <c r="C154" s="215" t="s">
        <v>329</v>
      </c>
      <c r="D154" s="215" t="s">
        <v>134</v>
      </c>
      <c r="E154" s="216" t="s">
        <v>963</v>
      </c>
      <c r="F154" s="217" t="s">
        <v>964</v>
      </c>
      <c r="G154" s="218" t="s">
        <v>250</v>
      </c>
      <c r="H154" s="219">
        <v>114.3</v>
      </c>
      <c r="I154" s="220"/>
      <c r="J154" s="221">
        <f>ROUND(I154*H154,2)</f>
        <v>0</v>
      </c>
      <c r="K154" s="217" t="s">
        <v>138</v>
      </c>
      <c r="L154" s="47"/>
      <c r="M154" s="222" t="s">
        <v>19</v>
      </c>
      <c r="N154" s="223" t="s">
        <v>45</v>
      </c>
      <c r="O154" s="87"/>
      <c r="P154" s="224">
        <f>O154*H154</f>
        <v>0</v>
      </c>
      <c r="Q154" s="224">
        <v>0.0027499999999999998</v>
      </c>
      <c r="R154" s="224">
        <f>Q154*H154</f>
        <v>0.31432499999999997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158</v>
      </c>
      <c r="AT154" s="226" t="s">
        <v>134</v>
      </c>
      <c r="AU154" s="226" t="s">
        <v>84</v>
      </c>
      <c r="AY154" s="20" t="s">
        <v>131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82</v>
      </c>
      <c r="BK154" s="227">
        <f>ROUND(I154*H154,2)</f>
        <v>0</v>
      </c>
      <c r="BL154" s="20" t="s">
        <v>158</v>
      </c>
      <c r="BM154" s="226" t="s">
        <v>965</v>
      </c>
    </row>
    <row r="155" s="2" customFormat="1">
      <c r="A155" s="41"/>
      <c r="B155" s="42"/>
      <c r="C155" s="43"/>
      <c r="D155" s="228" t="s">
        <v>141</v>
      </c>
      <c r="E155" s="43"/>
      <c r="F155" s="229" t="s">
        <v>966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141</v>
      </c>
      <c r="AU155" s="20" t="s">
        <v>84</v>
      </c>
    </row>
    <row r="156" s="13" customFormat="1">
      <c r="A156" s="13"/>
      <c r="B156" s="235"/>
      <c r="C156" s="236"/>
      <c r="D156" s="233" t="s">
        <v>145</v>
      </c>
      <c r="E156" s="237" t="s">
        <v>19</v>
      </c>
      <c r="F156" s="238" t="s">
        <v>967</v>
      </c>
      <c r="G156" s="236"/>
      <c r="H156" s="239">
        <v>114.3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145</v>
      </c>
      <c r="AU156" s="245" t="s">
        <v>84</v>
      </c>
      <c r="AV156" s="13" t="s">
        <v>84</v>
      </c>
      <c r="AW156" s="13" t="s">
        <v>35</v>
      </c>
      <c r="AX156" s="13" t="s">
        <v>74</v>
      </c>
      <c r="AY156" s="245" t="s">
        <v>131</v>
      </c>
    </row>
    <row r="157" s="16" customFormat="1">
      <c r="A157" s="16"/>
      <c r="B157" s="280"/>
      <c r="C157" s="281"/>
      <c r="D157" s="233" t="s">
        <v>145</v>
      </c>
      <c r="E157" s="282" t="s">
        <v>19</v>
      </c>
      <c r="F157" s="283" t="s">
        <v>458</v>
      </c>
      <c r="G157" s="281"/>
      <c r="H157" s="284">
        <v>114.3</v>
      </c>
      <c r="I157" s="285"/>
      <c r="J157" s="281"/>
      <c r="K157" s="281"/>
      <c r="L157" s="286"/>
      <c r="M157" s="287"/>
      <c r="N157" s="288"/>
      <c r="O157" s="288"/>
      <c r="P157" s="288"/>
      <c r="Q157" s="288"/>
      <c r="R157" s="288"/>
      <c r="S157" s="288"/>
      <c r="T157" s="289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T157" s="290" t="s">
        <v>145</v>
      </c>
      <c r="AU157" s="290" t="s">
        <v>84</v>
      </c>
      <c r="AV157" s="16" t="s">
        <v>152</v>
      </c>
      <c r="AW157" s="16" t="s">
        <v>35</v>
      </c>
      <c r="AX157" s="16" t="s">
        <v>82</v>
      </c>
      <c r="AY157" s="290" t="s">
        <v>131</v>
      </c>
    </row>
    <row r="158" s="2" customFormat="1" ht="24.15" customHeight="1">
      <c r="A158" s="41"/>
      <c r="B158" s="42"/>
      <c r="C158" s="215" t="s">
        <v>336</v>
      </c>
      <c r="D158" s="215" t="s">
        <v>134</v>
      </c>
      <c r="E158" s="216" t="s">
        <v>968</v>
      </c>
      <c r="F158" s="217" t="s">
        <v>969</v>
      </c>
      <c r="G158" s="218" t="s">
        <v>250</v>
      </c>
      <c r="H158" s="219">
        <v>114.3</v>
      </c>
      <c r="I158" s="220"/>
      <c r="J158" s="221">
        <f>ROUND(I158*H158,2)</f>
        <v>0</v>
      </c>
      <c r="K158" s="217" t="s">
        <v>138</v>
      </c>
      <c r="L158" s="47"/>
      <c r="M158" s="222" t="s">
        <v>19</v>
      </c>
      <c r="N158" s="223" t="s">
        <v>45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158</v>
      </c>
      <c r="AT158" s="226" t="s">
        <v>134</v>
      </c>
      <c r="AU158" s="226" t="s">
        <v>84</v>
      </c>
      <c r="AY158" s="20" t="s">
        <v>131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82</v>
      </c>
      <c r="BK158" s="227">
        <f>ROUND(I158*H158,2)</f>
        <v>0</v>
      </c>
      <c r="BL158" s="20" t="s">
        <v>158</v>
      </c>
      <c r="BM158" s="226" t="s">
        <v>970</v>
      </c>
    </row>
    <row r="159" s="2" customFormat="1">
      <c r="A159" s="41"/>
      <c r="B159" s="42"/>
      <c r="C159" s="43"/>
      <c r="D159" s="228" t="s">
        <v>141</v>
      </c>
      <c r="E159" s="43"/>
      <c r="F159" s="229" t="s">
        <v>971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141</v>
      </c>
      <c r="AU159" s="20" t="s">
        <v>84</v>
      </c>
    </row>
    <row r="160" s="2" customFormat="1" ht="37.8" customHeight="1">
      <c r="A160" s="41"/>
      <c r="B160" s="42"/>
      <c r="C160" s="215" t="s">
        <v>342</v>
      </c>
      <c r="D160" s="215" t="s">
        <v>134</v>
      </c>
      <c r="E160" s="216" t="s">
        <v>972</v>
      </c>
      <c r="F160" s="217" t="s">
        <v>973</v>
      </c>
      <c r="G160" s="218" t="s">
        <v>292</v>
      </c>
      <c r="H160" s="219">
        <v>1.262</v>
      </c>
      <c r="I160" s="220"/>
      <c r="J160" s="221">
        <f>ROUND(I160*H160,2)</f>
        <v>0</v>
      </c>
      <c r="K160" s="217" t="s">
        <v>138</v>
      </c>
      <c r="L160" s="47"/>
      <c r="M160" s="222" t="s">
        <v>19</v>
      </c>
      <c r="N160" s="223" t="s">
        <v>45</v>
      </c>
      <c r="O160" s="87"/>
      <c r="P160" s="224">
        <f>O160*H160</f>
        <v>0</v>
      </c>
      <c r="Q160" s="224">
        <v>1.04922</v>
      </c>
      <c r="R160" s="224">
        <f>Q160*H160</f>
        <v>1.32411564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158</v>
      </c>
      <c r="AT160" s="226" t="s">
        <v>134</v>
      </c>
      <c r="AU160" s="226" t="s">
        <v>84</v>
      </c>
      <c r="AY160" s="20" t="s">
        <v>131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82</v>
      </c>
      <c r="BK160" s="227">
        <f>ROUND(I160*H160,2)</f>
        <v>0</v>
      </c>
      <c r="BL160" s="20" t="s">
        <v>158</v>
      </c>
      <c r="BM160" s="226" t="s">
        <v>974</v>
      </c>
    </row>
    <row r="161" s="2" customFormat="1">
      <c r="A161" s="41"/>
      <c r="B161" s="42"/>
      <c r="C161" s="43"/>
      <c r="D161" s="228" t="s">
        <v>141</v>
      </c>
      <c r="E161" s="43"/>
      <c r="F161" s="229" t="s">
        <v>975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141</v>
      </c>
      <c r="AU161" s="20" t="s">
        <v>84</v>
      </c>
    </row>
    <row r="162" s="13" customFormat="1">
      <c r="A162" s="13"/>
      <c r="B162" s="235"/>
      <c r="C162" s="236"/>
      <c r="D162" s="233" t="s">
        <v>145</v>
      </c>
      <c r="E162" s="237" t="s">
        <v>19</v>
      </c>
      <c r="F162" s="238" t="s">
        <v>976</v>
      </c>
      <c r="G162" s="236"/>
      <c r="H162" s="239">
        <v>0.48599999999999999</v>
      </c>
      <c r="I162" s="240"/>
      <c r="J162" s="236"/>
      <c r="K162" s="236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145</v>
      </c>
      <c r="AU162" s="245" t="s">
        <v>84</v>
      </c>
      <c r="AV162" s="13" t="s">
        <v>84</v>
      </c>
      <c r="AW162" s="13" t="s">
        <v>35</v>
      </c>
      <c r="AX162" s="13" t="s">
        <v>74</v>
      </c>
      <c r="AY162" s="245" t="s">
        <v>131</v>
      </c>
    </row>
    <row r="163" s="13" customFormat="1">
      <c r="A163" s="13"/>
      <c r="B163" s="235"/>
      <c r="C163" s="236"/>
      <c r="D163" s="233" t="s">
        <v>145</v>
      </c>
      <c r="E163" s="237" t="s">
        <v>19</v>
      </c>
      <c r="F163" s="238" t="s">
        <v>977</v>
      </c>
      <c r="G163" s="236"/>
      <c r="H163" s="239">
        <v>0.34100000000000003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145</v>
      </c>
      <c r="AU163" s="245" t="s">
        <v>84</v>
      </c>
      <c r="AV163" s="13" t="s">
        <v>84</v>
      </c>
      <c r="AW163" s="13" t="s">
        <v>35</v>
      </c>
      <c r="AX163" s="13" t="s">
        <v>74</v>
      </c>
      <c r="AY163" s="245" t="s">
        <v>131</v>
      </c>
    </row>
    <row r="164" s="13" customFormat="1">
      <c r="A164" s="13"/>
      <c r="B164" s="235"/>
      <c r="C164" s="236"/>
      <c r="D164" s="233" t="s">
        <v>145</v>
      </c>
      <c r="E164" s="237" t="s">
        <v>19</v>
      </c>
      <c r="F164" s="238" t="s">
        <v>978</v>
      </c>
      <c r="G164" s="236"/>
      <c r="H164" s="239">
        <v>0.35299999999999998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145</v>
      </c>
      <c r="AU164" s="245" t="s">
        <v>84</v>
      </c>
      <c r="AV164" s="13" t="s">
        <v>84</v>
      </c>
      <c r="AW164" s="13" t="s">
        <v>35</v>
      </c>
      <c r="AX164" s="13" t="s">
        <v>74</v>
      </c>
      <c r="AY164" s="245" t="s">
        <v>131</v>
      </c>
    </row>
    <row r="165" s="13" customFormat="1">
      <c r="A165" s="13"/>
      <c r="B165" s="235"/>
      <c r="C165" s="236"/>
      <c r="D165" s="233" t="s">
        <v>145</v>
      </c>
      <c r="E165" s="237" t="s">
        <v>19</v>
      </c>
      <c r="F165" s="238" t="s">
        <v>979</v>
      </c>
      <c r="G165" s="236"/>
      <c r="H165" s="239">
        <v>0.025999999999999999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4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5" t="s">
        <v>145</v>
      </c>
      <c r="AU165" s="245" t="s">
        <v>84</v>
      </c>
      <c r="AV165" s="13" t="s">
        <v>84</v>
      </c>
      <c r="AW165" s="13" t="s">
        <v>35</v>
      </c>
      <c r="AX165" s="13" t="s">
        <v>74</v>
      </c>
      <c r="AY165" s="245" t="s">
        <v>131</v>
      </c>
    </row>
    <row r="166" s="13" customFormat="1">
      <c r="A166" s="13"/>
      <c r="B166" s="235"/>
      <c r="C166" s="236"/>
      <c r="D166" s="233" t="s">
        <v>145</v>
      </c>
      <c r="E166" s="237" t="s">
        <v>19</v>
      </c>
      <c r="F166" s="238" t="s">
        <v>980</v>
      </c>
      <c r="G166" s="236"/>
      <c r="H166" s="239">
        <v>0.017999999999999999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145</v>
      </c>
      <c r="AU166" s="245" t="s">
        <v>84</v>
      </c>
      <c r="AV166" s="13" t="s">
        <v>84</v>
      </c>
      <c r="AW166" s="13" t="s">
        <v>35</v>
      </c>
      <c r="AX166" s="13" t="s">
        <v>74</v>
      </c>
      <c r="AY166" s="245" t="s">
        <v>131</v>
      </c>
    </row>
    <row r="167" s="13" customFormat="1">
      <c r="A167" s="13"/>
      <c r="B167" s="235"/>
      <c r="C167" s="236"/>
      <c r="D167" s="233" t="s">
        <v>145</v>
      </c>
      <c r="E167" s="237" t="s">
        <v>19</v>
      </c>
      <c r="F167" s="238" t="s">
        <v>981</v>
      </c>
      <c r="G167" s="236"/>
      <c r="H167" s="239">
        <v>0.037999999999999999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5" t="s">
        <v>145</v>
      </c>
      <c r="AU167" s="245" t="s">
        <v>84</v>
      </c>
      <c r="AV167" s="13" t="s">
        <v>84</v>
      </c>
      <c r="AW167" s="13" t="s">
        <v>35</v>
      </c>
      <c r="AX167" s="13" t="s">
        <v>74</v>
      </c>
      <c r="AY167" s="245" t="s">
        <v>131</v>
      </c>
    </row>
    <row r="168" s="16" customFormat="1">
      <c r="A168" s="16"/>
      <c r="B168" s="280"/>
      <c r="C168" s="281"/>
      <c r="D168" s="233" t="s">
        <v>145</v>
      </c>
      <c r="E168" s="282" t="s">
        <v>19</v>
      </c>
      <c r="F168" s="283" t="s">
        <v>458</v>
      </c>
      <c r="G168" s="281"/>
      <c r="H168" s="284">
        <v>1.262</v>
      </c>
      <c r="I168" s="285"/>
      <c r="J168" s="281"/>
      <c r="K168" s="281"/>
      <c r="L168" s="286"/>
      <c r="M168" s="287"/>
      <c r="N168" s="288"/>
      <c r="O168" s="288"/>
      <c r="P168" s="288"/>
      <c r="Q168" s="288"/>
      <c r="R168" s="288"/>
      <c r="S168" s="288"/>
      <c r="T168" s="289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T168" s="290" t="s">
        <v>145</v>
      </c>
      <c r="AU168" s="290" t="s">
        <v>84</v>
      </c>
      <c r="AV168" s="16" t="s">
        <v>152</v>
      </c>
      <c r="AW168" s="16" t="s">
        <v>35</v>
      </c>
      <c r="AX168" s="16" t="s">
        <v>82</v>
      </c>
      <c r="AY168" s="290" t="s">
        <v>131</v>
      </c>
    </row>
    <row r="169" s="2" customFormat="1" ht="24.15" customHeight="1">
      <c r="A169" s="41"/>
      <c r="B169" s="42"/>
      <c r="C169" s="215" t="s">
        <v>347</v>
      </c>
      <c r="D169" s="215" t="s">
        <v>134</v>
      </c>
      <c r="E169" s="216" t="s">
        <v>982</v>
      </c>
      <c r="F169" s="217" t="s">
        <v>983</v>
      </c>
      <c r="G169" s="218" t="s">
        <v>250</v>
      </c>
      <c r="H169" s="219">
        <v>118.02</v>
      </c>
      <c r="I169" s="220"/>
      <c r="J169" s="221">
        <f>ROUND(I169*H169,2)</f>
        <v>0</v>
      </c>
      <c r="K169" s="217" t="s">
        <v>138</v>
      </c>
      <c r="L169" s="47"/>
      <c r="M169" s="222" t="s">
        <v>19</v>
      </c>
      <c r="N169" s="223" t="s">
        <v>45</v>
      </c>
      <c r="O169" s="87"/>
      <c r="P169" s="224">
        <f>O169*H169</f>
        <v>0</v>
      </c>
      <c r="Q169" s="224">
        <v>0.0025000000000000001</v>
      </c>
      <c r="R169" s="224">
        <f>Q169*H169</f>
        <v>0.29504999999999998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158</v>
      </c>
      <c r="AT169" s="226" t="s">
        <v>134</v>
      </c>
      <c r="AU169" s="226" t="s">
        <v>84</v>
      </c>
      <c r="AY169" s="20" t="s">
        <v>131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20" t="s">
        <v>82</v>
      </c>
      <c r="BK169" s="227">
        <f>ROUND(I169*H169,2)</f>
        <v>0</v>
      </c>
      <c r="BL169" s="20" t="s">
        <v>158</v>
      </c>
      <c r="BM169" s="226" t="s">
        <v>984</v>
      </c>
    </row>
    <row r="170" s="2" customFormat="1">
      <c r="A170" s="41"/>
      <c r="B170" s="42"/>
      <c r="C170" s="43"/>
      <c r="D170" s="228" t="s">
        <v>141</v>
      </c>
      <c r="E170" s="43"/>
      <c r="F170" s="229" t="s">
        <v>985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141</v>
      </c>
      <c r="AU170" s="20" t="s">
        <v>84</v>
      </c>
    </row>
    <row r="171" s="13" customFormat="1">
      <c r="A171" s="13"/>
      <c r="B171" s="235"/>
      <c r="C171" s="236"/>
      <c r="D171" s="233" t="s">
        <v>145</v>
      </c>
      <c r="E171" s="237" t="s">
        <v>19</v>
      </c>
      <c r="F171" s="238" t="s">
        <v>986</v>
      </c>
      <c r="G171" s="236"/>
      <c r="H171" s="239">
        <v>118.02</v>
      </c>
      <c r="I171" s="240"/>
      <c r="J171" s="236"/>
      <c r="K171" s="236"/>
      <c r="L171" s="241"/>
      <c r="M171" s="242"/>
      <c r="N171" s="243"/>
      <c r="O171" s="243"/>
      <c r="P171" s="243"/>
      <c r="Q171" s="243"/>
      <c r="R171" s="243"/>
      <c r="S171" s="243"/>
      <c r="T171" s="24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5" t="s">
        <v>145</v>
      </c>
      <c r="AU171" s="245" t="s">
        <v>84</v>
      </c>
      <c r="AV171" s="13" t="s">
        <v>84</v>
      </c>
      <c r="AW171" s="13" t="s">
        <v>35</v>
      </c>
      <c r="AX171" s="13" t="s">
        <v>74</v>
      </c>
      <c r="AY171" s="245" t="s">
        <v>131</v>
      </c>
    </row>
    <row r="172" s="16" customFormat="1">
      <c r="A172" s="16"/>
      <c r="B172" s="280"/>
      <c r="C172" s="281"/>
      <c r="D172" s="233" t="s">
        <v>145</v>
      </c>
      <c r="E172" s="282" t="s">
        <v>19</v>
      </c>
      <c r="F172" s="283" t="s">
        <v>458</v>
      </c>
      <c r="G172" s="281"/>
      <c r="H172" s="284">
        <v>118.02</v>
      </c>
      <c r="I172" s="285"/>
      <c r="J172" s="281"/>
      <c r="K172" s="281"/>
      <c r="L172" s="286"/>
      <c r="M172" s="287"/>
      <c r="N172" s="288"/>
      <c r="O172" s="288"/>
      <c r="P172" s="288"/>
      <c r="Q172" s="288"/>
      <c r="R172" s="288"/>
      <c r="S172" s="288"/>
      <c r="T172" s="289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T172" s="290" t="s">
        <v>145</v>
      </c>
      <c r="AU172" s="290" t="s">
        <v>84</v>
      </c>
      <c r="AV172" s="16" t="s">
        <v>152</v>
      </c>
      <c r="AW172" s="16" t="s">
        <v>35</v>
      </c>
      <c r="AX172" s="16" t="s">
        <v>82</v>
      </c>
      <c r="AY172" s="290" t="s">
        <v>131</v>
      </c>
    </row>
    <row r="173" s="12" customFormat="1" ht="22.8" customHeight="1">
      <c r="A173" s="12"/>
      <c r="B173" s="199"/>
      <c r="C173" s="200"/>
      <c r="D173" s="201" t="s">
        <v>73</v>
      </c>
      <c r="E173" s="213" t="s">
        <v>188</v>
      </c>
      <c r="F173" s="213" t="s">
        <v>421</v>
      </c>
      <c r="G173" s="200"/>
      <c r="H173" s="200"/>
      <c r="I173" s="203"/>
      <c r="J173" s="214">
        <f>BK173</f>
        <v>0</v>
      </c>
      <c r="K173" s="200"/>
      <c r="L173" s="205"/>
      <c r="M173" s="206"/>
      <c r="N173" s="207"/>
      <c r="O173" s="207"/>
      <c r="P173" s="208">
        <f>P174</f>
        <v>0</v>
      </c>
      <c r="Q173" s="207"/>
      <c r="R173" s="208">
        <f>R174</f>
        <v>0</v>
      </c>
      <c r="S173" s="207"/>
      <c r="T173" s="209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0" t="s">
        <v>82</v>
      </c>
      <c r="AT173" s="211" t="s">
        <v>73</v>
      </c>
      <c r="AU173" s="211" t="s">
        <v>82</v>
      </c>
      <c r="AY173" s="210" t="s">
        <v>131</v>
      </c>
      <c r="BK173" s="212">
        <f>BK174</f>
        <v>0</v>
      </c>
    </row>
    <row r="174" s="12" customFormat="1" ht="20.88" customHeight="1">
      <c r="A174" s="12"/>
      <c r="B174" s="199"/>
      <c r="C174" s="200"/>
      <c r="D174" s="201" t="s">
        <v>73</v>
      </c>
      <c r="E174" s="213" t="s">
        <v>822</v>
      </c>
      <c r="F174" s="213" t="s">
        <v>987</v>
      </c>
      <c r="G174" s="200"/>
      <c r="H174" s="200"/>
      <c r="I174" s="203"/>
      <c r="J174" s="214">
        <f>BK174</f>
        <v>0</v>
      </c>
      <c r="K174" s="200"/>
      <c r="L174" s="205"/>
      <c r="M174" s="206"/>
      <c r="N174" s="207"/>
      <c r="O174" s="207"/>
      <c r="P174" s="208">
        <f>SUM(P175:P177)</f>
        <v>0</v>
      </c>
      <c r="Q174" s="207"/>
      <c r="R174" s="208">
        <f>SUM(R175:R177)</f>
        <v>0</v>
      </c>
      <c r="S174" s="207"/>
      <c r="T174" s="209">
        <f>SUM(T175:T177)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0" t="s">
        <v>82</v>
      </c>
      <c r="AT174" s="211" t="s">
        <v>73</v>
      </c>
      <c r="AU174" s="211" t="s">
        <v>84</v>
      </c>
      <c r="AY174" s="210" t="s">
        <v>131</v>
      </c>
      <c r="BK174" s="212">
        <f>SUM(BK175:BK177)</f>
        <v>0</v>
      </c>
    </row>
    <row r="175" s="2" customFormat="1" ht="78" customHeight="1">
      <c r="A175" s="41"/>
      <c r="B175" s="42"/>
      <c r="C175" s="215" t="s">
        <v>351</v>
      </c>
      <c r="D175" s="215" t="s">
        <v>134</v>
      </c>
      <c r="E175" s="216" t="s">
        <v>988</v>
      </c>
      <c r="F175" s="217" t="s">
        <v>989</v>
      </c>
      <c r="G175" s="218" t="s">
        <v>250</v>
      </c>
      <c r="H175" s="219">
        <v>150.30000000000001</v>
      </c>
      <c r="I175" s="220"/>
      <c r="J175" s="221">
        <f>ROUND(I175*H175,2)</f>
        <v>0</v>
      </c>
      <c r="K175" s="217" t="s">
        <v>19</v>
      </c>
      <c r="L175" s="47"/>
      <c r="M175" s="222" t="s">
        <v>19</v>
      </c>
      <c r="N175" s="223" t="s">
        <v>45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158</v>
      </c>
      <c r="AT175" s="226" t="s">
        <v>134</v>
      </c>
      <c r="AU175" s="226" t="s">
        <v>152</v>
      </c>
      <c r="AY175" s="20" t="s">
        <v>131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82</v>
      </c>
      <c r="BK175" s="227">
        <f>ROUND(I175*H175,2)</f>
        <v>0</v>
      </c>
      <c r="BL175" s="20" t="s">
        <v>158</v>
      </c>
      <c r="BM175" s="226" t="s">
        <v>990</v>
      </c>
    </row>
    <row r="176" s="13" customFormat="1">
      <c r="A176" s="13"/>
      <c r="B176" s="235"/>
      <c r="C176" s="236"/>
      <c r="D176" s="233" t="s">
        <v>145</v>
      </c>
      <c r="E176" s="237" t="s">
        <v>19</v>
      </c>
      <c r="F176" s="238" t="s">
        <v>991</v>
      </c>
      <c r="G176" s="236"/>
      <c r="H176" s="239">
        <v>150.30000000000001</v>
      </c>
      <c r="I176" s="240"/>
      <c r="J176" s="236"/>
      <c r="K176" s="236"/>
      <c r="L176" s="241"/>
      <c r="M176" s="242"/>
      <c r="N176" s="243"/>
      <c r="O176" s="243"/>
      <c r="P176" s="243"/>
      <c r="Q176" s="243"/>
      <c r="R176" s="243"/>
      <c r="S176" s="243"/>
      <c r="T176" s="244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5" t="s">
        <v>145</v>
      </c>
      <c r="AU176" s="245" t="s">
        <v>152</v>
      </c>
      <c r="AV176" s="13" t="s">
        <v>84</v>
      </c>
      <c r="AW176" s="13" t="s">
        <v>35</v>
      </c>
      <c r="AX176" s="13" t="s">
        <v>74</v>
      </c>
      <c r="AY176" s="245" t="s">
        <v>131</v>
      </c>
    </row>
    <row r="177" s="16" customFormat="1">
      <c r="A177" s="16"/>
      <c r="B177" s="280"/>
      <c r="C177" s="281"/>
      <c r="D177" s="233" t="s">
        <v>145</v>
      </c>
      <c r="E177" s="282" t="s">
        <v>19</v>
      </c>
      <c r="F177" s="283" t="s">
        <v>458</v>
      </c>
      <c r="G177" s="281"/>
      <c r="H177" s="284">
        <v>150.30000000000001</v>
      </c>
      <c r="I177" s="285"/>
      <c r="J177" s="281"/>
      <c r="K177" s="281"/>
      <c r="L177" s="286"/>
      <c r="M177" s="287"/>
      <c r="N177" s="288"/>
      <c r="O177" s="288"/>
      <c r="P177" s="288"/>
      <c r="Q177" s="288"/>
      <c r="R177" s="288"/>
      <c r="S177" s="288"/>
      <c r="T177" s="289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T177" s="290" t="s">
        <v>145</v>
      </c>
      <c r="AU177" s="290" t="s">
        <v>152</v>
      </c>
      <c r="AV177" s="16" t="s">
        <v>152</v>
      </c>
      <c r="AW177" s="16" t="s">
        <v>35</v>
      </c>
      <c r="AX177" s="16" t="s">
        <v>82</v>
      </c>
      <c r="AY177" s="290" t="s">
        <v>131</v>
      </c>
    </row>
    <row r="178" s="12" customFormat="1" ht="22.8" customHeight="1">
      <c r="A178" s="12"/>
      <c r="B178" s="199"/>
      <c r="C178" s="200"/>
      <c r="D178" s="201" t="s">
        <v>73</v>
      </c>
      <c r="E178" s="213" t="s">
        <v>550</v>
      </c>
      <c r="F178" s="213" t="s">
        <v>551</v>
      </c>
      <c r="G178" s="200"/>
      <c r="H178" s="200"/>
      <c r="I178" s="203"/>
      <c r="J178" s="214">
        <f>BK178</f>
        <v>0</v>
      </c>
      <c r="K178" s="200"/>
      <c r="L178" s="205"/>
      <c r="M178" s="206"/>
      <c r="N178" s="207"/>
      <c r="O178" s="207"/>
      <c r="P178" s="208">
        <f>SUM(P179:P180)</f>
        <v>0</v>
      </c>
      <c r="Q178" s="207"/>
      <c r="R178" s="208">
        <f>SUM(R179:R180)</f>
        <v>0</v>
      </c>
      <c r="S178" s="207"/>
      <c r="T178" s="209">
        <f>SUM(T179:T180)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0" t="s">
        <v>82</v>
      </c>
      <c r="AT178" s="211" t="s">
        <v>73</v>
      </c>
      <c r="AU178" s="211" t="s">
        <v>82</v>
      </c>
      <c r="AY178" s="210" t="s">
        <v>131</v>
      </c>
      <c r="BK178" s="212">
        <f>SUM(BK179:BK180)</f>
        <v>0</v>
      </c>
    </row>
    <row r="179" s="2" customFormat="1" ht="55.5" customHeight="1">
      <c r="A179" s="41"/>
      <c r="B179" s="42"/>
      <c r="C179" s="215" t="s">
        <v>355</v>
      </c>
      <c r="D179" s="215" t="s">
        <v>134</v>
      </c>
      <c r="E179" s="216" t="s">
        <v>992</v>
      </c>
      <c r="F179" s="217" t="s">
        <v>993</v>
      </c>
      <c r="G179" s="218" t="s">
        <v>292</v>
      </c>
      <c r="H179" s="219">
        <v>72.397999999999996</v>
      </c>
      <c r="I179" s="220"/>
      <c r="J179" s="221">
        <f>ROUND(I179*H179,2)</f>
        <v>0</v>
      </c>
      <c r="K179" s="217" t="s">
        <v>138</v>
      </c>
      <c r="L179" s="47"/>
      <c r="M179" s="222" t="s">
        <v>19</v>
      </c>
      <c r="N179" s="223" t="s">
        <v>45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158</v>
      </c>
      <c r="AT179" s="226" t="s">
        <v>134</v>
      </c>
      <c r="AU179" s="226" t="s">
        <v>84</v>
      </c>
      <c r="AY179" s="20" t="s">
        <v>131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82</v>
      </c>
      <c r="BK179" s="227">
        <f>ROUND(I179*H179,2)</f>
        <v>0</v>
      </c>
      <c r="BL179" s="20" t="s">
        <v>158</v>
      </c>
      <c r="BM179" s="226" t="s">
        <v>994</v>
      </c>
    </row>
    <row r="180" s="2" customFormat="1">
      <c r="A180" s="41"/>
      <c r="B180" s="42"/>
      <c r="C180" s="43"/>
      <c r="D180" s="228" t="s">
        <v>141</v>
      </c>
      <c r="E180" s="43"/>
      <c r="F180" s="229" t="s">
        <v>995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141</v>
      </c>
      <c r="AU180" s="20" t="s">
        <v>84</v>
      </c>
    </row>
    <row r="181" s="12" customFormat="1" ht="25.92" customHeight="1">
      <c r="A181" s="12"/>
      <c r="B181" s="199"/>
      <c r="C181" s="200"/>
      <c r="D181" s="201" t="s">
        <v>73</v>
      </c>
      <c r="E181" s="202" t="s">
        <v>557</v>
      </c>
      <c r="F181" s="202" t="s">
        <v>558</v>
      </c>
      <c r="G181" s="200"/>
      <c r="H181" s="200"/>
      <c r="I181" s="203"/>
      <c r="J181" s="204">
        <f>BK181</f>
        <v>0</v>
      </c>
      <c r="K181" s="200"/>
      <c r="L181" s="205"/>
      <c r="M181" s="206"/>
      <c r="N181" s="207"/>
      <c r="O181" s="207"/>
      <c r="P181" s="208">
        <f>P182</f>
        <v>0</v>
      </c>
      <c r="Q181" s="207"/>
      <c r="R181" s="208">
        <f>R182</f>
        <v>0.057829800000000001</v>
      </c>
      <c r="S181" s="207"/>
      <c r="T181" s="209">
        <f>T182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84</v>
      </c>
      <c r="AT181" s="211" t="s">
        <v>73</v>
      </c>
      <c r="AU181" s="211" t="s">
        <v>74</v>
      </c>
      <c r="AY181" s="210" t="s">
        <v>131</v>
      </c>
      <c r="BK181" s="212">
        <f>BK182</f>
        <v>0</v>
      </c>
    </row>
    <row r="182" s="12" customFormat="1" ht="22.8" customHeight="1">
      <c r="A182" s="12"/>
      <c r="B182" s="199"/>
      <c r="C182" s="200"/>
      <c r="D182" s="201" t="s">
        <v>73</v>
      </c>
      <c r="E182" s="213" t="s">
        <v>996</v>
      </c>
      <c r="F182" s="213" t="s">
        <v>997</v>
      </c>
      <c r="G182" s="200"/>
      <c r="H182" s="200"/>
      <c r="I182" s="203"/>
      <c r="J182" s="214">
        <f>BK182</f>
        <v>0</v>
      </c>
      <c r="K182" s="200"/>
      <c r="L182" s="205"/>
      <c r="M182" s="206"/>
      <c r="N182" s="207"/>
      <c r="O182" s="207"/>
      <c r="P182" s="208">
        <f>SUM(P183:P194)</f>
        <v>0</v>
      </c>
      <c r="Q182" s="207"/>
      <c r="R182" s="208">
        <f>SUM(R183:R194)</f>
        <v>0.057829800000000001</v>
      </c>
      <c r="S182" s="207"/>
      <c r="T182" s="209">
        <f>SUM(T183:T194)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0" t="s">
        <v>84</v>
      </c>
      <c r="AT182" s="211" t="s">
        <v>73</v>
      </c>
      <c r="AU182" s="211" t="s">
        <v>82</v>
      </c>
      <c r="AY182" s="210" t="s">
        <v>131</v>
      </c>
      <c r="BK182" s="212">
        <f>SUM(BK183:BK194)</f>
        <v>0</v>
      </c>
    </row>
    <row r="183" s="2" customFormat="1" ht="33" customHeight="1">
      <c r="A183" s="41"/>
      <c r="B183" s="42"/>
      <c r="C183" s="215" t="s">
        <v>7</v>
      </c>
      <c r="D183" s="215" t="s">
        <v>134</v>
      </c>
      <c r="E183" s="216" t="s">
        <v>998</v>
      </c>
      <c r="F183" s="217" t="s">
        <v>999</v>
      </c>
      <c r="G183" s="218" t="s">
        <v>250</v>
      </c>
      <c r="H183" s="219">
        <v>118.02</v>
      </c>
      <c r="I183" s="220"/>
      <c r="J183" s="221">
        <f>ROUND(I183*H183,2)</f>
        <v>0</v>
      </c>
      <c r="K183" s="217" t="s">
        <v>138</v>
      </c>
      <c r="L183" s="47"/>
      <c r="M183" s="222" t="s">
        <v>19</v>
      </c>
      <c r="N183" s="223" t="s">
        <v>45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336</v>
      </c>
      <c r="AT183" s="226" t="s">
        <v>134</v>
      </c>
      <c r="AU183" s="226" t="s">
        <v>84</v>
      </c>
      <c r="AY183" s="20" t="s">
        <v>131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20" t="s">
        <v>82</v>
      </c>
      <c r="BK183" s="227">
        <f>ROUND(I183*H183,2)</f>
        <v>0</v>
      </c>
      <c r="BL183" s="20" t="s">
        <v>336</v>
      </c>
      <c r="BM183" s="226" t="s">
        <v>1000</v>
      </c>
    </row>
    <row r="184" s="2" customFormat="1">
      <c r="A184" s="41"/>
      <c r="B184" s="42"/>
      <c r="C184" s="43"/>
      <c r="D184" s="228" t="s">
        <v>141</v>
      </c>
      <c r="E184" s="43"/>
      <c r="F184" s="229" t="s">
        <v>1001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141</v>
      </c>
      <c r="AU184" s="20" t="s">
        <v>84</v>
      </c>
    </row>
    <row r="185" s="13" customFormat="1">
      <c r="A185" s="13"/>
      <c r="B185" s="235"/>
      <c r="C185" s="236"/>
      <c r="D185" s="233" t="s">
        <v>145</v>
      </c>
      <c r="E185" s="237" t="s">
        <v>19</v>
      </c>
      <c r="F185" s="238" t="s">
        <v>1002</v>
      </c>
      <c r="G185" s="236"/>
      <c r="H185" s="239">
        <v>118.02</v>
      </c>
      <c r="I185" s="240"/>
      <c r="J185" s="236"/>
      <c r="K185" s="236"/>
      <c r="L185" s="241"/>
      <c r="M185" s="242"/>
      <c r="N185" s="243"/>
      <c r="O185" s="243"/>
      <c r="P185" s="243"/>
      <c r="Q185" s="243"/>
      <c r="R185" s="243"/>
      <c r="S185" s="243"/>
      <c r="T185" s="24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5" t="s">
        <v>145</v>
      </c>
      <c r="AU185" s="245" t="s">
        <v>84</v>
      </c>
      <c r="AV185" s="13" t="s">
        <v>84</v>
      </c>
      <c r="AW185" s="13" t="s">
        <v>35</v>
      </c>
      <c r="AX185" s="13" t="s">
        <v>74</v>
      </c>
      <c r="AY185" s="245" t="s">
        <v>131</v>
      </c>
    </row>
    <row r="186" s="16" customFormat="1">
      <c r="A186" s="16"/>
      <c r="B186" s="280"/>
      <c r="C186" s="281"/>
      <c r="D186" s="233" t="s">
        <v>145</v>
      </c>
      <c r="E186" s="282" t="s">
        <v>19</v>
      </c>
      <c r="F186" s="283" t="s">
        <v>458</v>
      </c>
      <c r="G186" s="281"/>
      <c r="H186" s="284">
        <v>118.02</v>
      </c>
      <c r="I186" s="285"/>
      <c r="J186" s="281"/>
      <c r="K186" s="281"/>
      <c r="L186" s="286"/>
      <c r="M186" s="287"/>
      <c r="N186" s="288"/>
      <c r="O186" s="288"/>
      <c r="P186" s="288"/>
      <c r="Q186" s="288"/>
      <c r="R186" s="288"/>
      <c r="S186" s="288"/>
      <c r="T186" s="289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T186" s="290" t="s">
        <v>145</v>
      </c>
      <c r="AU186" s="290" t="s">
        <v>84</v>
      </c>
      <c r="AV186" s="16" t="s">
        <v>152</v>
      </c>
      <c r="AW186" s="16" t="s">
        <v>35</v>
      </c>
      <c r="AX186" s="16" t="s">
        <v>82</v>
      </c>
      <c r="AY186" s="290" t="s">
        <v>131</v>
      </c>
    </row>
    <row r="187" s="2" customFormat="1" ht="24.15" customHeight="1">
      <c r="A187" s="41"/>
      <c r="B187" s="42"/>
      <c r="C187" s="215" t="s">
        <v>364</v>
      </c>
      <c r="D187" s="215" t="s">
        <v>134</v>
      </c>
      <c r="E187" s="216" t="s">
        <v>1003</v>
      </c>
      <c r="F187" s="217" t="s">
        <v>1004</v>
      </c>
      <c r="G187" s="218" t="s">
        <v>250</v>
      </c>
      <c r="H187" s="219">
        <v>118.02</v>
      </c>
      <c r="I187" s="220"/>
      <c r="J187" s="221">
        <f>ROUND(I187*H187,2)</f>
        <v>0</v>
      </c>
      <c r="K187" s="217" t="s">
        <v>138</v>
      </c>
      <c r="L187" s="47"/>
      <c r="M187" s="222" t="s">
        <v>19</v>
      </c>
      <c r="N187" s="223" t="s">
        <v>45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336</v>
      </c>
      <c r="AT187" s="226" t="s">
        <v>134</v>
      </c>
      <c r="AU187" s="226" t="s">
        <v>84</v>
      </c>
      <c r="AY187" s="20" t="s">
        <v>131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20" t="s">
        <v>82</v>
      </c>
      <c r="BK187" s="227">
        <f>ROUND(I187*H187,2)</f>
        <v>0</v>
      </c>
      <c r="BL187" s="20" t="s">
        <v>336</v>
      </c>
      <c r="BM187" s="226" t="s">
        <v>1005</v>
      </c>
    </row>
    <row r="188" s="2" customFormat="1">
      <c r="A188" s="41"/>
      <c r="B188" s="42"/>
      <c r="C188" s="43"/>
      <c r="D188" s="228" t="s">
        <v>141</v>
      </c>
      <c r="E188" s="43"/>
      <c r="F188" s="229" t="s">
        <v>1006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141</v>
      </c>
      <c r="AU188" s="20" t="s">
        <v>84</v>
      </c>
    </row>
    <row r="189" s="2" customFormat="1" ht="24.15" customHeight="1">
      <c r="A189" s="41"/>
      <c r="B189" s="42"/>
      <c r="C189" s="215" t="s">
        <v>370</v>
      </c>
      <c r="D189" s="215" t="s">
        <v>134</v>
      </c>
      <c r="E189" s="216" t="s">
        <v>1007</v>
      </c>
      <c r="F189" s="217" t="s">
        <v>1008</v>
      </c>
      <c r="G189" s="218" t="s">
        <v>250</v>
      </c>
      <c r="H189" s="219">
        <v>118.02</v>
      </c>
      <c r="I189" s="220"/>
      <c r="J189" s="221">
        <f>ROUND(I189*H189,2)</f>
        <v>0</v>
      </c>
      <c r="K189" s="217" t="s">
        <v>138</v>
      </c>
      <c r="L189" s="47"/>
      <c r="M189" s="222" t="s">
        <v>19</v>
      </c>
      <c r="N189" s="223" t="s">
        <v>45</v>
      </c>
      <c r="O189" s="87"/>
      <c r="P189" s="224">
        <f>O189*H189</f>
        <v>0</v>
      </c>
      <c r="Q189" s="224">
        <v>0.00016000000000000001</v>
      </c>
      <c r="R189" s="224">
        <f>Q189*H189</f>
        <v>0.018883199999999999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336</v>
      </c>
      <c r="AT189" s="226" t="s">
        <v>134</v>
      </c>
      <c r="AU189" s="226" t="s">
        <v>84</v>
      </c>
      <c r="AY189" s="20" t="s">
        <v>131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82</v>
      </c>
      <c r="BK189" s="227">
        <f>ROUND(I189*H189,2)</f>
        <v>0</v>
      </c>
      <c r="BL189" s="20" t="s">
        <v>336</v>
      </c>
      <c r="BM189" s="226" t="s">
        <v>1009</v>
      </c>
    </row>
    <row r="190" s="2" customFormat="1">
      <c r="A190" s="41"/>
      <c r="B190" s="42"/>
      <c r="C190" s="43"/>
      <c r="D190" s="228" t="s">
        <v>141</v>
      </c>
      <c r="E190" s="43"/>
      <c r="F190" s="229" t="s">
        <v>1010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141</v>
      </c>
      <c r="AU190" s="20" t="s">
        <v>84</v>
      </c>
    </row>
    <row r="191" s="13" customFormat="1">
      <c r="A191" s="13"/>
      <c r="B191" s="235"/>
      <c r="C191" s="236"/>
      <c r="D191" s="233" t="s">
        <v>145</v>
      </c>
      <c r="E191" s="237" t="s">
        <v>19</v>
      </c>
      <c r="F191" s="238" t="s">
        <v>1002</v>
      </c>
      <c r="G191" s="236"/>
      <c r="H191" s="239">
        <v>118.02</v>
      </c>
      <c r="I191" s="240"/>
      <c r="J191" s="236"/>
      <c r="K191" s="236"/>
      <c r="L191" s="241"/>
      <c r="M191" s="242"/>
      <c r="N191" s="243"/>
      <c r="O191" s="243"/>
      <c r="P191" s="243"/>
      <c r="Q191" s="243"/>
      <c r="R191" s="243"/>
      <c r="S191" s="243"/>
      <c r="T191" s="244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5" t="s">
        <v>145</v>
      </c>
      <c r="AU191" s="245" t="s">
        <v>84</v>
      </c>
      <c r="AV191" s="13" t="s">
        <v>84</v>
      </c>
      <c r="AW191" s="13" t="s">
        <v>35</v>
      </c>
      <c r="AX191" s="13" t="s">
        <v>74</v>
      </c>
      <c r="AY191" s="245" t="s">
        <v>131</v>
      </c>
    </row>
    <row r="192" s="16" customFormat="1">
      <c r="A192" s="16"/>
      <c r="B192" s="280"/>
      <c r="C192" s="281"/>
      <c r="D192" s="233" t="s">
        <v>145</v>
      </c>
      <c r="E192" s="282" t="s">
        <v>19</v>
      </c>
      <c r="F192" s="283" t="s">
        <v>458</v>
      </c>
      <c r="G192" s="281"/>
      <c r="H192" s="284">
        <v>118.02</v>
      </c>
      <c r="I192" s="285"/>
      <c r="J192" s="281"/>
      <c r="K192" s="281"/>
      <c r="L192" s="286"/>
      <c r="M192" s="287"/>
      <c r="N192" s="288"/>
      <c r="O192" s="288"/>
      <c r="P192" s="288"/>
      <c r="Q192" s="288"/>
      <c r="R192" s="288"/>
      <c r="S192" s="288"/>
      <c r="T192" s="289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T192" s="290" t="s">
        <v>145</v>
      </c>
      <c r="AU192" s="290" t="s">
        <v>84</v>
      </c>
      <c r="AV192" s="16" t="s">
        <v>152</v>
      </c>
      <c r="AW192" s="16" t="s">
        <v>35</v>
      </c>
      <c r="AX192" s="16" t="s">
        <v>82</v>
      </c>
      <c r="AY192" s="290" t="s">
        <v>131</v>
      </c>
    </row>
    <row r="193" s="2" customFormat="1" ht="44.25" customHeight="1">
      <c r="A193" s="41"/>
      <c r="B193" s="42"/>
      <c r="C193" s="215" t="s">
        <v>375</v>
      </c>
      <c r="D193" s="215" t="s">
        <v>134</v>
      </c>
      <c r="E193" s="216" t="s">
        <v>1011</v>
      </c>
      <c r="F193" s="217" t="s">
        <v>1012</v>
      </c>
      <c r="G193" s="218" t="s">
        <v>250</v>
      </c>
      <c r="H193" s="219">
        <v>118.02</v>
      </c>
      <c r="I193" s="220"/>
      <c r="J193" s="221">
        <f>ROUND(I193*H193,2)</f>
        <v>0</v>
      </c>
      <c r="K193" s="217" t="s">
        <v>138</v>
      </c>
      <c r="L193" s="47"/>
      <c r="M193" s="222" t="s">
        <v>19</v>
      </c>
      <c r="N193" s="223" t="s">
        <v>45</v>
      </c>
      <c r="O193" s="87"/>
      <c r="P193" s="224">
        <f>O193*H193</f>
        <v>0</v>
      </c>
      <c r="Q193" s="224">
        <v>0.00033</v>
      </c>
      <c r="R193" s="224">
        <f>Q193*H193</f>
        <v>0.038946599999999998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336</v>
      </c>
      <c r="AT193" s="226" t="s">
        <v>134</v>
      </c>
      <c r="AU193" s="226" t="s">
        <v>84</v>
      </c>
      <c r="AY193" s="20" t="s">
        <v>131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82</v>
      </c>
      <c r="BK193" s="227">
        <f>ROUND(I193*H193,2)</f>
        <v>0</v>
      </c>
      <c r="BL193" s="20" t="s">
        <v>336</v>
      </c>
      <c r="BM193" s="226" t="s">
        <v>1013</v>
      </c>
    </row>
    <row r="194" s="2" customFormat="1">
      <c r="A194" s="41"/>
      <c r="B194" s="42"/>
      <c r="C194" s="43"/>
      <c r="D194" s="228" t="s">
        <v>141</v>
      </c>
      <c r="E194" s="43"/>
      <c r="F194" s="229" t="s">
        <v>1014</v>
      </c>
      <c r="G194" s="43"/>
      <c r="H194" s="43"/>
      <c r="I194" s="230"/>
      <c r="J194" s="43"/>
      <c r="K194" s="43"/>
      <c r="L194" s="47"/>
      <c r="M194" s="291"/>
      <c r="N194" s="292"/>
      <c r="O194" s="293"/>
      <c r="P194" s="293"/>
      <c r="Q194" s="293"/>
      <c r="R194" s="293"/>
      <c r="S194" s="293"/>
      <c r="T194" s="294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141</v>
      </c>
      <c r="AU194" s="20" t="s">
        <v>84</v>
      </c>
    </row>
    <row r="195" s="2" customFormat="1" ht="6.96" customHeight="1">
      <c r="A195" s="41"/>
      <c r="B195" s="62"/>
      <c r="C195" s="63"/>
      <c r="D195" s="63"/>
      <c r="E195" s="63"/>
      <c r="F195" s="63"/>
      <c r="G195" s="63"/>
      <c r="H195" s="63"/>
      <c r="I195" s="63"/>
      <c r="J195" s="63"/>
      <c r="K195" s="63"/>
      <c r="L195" s="47"/>
      <c r="M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</row>
  </sheetData>
  <sheetProtection sheet="1" autoFilter="0" formatColumns="0" formatRows="0" objects="1" scenarios="1" spinCount="100000" saltValue="1PrVh11LuhYIDcRsIaIswGQXyVS1cvIe0BRLxeWtaDnTvQas9n/tw7RuFfDZEPYEKVFrvI+O8ueEz9LyVICD1Q==" hashValue="HqSB/SYNSqCGHUbQeeO8briRmkCoX/LIwM0FegBIDmRf+bE9MWQCidQbKbBSQz36azZhyZsQ69cZ2feVjmMckQ==" algorithmName="SHA-512" password="CC35"/>
  <autoFilter ref="C93:K19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6_01/131251100"/>
    <hyperlink ref="F103" r:id="rId2" display="https://podminky.urs.cz/item/CS_URS_2026_01/132251251"/>
    <hyperlink ref="F108" r:id="rId3" display="https://podminky.urs.cz/item/CS_URS_2026_01/174151101"/>
    <hyperlink ref="F113" r:id="rId4" display="https://podminky.urs.cz/item/CS_URS_2026_01/162251102"/>
    <hyperlink ref="F117" r:id="rId5" display="https://podminky.urs.cz/item/CS_URS_2026_01/167151101"/>
    <hyperlink ref="F119" r:id="rId6" display="https://podminky.urs.cz/item/CS_URS_2026_01/162751117"/>
    <hyperlink ref="F124" r:id="rId7" display="https://podminky.urs.cz/item/CS_URS_2026_01/171251201"/>
    <hyperlink ref="F126" r:id="rId8" display="https://podminky.urs.cz/item/CS_URS_2026_01/171201231"/>
    <hyperlink ref="F130" r:id="rId9" display="https://podminky.urs.cz/item/CS_URS_2026_01/631311123"/>
    <hyperlink ref="F135" r:id="rId10" display="https://podminky.urs.cz/item/CS_URS_2026_01/274321511"/>
    <hyperlink ref="F139" r:id="rId11" display="https://podminky.urs.cz/item/CS_URS_2026_01/274351121"/>
    <hyperlink ref="F143" r:id="rId12" display="https://podminky.urs.cz/item/CS_URS_2026_01/274351122"/>
    <hyperlink ref="F145" r:id="rId13" display="https://podminky.urs.cz/item/CS_URS_2026_01/274361821"/>
    <hyperlink ref="F151" r:id="rId14" display="https://podminky.urs.cz/item/CS_URS_2026_01/311321815"/>
    <hyperlink ref="F155" r:id="rId15" display="https://podminky.urs.cz/item/CS_URS_2026_01/311351121"/>
    <hyperlink ref="F159" r:id="rId16" display="https://podminky.urs.cz/item/CS_URS_2026_01/311351122"/>
    <hyperlink ref="F161" r:id="rId17" display="https://podminky.urs.cz/item/CS_URS_2026_01/311361821"/>
    <hyperlink ref="F170" r:id="rId18" display="https://podminky.urs.cz/item/CS_URS_2026_01/312351911"/>
    <hyperlink ref="F180" r:id="rId19" display="https://podminky.urs.cz/item/CS_URS_2026_01/998153131"/>
    <hyperlink ref="F184" r:id="rId20" display="https://podminky.urs.cz/item/CS_URS_2026_01/783801201"/>
    <hyperlink ref="F188" r:id="rId21" display="https://podminky.urs.cz/item/CS_URS_2026_01/783801403"/>
    <hyperlink ref="F190" r:id="rId22" display="https://podminky.urs.cz/item/CS_URS_2026_01/783813101"/>
    <hyperlink ref="F194" r:id="rId23" display="https://podminky.urs.cz/item/CS_URS_2026_01/7838174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4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84</v>
      </c>
    </row>
    <row r="4" s="1" customFormat="1" ht="24.96" customHeight="1">
      <c r="B4" s="23"/>
      <c r="D4" s="143" t="s">
        <v>104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16.5" customHeight="1">
      <c r="B7" s="23"/>
      <c r="E7" s="146" t="str">
        <f>'Rekapitulace stavby'!K6</f>
        <v>REVITALIZACE VÍCEÚČELOVÉHO HŘIŠTĚ, KOSTELEC (Z1)</v>
      </c>
      <c r="F7" s="145"/>
      <c r="G7" s="145"/>
      <c r="H7" s="145"/>
      <c r="L7" s="23"/>
    </row>
    <row r="8" s="1" customFormat="1" ht="12" customHeight="1">
      <c r="B8" s="23"/>
      <c r="D8" s="145" t="s">
        <v>105</v>
      </c>
      <c r="L8" s="23"/>
    </row>
    <row r="9" s="2" customFormat="1" ht="16.5" customHeight="1">
      <c r="A9" s="41"/>
      <c r="B9" s="47"/>
      <c r="C9" s="41"/>
      <c r="D9" s="41"/>
      <c r="E9" s="146" t="s">
        <v>1015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231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1016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8. 4. 2026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">
        <v>19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27</v>
      </c>
      <c r="F17" s="41"/>
      <c r="G17" s="41"/>
      <c r="H17" s="41"/>
      <c r="I17" s="145" t="s">
        <v>28</v>
      </c>
      <c r="J17" s="136" t="s">
        <v>19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5" t="s">
        <v>28</v>
      </c>
      <c r="J23" s="136" t="s">
        <v>34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36</v>
      </c>
      <c r="E25" s="41"/>
      <c r="F25" s="41"/>
      <c r="G25" s="41"/>
      <c r="H25" s="41"/>
      <c r="I25" s="145" t="s">
        <v>26</v>
      </c>
      <c r="J25" s="136" t="s">
        <v>19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37</v>
      </c>
      <c r="F26" s="41"/>
      <c r="G26" s="41"/>
      <c r="H26" s="41"/>
      <c r="I26" s="145" t="s">
        <v>28</v>
      </c>
      <c r="J26" s="136" t="s">
        <v>19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38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40</v>
      </c>
      <c r="E32" s="41"/>
      <c r="F32" s="41"/>
      <c r="G32" s="41"/>
      <c r="H32" s="41"/>
      <c r="I32" s="41"/>
      <c r="J32" s="156">
        <f>ROUND(J94,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42</v>
      </c>
      <c r="G34" s="41"/>
      <c r="H34" s="41"/>
      <c r="I34" s="157" t="s">
        <v>41</v>
      </c>
      <c r="J34" s="157" t="s">
        <v>43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44</v>
      </c>
      <c r="E35" s="145" t="s">
        <v>45</v>
      </c>
      <c r="F35" s="159">
        <f>ROUND((SUM(BE94:BE207)),  2)</f>
        <v>0</v>
      </c>
      <c r="G35" s="41"/>
      <c r="H35" s="41"/>
      <c r="I35" s="160">
        <v>0.20999999999999999</v>
      </c>
      <c r="J35" s="159">
        <f>ROUND(((SUM(BE94:BE207))*I35),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46</v>
      </c>
      <c r="F36" s="159">
        <f>ROUND((SUM(BF94:BF207)),  2)</f>
        <v>0</v>
      </c>
      <c r="G36" s="41"/>
      <c r="H36" s="41"/>
      <c r="I36" s="160">
        <v>0.12</v>
      </c>
      <c r="J36" s="159">
        <f>ROUND(((SUM(BF94:BF207))*I36),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47</v>
      </c>
      <c r="F37" s="159">
        <f>ROUND((SUM(BG94:BG207)),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48</v>
      </c>
      <c r="F38" s="159">
        <f>ROUND((SUM(BH94:BH207)),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49</v>
      </c>
      <c r="F39" s="159">
        <f>ROUND((SUM(BI94:BI207)),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50</v>
      </c>
      <c r="E41" s="163"/>
      <c r="F41" s="163"/>
      <c r="G41" s="164" t="s">
        <v>51</v>
      </c>
      <c r="H41" s="165" t="s">
        <v>52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107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REVITALIZACE VÍCEÚČELOVÉHO HŘIŠTĚ, KOSTELEC (Z1)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105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1015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231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101.2 - OPRAVA CHODNÍKŮ A OPLOCENÍ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 xml:space="preserve"> </v>
      </c>
      <c r="G56" s="43"/>
      <c r="H56" s="43"/>
      <c r="I56" s="35" t="s">
        <v>23</v>
      </c>
      <c r="J56" s="75" t="str">
        <f>IF(J14="","",J14)</f>
        <v>8. 4. 2026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5" t="s">
        <v>25</v>
      </c>
      <c r="D58" s="43"/>
      <c r="E58" s="43"/>
      <c r="F58" s="30" t="str">
        <f>E17</f>
        <v>Obec Kostelec</v>
      </c>
      <c r="G58" s="43"/>
      <c r="H58" s="43"/>
      <c r="I58" s="35" t="s">
        <v>31</v>
      </c>
      <c r="J58" s="39" t="str">
        <f>E23</f>
        <v>PROfi Jihlava spol. s r.o.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36</v>
      </c>
      <c r="J59" s="39" t="str">
        <f>E26</f>
        <v>Zbytovská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108</v>
      </c>
      <c r="D61" s="174"/>
      <c r="E61" s="174"/>
      <c r="F61" s="174"/>
      <c r="G61" s="174"/>
      <c r="H61" s="174"/>
      <c r="I61" s="174"/>
      <c r="J61" s="175" t="s">
        <v>109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72</v>
      </c>
      <c r="D63" s="43"/>
      <c r="E63" s="43"/>
      <c r="F63" s="43"/>
      <c r="G63" s="43"/>
      <c r="H63" s="43"/>
      <c r="I63" s="43"/>
      <c r="J63" s="105">
        <f>J94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110</v>
      </c>
    </row>
    <row r="64" s="9" customFormat="1" ht="24.96" customHeight="1">
      <c r="A64" s="9"/>
      <c r="B64" s="177"/>
      <c r="C64" s="178"/>
      <c r="D64" s="179" t="s">
        <v>233</v>
      </c>
      <c r="E64" s="180"/>
      <c r="F64" s="180"/>
      <c r="G64" s="180"/>
      <c r="H64" s="180"/>
      <c r="I64" s="180"/>
      <c r="J64" s="181">
        <f>J95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234</v>
      </c>
      <c r="E65" s="185"/>
      <c r="F65" s="185"/>
      <c r="G65" s="185"/>
      <c r="H65" s="185"/>
      <c r="I65" s="185"/>
      <c r="J65" s="186">
        <f>J96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236</v>
      </c>
      <c r="E66" s="185"/>
      <c r="F66" s="185"/>
      <c r="G66" s="185"/>
      <c r="H66" s="185"/>
      <c r="I66" s="185"/>
      <c r="J66" s="186">
        <f>J132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237</v>
      </c>
      <c r="E67" s="185"/>
      <c r="F67" s="185"/>
      <c r="G67" s="185"/>
      <c r="H67" s="185"/>
      <c r="I67" s="185"/>
      <c r="J67" s="186">
        <f>J138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239</v>
      </c>
      <c r="E68" s="185"/>
      <c r="F68" s="185"/>
      <c r="G68" s="185"/>
      <c r="H68" s="185"/>
      <c r="I68" s="185"/>
      <c r="J68" s="186">
        <f>J154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240</v>
      </c>
      <c r="E69" s="185"/>
      <c r="F69" s="185"/>
      <c r="G69" s="185"/>
      <c r="H69" s="185"/>
      <c r="I69" s="185"/>
      <c r="J69" s="186">
        <f>J177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241</v>
      </c>
      <c r="E70" s="185"/>
      <c r="F70" s="185"/>
      <c r="G70" s="185"/>
      <c r="H70" s="185"/>
      <c r="I70" s="185"/>
      <c r="J70" s="186">
        <f>J188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242</v>
      </c>
      <c r="E71" s="180"/>
      <c r="F71" s="180"/>
      <c r="G71" s="180"/>
      <c r="H71" s="180"/>
      <c r="I71" s="180"/>
      <c r="J71" s="181">
        <f>J191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3"/>
      <c r="C72" s="128"/>
      <c r="D72" s="184" t="s">
        <v>898</v>
      </c>
      <c r="E72" s="185"/>
      <c r="F72" s="185"/>
      <c r="G72" s="185"/>
      <c r="H72" s="185"/>
      <c r="I72" s="185"/>
      <c r="J72" s="186">
        <f>J192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8" s="2" customFormat="1" ht="6.96" customHeight="1">
      <c r="A78" s="41"/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4.96" customHeight="1">
      <c r="A79" s="41"/>
      <c r="B79" s="42"/>
      <c r="C79" s="26" t="s">
        <v>116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16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172" t="str">
        <f>E7</f>
        <v>REVITALIZACE VÍCEÚČELOVÉHO HŘIŠTĚ, KOSTELEC (Z1)</v>
      </c>
      <c r="F82" s="35"/>
      <c r="G82" s="35"/>
      <c r="H82" s="35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" customFormat="1" ht="12" customHeight="1">
      <c r="B83" s="24"/>
      <c r="C83" s="35" t="s">
        <v>105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2" customFormat="1" ht="16.5" customHeight="1">
      <c r="A84" s="41"/>
      <c r="B84" s="42"/>
      <c r="C84" s="43"/>
      <c r="D84" s="43"/>
      <c r="E84" s="172" t="s">
        <v>1015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231</v>
      </c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6.5" customHeight="1">
      <c r="A86" s="41"/>
      <c r="B86" s="42"/>
      <c r="C86" s="43"/>
      <c r="D86" s="43"/>
      <c r="E86" s="72" t="str">
        <f>E11</f>
        <v>SO 101.2 - OPRAVA CHODNÍKŮ A OPLOCENÍ</v>
      </c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21</v>
      </c>
      <c r="D88" s="43"/>
      <c r="E88" s="43"/>
      <c r="F88" s="30" t="str">
        <f>F14</f>
        <v xml:space="preserve"> </v>
      </c>
      <c r="G88" s="43"/>
      <c r="H88" s="43"/>
      <c r="I88" s="35" t="s">
        <v>23</v>
      </c>
      <c r="J88" s="75" t="str">
        <f>IF(J14="","",J14)</f>
        <v>8. 4. 2026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25.65" customHeight="1">
      <c r="A90" s="41"/>
      <c r="B90" s="42"/>
      <c r="C90" s="35" t="s">
        <v>25</v>
      </c>
      <c r="D90" s="43"/>
      <c r="E90" s="43"/>
      <c r="F90" s="30" t="str">
        <f>E17</f>
        <v>Obec Kostelec</v>
      </c>
      <c r="G90" s="43"/>
      <c r="H90" s="43"/>
      <c r="I90" s="35" t="s">
        <v>31</v>
      </c>
      <c r="J90" s="39" t="str">
        <f>E23</f>
        <v>PROfi Jihlava spol. s r.o.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5" t="s">
        <v>29</v>
      </c>
      <c r="D91" s="43"/>
      <c r="E91" s="43"/>
      <c r="F91" s="30" t="str">
        <f>IF(E20="","",E20)</f>
        <v>Vyplň údaj</v>
      </c>
      <c r="G91" s="43"/>
      <c r="H91" s="43"/>
      <c r="I91" s="35" t="s">
        <v>36</v>
      </c>
      <c r="J91" s="39" t="str">
        <f>E26</f>
        <v>Zbytovská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0.32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11" customFormat="1" ht="29.28" customHeight="1">
      <c r="A93" s="188"/>
      <c r="B93" s="189"/>
      <c r="C93" s="190" t="s">
        <v>117</v>
      </c>
      <c r="D93" s="191" t="s">
        <v>59</v>
      </c>
      <c r="E93" s="191" t="s">
        <v>55</v>
      </c>
      <c r="F93" s="191" t="s">
        <v>56</v>
      </c>
      <c r="G93" s="191" t="s">
        <v>118</v>
      </c>
      <c r="H93" s="191" t="s">
        <v>119</v>
      </c>
      <c r="I93" s="191" t="s">
        <v>120</v>
      </c>
      <c r="J93" s="191" t="s">
        <v>109</v>
      </c>
      <c r="K93" s="192" t="s">
        <v>121</v>
      </c>
      <c r="L93" s="193"/>
      <c r="M93" s="95" t="s">
        <v>19</v>
      </c>
      <c r="N93" s="96" t="s">
        <v>44</v>
      </c>
      <c r="O93" s="96" t="s">
        <v>122</v>
      </c>
      <c r="P93" s="96" t="s">
        <v>123</v>
      </c>
      <c r="Q93" s="96" t="s">
        <v>124</v>
      </c>
      <c r="R93" s="96" t="s">
        <v>125</v>
      </c>
      <c r="S93" s="96" t="s">
        <v>126</v>
      </c>
      <c r="T93" s="97" t="s">
        <v>127</v>
      </c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</row>
    <row r="94" s="2" customFormat="1" ht="22.8" customHeight="1">
      <c r="A94" s="41"/>
      <c r="B94" s="42"/>
      <c r="C94" s="102" t="s">
        <v>128</v>
      </c>
      <c r="D94" s="43"/>
      <c r="E94" s="43"/>
      <c r="F94" s="43"/>
      <c r="G94" s="43"/>
      <c r="H94" s="43"/>
      <c r="I94" s="43"/>
      <c r="J94" s="194">
        <f>BK94</f>
        <v>0</v>
      </c>
      <c r="K94" s="43"/>
      <c r="L94" s="47"/>
      <c r="M94" s="98"/>
      <c r="N94" s="195"/>
      <c r="O94" s="99"/>
      <c r="P94" s="196">
        <f>P95+P191</f>
        <v>0</v>
      </c>
      <c r="Q94" s="99"/>
      <c r="R94" s="196">
        <f>R95+R191</f>
        <v>108.27263300000001</v>
      </c>
      <c r="S94" s="99"/>
      <c r="T94" s="197">
        <f>T95+T191</f>
        <v>63.622499999999995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73</v>
      </c>
      <c r="AU94" s="20" t="s">
        <v>110</v>
      </c>
      <c r="BK94" s="198">
        <f>BK95+BK191</f>
        <v>0</v>
      </c>
    </row>
    <row r="95" s="12" customFormat="1" ht="25.92" customHeight="1">
      <c r="A95" s="12"/>
      <c r="B95" s="199"/>
      <c r="C95" s="200"/>
      <c r="D95" s="201" t="s">
        <v>73</v>
      </c>
      <c r="E95" s="202" t="s">
        <v>245</v>
      </c>
      <c r="F95" s="202" t="s">
        <v>246</v>
      </c>
      <c r="G95" s="200"/>
      <c r="H95" s="200"/>
      <c r="I95" s="203"/>
      <c r="J95" s="204">
        <f>BK95</f>
        <v>0</v>
      </c>
      <c r="K95" s="200"/>
      <c r="L95" s="205"/>
      <c r="M95" s="206"/>
      <c r="N95" s="207"/>
      <c r="O95" s="207"/>
      <c r="P95" s="208">
        <f>P96+P132+P138+P154+P177+P188</f>
        <v>0</v>
      </c>
      <c r="Q95" s="207"/>
      <c r="R95" s="208">
        <f>R96+R132+R138+R154+R177+R188</f>
        <v>108.25131300000001</v>
      </c>
      <c r="S95" s="207"/>
      <c r="T95" s="209">
        <f>T96+T132+T138+T154+T177+T188</f>
        <v>63.622499999999995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82</v>
      </c>
      <c r="AT95" s="211" t="s">
        <v>73</v>
      </c>
      <c r="AU95" s="211" t="s">
        <v>74</v>
      </c>
      <c r="AY95" s="210" t="s">
        <v>131</v>
      </c>
      <c r="BK95" s="212">
        <f>BK96+BK132+BK138+BK154+BK177+BK188</f>
        <v>0</v>
      </c>
    </row>
    <row r="96" s="12" customFormat="1" ht="22.8" customHeight="1">
      <c r="A96" s="12"/>
      <c r="B96" s="199"/>
      <c r="C96" s="200"/>
      <c r="D96" s="201" t="s">
        <v>73</v>
      </c>
      <c r="E96" s="213" t="s">
        <v>82</v>
      </c>
      <c r="F96" s="213" t="s">
        <v>247</v>
      </c>
      <c r="G96" s="200"/>
      <c r="H96" s="200"/>
      <c r="I96" s="203"/>
      <c r="J96" s="214">
        <f>BK96</f>
        <v>0</v>
      </c>
      <c r="K96" s="200"/>
      <c r="L96" s="205"/>
      <c r="M96" s="206"/>
      <c r="N96" s="207"/>
      <c r="O96" s="207"/>
      <c r="P96" s="208">
        <f>SUM(P97:P131)</f>
        <v>0</v>
      </c>
      <c r="Q96" s="207"/>
      <c r="R96" s="208">
        <f>SUM(R97:R131)</f>
        <v>0.00075600000000000005</v>
      </c>
      <c r="S96" s="207"/>
      <c r="T96" s="209">
        <f>SUM(T97:T131)</f>
        <v>54.537499999999994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82</v>
      </c>
      <c r="AT96" s="211" t="s">
        <v>73</v>
      </c>
      <c r="AU96" s="211" t="s">
        <v>82</v>
      </c>
      <c r="AY96" s="210" t="s">
        <v>131</v>
      </c>
      <c r="BK96" s="212">
        <f>SUM(BK97:BK131)</f>
        <v>0</v>
      </c>
    </row>
    <row r="97" s="2" customFormat="1" ht="62.7" customHeight="1">
      <c r="A97" s="41"/>
      <c r="B97" s="42"/>
      <c r="C97" s="215" t="s">
        <v>82</v>
      </c>
      <c r="D97" s="215" t="s">
        <v>134</v>
      </c>
      <c r="E97" s="216" t="s">
        <v>1017</v>
      </c>
      <c r="F97" s="217" t="s">
        <v>1018</v>
      </c>
      <c r="G97" s="218" t="s">
        <v>250</v>
      </c>
      <c r="H97" s="219">
        <v>92.400000000000006</v>
      </c>
      <c r="I97" s="220"/>
      <c r="J97" s="221">
        <f>ROUND(I97*H97,2)</f>
        <v>0</v>
      </c>
      <c r="K97" s="217" t="s">
        <v>138</v>
      </c>
      <c r="L97" s="47"/>
      <c r="M97" s="222" t="s">
        <v>19</v>
      </c>
      <c r="N97" s="223" t="s">
        <v>45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0.26000000000000001</v>
      </c>
      <c r="T97" s="225">
        <f>S97*H97</f>
        <v>24.024000000000001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158</v>
      </c>
      <c r="AT97" s="226" t="s">
        <v>134</v>
      </c>
      <c r="AU97" s="226" t="s">
        <v>84</v>
      </c>
      <c r="AY97" s="20" t="s">
        <v>131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82</v>
      </c>
      <c r="BK97" s="227">
        <f>ROUND(I97*H97,2)</f>
        <v>0</v>
      </c>
      <c r="BL97" s="20" t="s">
        <v>158</v>
      </c>
      <c r="BM97" s="226" t="s">
        <v>1019</v>
      </c>
    </row>
    <row r="98" s="2" customFormat="1">
      <c r="A98" s="41"/>
      <c r="B98" s="42"/>
      <c r="C98" s="43"/>
      <c r="D98" s="228" t="s">
        <v>141</v>
      </c>
      <c r="E98" s="43"/>
      <c r="F98" s="229" t="s">
        <v>1020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141</v>
      </c>
      <c r="AU98" s="20" t="s">
        <v>84</v>
      </c>
    </row>
    <row r="99" s="2" customFormat="1" ht="55.5" customHeight="1">
      <c r="A99" s="41"/>
      <c r="B99" s="42"/>
      <c r="C99" s="215" t="s">
        <v>84</v>
      </c>
      <c r="D99" s="215" t="s">
        <v>134</v>
      </c>
      <c r="E99" s="216" t="s">
        <v>1021</v>
      </c>
      <c r="F99" s="217" t="s">
        <v>1022</v>
      </c>
      <c r="G99" s="218" t="s">
        <v>250</v>
      </c>
      <c r="H99" s="219">
        <v>26.300000000000001</v>
      </c>
      <c r="I99" s="220"/>
      <c r="J99" s="221">
        <f>ROUND(I99*H99,2)</f>
        <v>0</v>
      </c>
      <c r="K99" s="217" t="s">
        <v>138</v>
      </c>
      <c r="L99" s="47"/>
      <c r="M99" s="222" t="s">
        <v>19</v>
      </c>
      <c r="N99" s="223" t="s">
        <v>45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0.29499999999999998</v>
      </c>
      <c r="T99" s="225">
        <f>S99*H99</f>
        <v>7.7584999999999997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158</v>
      </c>
      <c r="AT99" s="226" t="s">
        <v>134</v>
      </c>
      <c r="AU99" s="226" t="s">
        <v>84</v>
      </c>
      <c r="AY99" s="20" t="s">
        <v>131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82</v>
      </c>
      <c r="BK99" s="227">
        <f>ROUND(I99*H99,2)</f>
        <v>0</v>
      </c>
      <c r="BL99" s="20" t="s">
        <v>158</v>
      </c>
      <c r="BM99" s="226" t="s">
        <v>1023</v>
      </c>
    </row>
    <row r="100" s="2" customFormat="1">
      <c r="A100" s="41"/>
      <c r="B100" s="42"/>
      <c r="C100" s="43"/>
      <c r="D100" s="228" t="s">
        <v>141</v>
      </c>
      <c r="E100" s="43"/>
      <c r="F100" s="229" t="s">
        <v>1024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141</v>
      </c>
      <c r="AU100" s="20" t="s">
        <v>84</v>
      </c>
    </row>
    <row r="101" s="2" customFormat="1" ht="49.05" customHeight="1">
      <c r="A101" s="41"/>
      <c r="B101" s="42"/>
      <c r="C101" s="215" t="s">
        <v>152</v>
      </c>
      <c r="D101" s="215" t="s">
        <v>134</v>
      </c>
      <c r="E101" s="216" t="s">
        <v>253</v>
      </c>
      <c r="F101" s="217" t="s">
        <v>254</v>
      </c>
      <c r="G101" s="218" t="s">
        <v>255</v>
      </c>
      <c r="H101" s="219">
        <v>111</v>
      </c>
      <c r="I101" s="220"/>
      <c r="J101" s="221">
        <f>ROUND(I101*H101,2)</f>
        <v>0</v>
      </c>
      <c r="K101" s="217" t="s">
        <v>138</v>
      </c>
      <c r="L101" s="47"/>
      <c r="M101" s="222" t="s">
        <v>19</v>
      </c>
      <c r="N101" s="223" t="s">
        <v>45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0.20499999999999999</v>
      </c>
      <c r="T101" s="225">
        <f>S101*H101</f>
        <v>22.754999999999999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158</v>
      </c>
      <c r="AT101" s="226" t="s">
        <v>134</v>
      </c>
      <c r="AU101" s="226" t="s">
        <v>84</v>
      </c>
      <c r="AY101" s="20" t="s">
        <v>131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82</v>
      </c>
      <c r="BK101" s="227">
        <f>ROUND(I101*H101,2)</f>
        <v>0</v>
      </c>
      <c r="BL101" s="20" t="s">
        <v>158</v>
      </c>
      <c r="BM101" s="226" t="s">
        <v>256</v>
      </c>
    </row>
    <row r="102" s="2" customFormat="1">
      <c r="A102" s="41"/>
      <c r="B102" s="42"/>
      <c r="C102" s="43"/>
      <c r="D102" s="228" t="s">
        <v>141</v>
      </c>
      <c r="E102" s="43"/>
      <c r="F102" s="229" t="s">
        <v>257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141</v>
      </c>
      <c r="AU102" s="20" t="s">
        <v>84</v>
      </c>
    </row>
    <row r="103" s="13" customFormat="1">
      <c r="A103" s="13"/>
      <c r="B103" s="235"/>
      <c r="C103" s="236"/>
      <c r="D103" s="233" t="s">
        <v>145</v>
      </c>
      <c r="E103" s="237" t="s">
        <v>19</v>
      </c>
      <c r="F103" s="238" t="s">
        <v>1025</v>
      </c>
      <c r="G103" s="236"/>
      <c r="H103" s="239">
        <v>111</v>
      </c>
      <c r="I103" s="240"/>
      <c r="J103" s="236"/>
      <c r="K103" s="236"/>
      <c r="L103" s="241"/>
      <c r="M103" s="242"/>
      <c r="N103" s="243"/>
      <c r="O103" s="243"/>
      <c r="P103" s="243"/>
      <c r="Q103" s="243"/>
      <c r="R103" s="243"/>
      <c r="S103" s="243"/>
      <c r="T103" s="244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5" t="s">
        <v>145</v>
      </c>
      <c r="AU103" s="245" t="s">
        <v>84</v>
      </c>
      <c r="AV103" s="13" t="s">
        <v>84</v>
      </c>
      <c r="AW103" s="13" t="s">
        <v>35</v>
      </c>
      <c r="AX103" s="13" t="s">
        <v>82</v>
      </c>
      <c r="AY103" s="245" t="s">
        <v>131</v>
      </c>
    </row>
    <row r="104" s="2" customFormat="1" ht="33" customHeight="1">
      <c r="A104" s="41"/>
      <c r="B104" s="42"/>
      <c r="C104" s="215" t="s">
        <v>158</v>
      </c>
      <c r="D104" s="215" t="s">
        <v>134</v>
      </c>
      <c r="E104" s="216" t="s">
        <v>1026</v>
      </c>
      <c r="F104" s="217" t="s">
        <v>1027</v>
      </c>
      <c r="G104" s="218" t="s">
        <v>261</v>
      </c>
      <c r="H104" s="219">
        <v>38.369999999999997</v>
      </c>
      <c r="I104" s="220"/>
      <c r="J104" s="221">
        <f>ROUND(I104*H104,2)</f>
        <v>0</v>
      </c>
      <c r="K104" s="217" t="s">
        <v>138</v>
      </c>
      <c r="L104" s="47"/>
      <c r="M104" s="222" t="s">
        <v>19</v>
      </c>
      <c r="N104" s="223" t="s">
        <v>45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158</v>
      </c>
      <c r="AT104" s="226" t="s">
        <v>134</v>
      </c>
      <c r="AU104" s="226" t="s">
        <v>84</v>
      </c>
      <c r="AY104" s="20" t="s">
        <v>131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82</v>
      </c>
      <c r="BK104" s="227">
        <f>ROUND(I104*H104,2)</f>
        <v>0</v>
      </c>
      <c r="BL104" s="20" t="s">
        <v>158</v>
      </c>
      <c r="BM104" s="226" t="s">
        <v>262</v>
      </c>
    </row>
    <row r="105" s="2" customFormat="1">
      <c r="A105" s="41"/>
      <c r="B105" s="42"/>
      <c r="C105" s="43"/>
      <c r="D105" s="228" t="s">
        <v>141</v>
      </c>
      <c r="E105" s="43"/>
      <c r="F105" s="229" t="s">
        <v>1028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141</v>
      </c>
      <c r="AU105" s="20" t="s">
        <v>84</v>
      </c>
    </row>
    <row r="106" s="13" customFormat="1">
      <c r="A106" s="13"/>
      <c r="B106" s="235"/>
      <c r="C106" s="236"/>
      <c r="D106" s="233" t="s">
        <v>145</v>
      </c>
      <c r="E106" s="237" t="s">
        <v>19</v>
      </c>
      <c r="F106" s="238" t="s">
        <v>1029</v>
      </c>
      <c r="G106" s="236"/>
      <c r="H106" s="239">
        <v>28.949999999999999</v>
      </c>
      <c r="I106" s="240"/>
      <c r="J106" s="236"/>
      <c r="K106" s="236"/>
      <c r="L106" s="241"/>
      <c r="M106" s="242"/>
      <c r="N106" s="243"/>
      <c r="O106" s="243"/>
      <c r="P106" s="243"/>
      <c r="Q106" s="243"/>
      <c r="R106" s="243"/>
      <c r="S106" s="243"/>
      <c r="T106" s="244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5" t="s">
        <v>145</v>
      </c>
      <c r="AU106" s="245" t="s">
        <v>84</v>
      </c>
      <c r="AV106" s="13" t="s">
        <v>84</v>
      </c>
      <c r="AW106" s="13" t="s">
        <v>35</v>
      </c>
      <c r="AX106" s="13" t="s">
        <v>74</v>
      </c>
      <c r="AY106" s="245" t="s">
        <v>131</v>
      </c>
    </row>
    <row r="107" s="13" customFormat="1">
      <c r="A107" s="13"/>
      <c r="B107" s="235"/>
      <c r="C107" s="236"/>
      <c r="D107" s="233" t="s">
        <v>145</v>
      </c>
      <c r="E107" s="237" t="s">
        <v>19</v>
      </c>
      <c r="F107" s="238" t="s">
        <v>1030</v>
      </c>
      <c r="G107" s="236"/>
      <c r="H107" s="239">
        <v>9.4199999999999999</v>
      </c>
      <c r="I107" s="240"/>
      <c r="J107" s="236"/>
      <c r="K107" s="236"/>
      <c r="L107" s="241"/>
      <c r="M107" s="242"/>
      <c r="N107" s="243"/>
      <c r="O107" s="243"/>
      <c r="P107" s="243"/>
      <c r="Q107" s="243"/>
      <c r="R107" s="243"/>
      <c r="S107" s="243"/>
      <c r="T107" s="244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5" t="s">
        <v>145</v>
      </c>
      <c r="AU107" s="245" t="s">
        <v>84</v>
      </c>
      <c r="AV107" s="13" t="s">
        <v>84</v>
      </c>
      <c r="AW107" s="13" t="s">
        <v>35</v>
      </c>
      <c r="AX107" s="13" t="s">
        <v>74</v>
      </c>
      <c r="AY107" s="245" t="s">
        <v>131</v>
      </c>
    </row>
    <row r="108" s="14" customFormat="1">
      <c r="A108" s="14"/>
      <c r="B108" s="249"/>
      <c r="C108" s="250"/>
      <c r="D108" s="233" t="s">
        <v>145</v>
      </c>
      <c r="E108" s="251" t="s">
        <v>19</v>
      </c>
      <c r="F108" s="252" t="s">
        <v>266</v>
      </c>
      <c r="G108" s="250"/>
      <c r="H108" s="253">
        <v>38.369999999999997</v>
      </c>
      <c r="I108" s="254"/>
      <c r="J108" s="250"/>
      <c r="K108" s="250"/>
      <c r="L108" s="255"/>
      <c r="M108" s="256"/>
      <c r="N108" s="257"/>
      <c r="O108" s="257"/>
      <c r="P108" s="257"/>
      <c r="Q108" s="257"/>
      <c r="R108" s="257"/>
      <c r="S108" s="257"/>
      <c r="T108" s="258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9" t="s">
        <v>145</v>
      </c>
      <c r="AU108" s="259" t="s">
        <v>84</v>
      </c>
      <c r="AV108" s="14" t="s">
        <v>158</v>
      </c>
      <c r="AW108" s="14" t="s">
        <v>35</v>
      </c>
      <c r="AX108" s="14" t="s">
        <v>82</v>
      </c>
      <c r="AY108" s="259" t="s">
        <v>131</v>
      </c>
    </row>
    <row r="109" s="2" customFormat="1" ht="62.7" customHeight="1">
      <c r="A109" s="41"/>
      <c r="B109" s="42"/>
      <c r="C109" s="215" t="s">
        <v>130</v>
      </c>
      <c r="D109" s="215" t="s">
        <v>134</v>
      </c>
      <c r="E109" s="216" t="s">
        <v>281</v>
      </c>
      <c r="F109" s="217" t="s">
        <v>282</v>
      </c>
      <c r="G109" s="218" t="s">
        <v>261</v>
      </c>
      <c r="H109" s="219">
        <v>35.520000000000003</v>
      </c>
      <c r="I109" s="220"/>
      <c r="J109" s="221">
        <f>ROUND(I109*H109,2)</f>
        <v>0</v>
      </c>
      <c r="K109" s="217" t="s">
        <v>19</v>
      </c>
      <c r="L109" s="47"/>
      <c r="M109" s="222" t="s">
        <v>19</v>
      </c>
      <c r="N109" s="223" t="s">
        <v>45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158</v>
      </c>
      <c r="AT109" s="226" t="s">
        <v>134</v>
      </c>
      <c r="AU109" s="226" t="s">
        <v>84</v>
      </c>
      <c r="AY109" s="20" t="s">
        <v>131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82</v>
      </c>
      <c r="BK109" s="227">
        <f>ROUND(I109*H109,2)</f>
        <v>0</v>
      </c>
      <c r="BL109" s="20" t="s">
        <v>158</v>
      </c>
      <c r="BM109" s="226" t="s">
        <v>283</v>
      </c>
    </row>
    <row r="110" s="13" customFormat="1">
      <c r="A110" s="13"/>
      <c r="B110" s="235"/>
      <c r="C110" s="236"/>
      <c r="D110" s="233" t="s">
        <v>145</v>
      </c>
      <c r="E110" s="237" t="s">
        <v>19</v>
      </c>
      <c r="F110" s="238" t="s">
        <v>1031</v>
      </c>
      <c r="G110" s="236"/>
      <c r="H110" s="239">
        <v>38.369999999999997</v>
      </c>
      <c r="I110" s="240"/>
      <c r="J110" s="236"/>
      <c r="K110" s="236"/>
      <c r="L110" s="241"/>
      <c r="M110" s="242"/>
      <c r="N110" s="243"/>
      <c r="O110" s="243"/>
      <c r="P110" s="243"/>
      <c r="Q110" s="243"/>
      <c r="R110" s="243"/>
      <c r="S110" s="243"/>
      <c r="T110" s="244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5" t="s">
        <v>145</v>
      </c>
      <c r="AU110" s="245" t="s">
        <v>84</v>
      </c>
      <c r="AV110" s="13" t="s">
        <v>84</v>
      </c>
      <c r="AW110" s="13" t="s">
        <v>35</v>
      </c>
      <c r="AX110" s="13" t="s">
        <v>74</v>
      </c>
      <c r="AY110" s="245" t="s">
        <v>131</v>
      </c>
    </row>
    <row r="111" s="13" customFormat="1">
      <c r="A111" s="13"/>
      <c r="B111" s="235"/>
      <c r="C111" s="236"/>
      <c r="D111" s="233" t="s">
        <v>145</v>
      </c>
      <c r="E111" s="237" t="s">
        <v>19</v>
      </c>
      <c r="F111" s="238" t="s">
        <v>1032</v>
      </c>
      <c r="G111" s="236"/>
      <c r="H111" s="239">
        <v>-2.8500000000000001</v>
      </c>
      <c r="I111" s="240"/>
      <c r="J111" s="236"/>
      <c r="K111" s="236"/>
      <c r="L111" s="241"/>
      <c r="M111" s="242"/>
      <c r="N111" s="243"/>
      <c r="O111" s="243"/>
      <c r="P111" s="243"/>
      <c r="Q111" s="243"/>
      <c r="R111" s="243"/>
      <c r="S111" s="243"/>
      <c r="T111" s="244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5" t="s">
        <v>145</v>
      </c>
      <c r="AU111" s="245" t="s">
        <v>84</v>
      </c>
      <c r="AV111" s="13" t="s">
        <v>84</v>
      </c>
      <c r="AW111" s="13" t="s">
        <v>35</v>
      </c>
      <c r="AX111" s="13" t="s">
        <v>74</v>
      </c>
      <c r="AY111" s="245" t="s">
        <v>131</v>
      </c>
    </row>
    <row r="112" s="14" customFormat="1">
      <c r="A112" s="14"/>
      <c r="B112" s="249"/>
      <c r="C112" s="250"/>
      <c r="D112" s="233" t="s">
        <v>145</v>
      </c>
      <c r="E112" s="251" t="s">
        <v>19</v>
      </c>
      <c r="F112" s="252" t="s">
        <v>266</v>
      </c>
      <c r="G112" s="250"/>
      <c r="H112" s="253">
        <v>35.520000000000003</v>
      </c>
      <c r="I112" s="254"/>
      <c r="J112" s="250"/>
      <c r="K112" s="250"/>
      <c r="L112" s="255"/>
      <c r="M112" s="256"/>
      <c r="N112" s="257"/>
      <c r="O112" s="257"/>
      <c r="P112" s="257"/>
      <c r="Q112" s="257"/>
      <c r="R112" s="257"/>
      <c r="S112" s="257"/>
      <c r="T112" s="258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9" t="s">
        <v>145</v>
      </c>
      <c r="AU112" s="259" t="s">
        <v>84</v>
      </c>
      <c r="AV112" s="14" t="s">
        <v>158</v>
      </c>
      <c r="AW112" s="14" t="s">
        <v>35</v>
      </c>
      <c r="AX112" s="14" t="s">
        <v>82</v>
      </c>
      <c r="AY112" s="259" t="s">
        <v>131</v>
      </c>
    </row>
    <row r="113" s="2" customFormat="1" ht="37.8" customHeight="1">
      <c r="A113" s="41"/>
      <c r="B113" s="42"/>
      <c r="C113" s="215" t="s">
        <v>171</v>
      </c>
      <c r="D113" s="215" t="s">
        <v>134</v>
      </c>
      <c r="E113" s="216" t="s">
        <v>286</v>
      </c>
      <c r="F113" s="217" t="s">
        <v>287</v>
      </c>
      <c r="G113" s="218" t="s">
        <v>261</v>
      </c>
      <c r="H113" s="219">
        <v>35.520000000000003</v>
      </c>
      <c r="I113" s="220"/>
      <c r="J113" s="221">
        <f>ROUND(I113*H113,2)</f>
        <v>0</v>
      </c>
      <c r="K113" s="217" t="s">
        <v>138</v>
      </c>
      <c r="L113" s="47"/>
      <c r="M113" s="222" t="s">
        <v>19</v>
      </c>
      <c r="N113" s="223" t="s">
        <v>45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158</v>
      </c>
      <c r="AT113" s="226" t="s">
        <v>134</v>
      </c>
      <c r="AU113" s="226" t="s">
        <v>84</v>
      </c>
      <c r="AY113" s="20" t="s">
        <v>131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82</v>
      </c>
      <c r="BK113" s="227">
        <f>ROUND(I113*H113,2)</f>
        <v>0</v>
      </c>
      <c r="BL113" s="20" t="s">
        <v>158</v>
      </c>
      <c r="BM113" s="226" t="s">
        <v>288</v>
      </c>
    </row>
    <row r="114" s="2" customFormat="1">
      <c r="A114" s="41"/>
      <c r="B114" s="42"/>
      <c r="C114" s="43"/>
      <c r="D114" s="228" t="s">
        <v>141</v>
      </c>
      <c r="E114" s="43"/>
      <c r="F114" s="229" t="s">
        <v>289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141</v>
      </c>
      <c r="AU114" s="20" t="s">
        <v>84</v>
      </c>
    </row>
    <row r="115" s="2" customFormat="1" ht="37.8" customHeight="1">
      <c r="A115" s="41"/>
      <c r="B115" s="42"/>
      <c r="C115" s="215" t="s">
        <v>176</v>
      </c>
      <c r="D115" s="215" t="s">
        <v>134</v>
      </c>
      <c r="E115" s="216" t="s">
        <v>290</v>
      </c>
      <c r="F115" s="217" t="s">
        <v>291</v>
      </c>
      <c r="G115" s="218" t="s">
        <v>292</v>
      </c>
      <c r="H115" s="219">
        <v>71.040000000000006</v>
      </c>
      <c r="I115" s="220"/>
      <c r="J115" s="221">
        <f>ROUND(I115*H115,2)</f>
        <v>0</v>
      </c>
      <c r="K115" s="217" t="s">
        <v>138</v>
      </c>
      <c r="L115" s="47"/>
      <c r="M115" s="222" t="s">
        <v>19</v>
      </c>
      <c r="N115" s="223" t="s">
        <v>45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158</v>
      </c>
      <c r="AT115" s="226" t="s">
        <v>134</v>
      </c>
      <c r="AU115" s="226" t="s">
        <v>84</v>
      </c>
      <c r="AY115" s="20" t="s">
        <v>131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82</v>
      </c>
      <c r="BK115" s="227">
        <f>ROUND(I115*H115,2)</f>
        <v>0</v>
      </c>
      <c r="BL115" s="20" t="s">
        <v>158</v>
      </c>
      <c r="BM115" s="226" t="s">
        <v>293</v>
      </c>
    </row>
    <row r="116" s="2" customFormat="1">
      <c r="A116" s="41"/>
      <c r="B116" s="42"/>
      <c r="C116" s="43"/>
      <c r="D116" s="228" t="s">
        <v>141</v>
      </c>
      <c r="E116" s="43"/>
      <c r="F116" s="229" t="s">
        <v>294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141</v>
      </c>
      <c r="AU116" s="20" t="s">
        <v>84</v>
      </c>
    </row>
    <row r="117" s="13" customFormat="1">
      <c r="A117" s="13"/>
      <c r="B117" s="235"/>
      <c r="C117" s="236"/>
      <c r="D117" s="233" t="s">
        <v>145</v>
      </c>
      <c r="E117" s="236"/>
      <c r="F117" s="238" t="s">
        <v>1033</v>
      </c>
      <c r="G117" s="236"/>
      <c r="H117" s="239">
        <v>71.040000000000006</v>
      </c>
      <c r="I117" s="240"/>
      <c r="J117" s="236"/>
      <c r="K117" s="236"/>
      <c r="L117" s="241"/>
      <c r="M117" s="242"/>
      <c r="N117" s="243"/>
      <c r="O117" s="243"/>
      <c r="P117" s="243"/>
      <c r="Q117" s="243"/>
      <c r="R117" s="243"/>
      <c r="S117" s="243"/>
      <c r="T117" s="244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5" t="s">
        <v>145</v>
      </c>
      <c r="AU117" s="245" t="s">
        <v>84</v>
      </c>
      <c r="AV117" s="13" t="s">
        <v>84</v>
      </c>
      <c r="AW117" s="13" t="s">
        <v>4</v>
      </c>
      <c r="AX117" s="13" t="s">
        <v>82</v>
      </c>
      <c r="AY117" s="245" t="s">
        <v>131</v>
      </c>
    </row>
    <row r="118" s="2" customFormat="1" ht="44.25" customHeight="1">
      <c r="A118" s="41"/>
      <c r="B118" s="42"/>
      <c r="C118" s="215" t="s">
        <v>182</v>
      </c>
      <c r="D118" s="215" t="s">
        <v>134</v>
      </c>
      <c r="E118" s="216" t="s">
        <v>296</v>
      </c>
      <c r="F118" s="217" t="s">
        <v>297</v>
      </c>
      <c r="G118" s="218" t="s">
        <v>261</v>
      </c>
      <c r="H118" s="219">
        <v>2.8500000000000001</v>
      </c>
      <c r="I118" s="220"/>
      <c r="J118" s="221">
        <f>ROUND(I118*H118,2)</f>
        <v>0</v>
      </c>
      <c r="K118" s="217" t="s">
        <v>138</v>
      </c>
      <c r="L118" s="47"/>
      <c r="M118" s="222" t="s">
        <v>19</v>
      </c>
      <c r="N118" s="223" t="s">
        <v>45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158</v>
      </c>
      <c r="AT118" s="226" t="s">
        <v>134</v>
      </c>
      <c r="AU118" s="226" t="s">
        <v>84</v>
      </c>
      <c r="AY118" s="20" t="s">
        <v>131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20" t="s">
        <v>82</v>
      </c>
      <c r="BK118" s="227">
        <f>ROUND(I118*H118,2)</f>
        <v>0</v>
      </c>
      <c r="BL118" s="20" t="s">
        <v>158</v>
      </c>
      <c r="BM118" s="226" t="s">
        <v>298</v>
      </c>
    </row>
    <row r="119" s="2" customFormat="1">
      <c r="A119" s="41"/>
      <c r="B119" s="42"/>
      <c r="C119" s="43"/>
      <c r="D119" s="228" t="s">
        <v>141</v>
      </c>
      <c r="E119" s="43"/>
      <c r="F119" s="229" t="s">
        <v>299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141</v>
      </c>
      <c r="AU119" s="20" t="s">
        <v>84</v>
      </c>
    </row>
    <row r="120" s="2" customFormat="1">
      <c r="A120" s="41"/>
      <c r="B120" s="42"/>
      <c r="C120" s="43"/>
      <c r="D120" s="233" t="s">
        <v>143</v>
      </c>
      <c r="E120" s="43"/>
      <c r="F120" s="234" t="s">
        <v>300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143</v>
      </c>
      <c r="AU120" s="20" t="s">
        <v>84</v>
      </c>
    </row>
    <row r="121" s="13" customFormat="1">
      <c r="A121" s="13"/>
      <c r="B121" s="235"/>
      <c r="C121" s="236"/>
      <c r="D121" s="233" t="s">
        <v>145</v>
      </c>
      <c r="E121" s="237" t="s">
        <v>19</v>
      </c>
      <c r="F121" s="238" t="s">
        <v>1034</v>
      </c>
      <c r="G121" s="236"/>
      <c r="H121" s="239">
        <v>2.8500000000000001</v>
      </c>
      <c r="I121" s="240"/>
      <c r="J121" s="236"/>
      <c r="K121" s="236"/>
      <c r="L121" s="241"/>
      <c r="M121" s="242"/>
      <c r="N121" s="243"/>
      <c r="O121" s="243"/>
      <c r="P121" s="243"/>
      <c r="Q121" s="243"/>
      <c r="R121" s="243"/>
      <c r="S121" s="243"/>
      <c r="T121" s="24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5" t="s">
        <v>145</v>
      </c>
      <c r="AU121" s="245" t="s">
        <v>84</v>
      </c>
      <c r="AV121" s="13" t="s">
        <v>84</v>
      </c>
      <c r="AW121" s="13" t="s">
        <v>35</v>
      </c>
      <c r="AX121" s="13" t="s">
        <v>74</v>
      </c>
      <c r="AY121" s="245" t="s">
        <v>131</v>
      </c>
    </row>
    <row r="122" s="14" customFormat="1">
      <c r="A122" s="14"/>
      <c r="B122" s="249"/>
      <c r="C122" s="250"/>
      <c r="D122" s="233" t="s">
        <v>145</v>
      </c>
      <c r="E122" s="251" t="s">
        <v>19</v>
      </c>
      <c r="F122" s="252" t="s">
        <v>266</v>
      </c>
      <c r="G122" s="250"/>
      <c r="H122" s="253">
        <v>2.8500000000000001</v>
      </c>
      <c r="I122" s="254"/>
      <c r="J122" s="250"/>
      <c r="K122" s="250"/>
      <c r="L122" s="255"/>
      <c r="M122" s="256"/>
      <c r="N122" s="257"/>
      <c r="O122" s="257"/>
      <c r="P122" s="257"/>
      <c r="Q122" s="257"/>
      <c r="R122" s="257"/>
      <c r="S122" s="257"/>
      <c r="T122" s="258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9" t="s">
        <v>145</v>
      </c>
      <c r="AU122" s="259" t="s">
        <v>84</v>
      </c>
      <c r="AV122" s="14" t="s">
        <v>158</v>
      </c>
      <c r="AW122" s="14" t="s">
        <v>35</v>
      </c>
      <c r="AX122" s="14" t="s">
        <v>82</v>
      </c>
      <c r="AY122" s="259" t="s">
        <v>131</v>
      </c>
    </row>
    <row r="123" s="2" customFormat="1" ht="55.5" customHeight="1">
      <c r="A123" s="41"/>
      <c r="B123" s="42"/>
      <c r="C123" s="215" t="s">
        <v>188</v>
      </c>
      <c r="D123" s="215" t="s">
        <v>134</v>
      </c>
      <c r="E123" s="216" t="s">
        <v>316</v>
      </c>
      <c r="F123" s="217" t="s">
        <v>317</v>
      </c>
      <c r="G123" s="218" t="s">
        <v>250</v>
      </c>
      <c r="H123" s="219">
        <v>37.799999999999997</v>
      </c>
      <c r="I123" s="220"/>
      <c r="J123" s="221">
        <f>ROUND(I123*H123,2)</f>
        <v>0</v>
      </c>
      <c r="K123" s="217" t="s">
        <v>138</v>
      </c>
      <c r="L123" s="47"/>
      <c r="M123" s="222" t="s">
        <v>19</v>
      </c>
      <c r="N123" s="223" t="s">
        <v>45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158</v>
      </c>
      <c r="AT123" s="226" t="s">
        <v>134</v>
      </c>
      <c r="AU123" s="226" t="s">
        <v>84</v>
      </c>
      <c r="AY123" s="20" t="s">
        <v>131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82</v>
      </c>
      <c r="BK123" s="227">
        <f>ROUND(I123*H123,2)</f>
        <v>0</v>
      </c>
      <c r="BL123" s="20" t="s">
        <v>158</v>
      </c>
      <c r="BM123" s="226" t="s">
        <v>318</v>
      </c>
    </row>
    <row r="124" s="2" customFormat="1">
      <c r="A124" s="41"/>
      <c r="B124" s="42"/>
      <c r="C124" s="43"/>
      <c r="D124" s="228" t="s">
        <v>141</v>
      </c>
      <c r="E124" s="43"/>
      <c r="F124" s="229" t="s">
        <v>319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141</v>
      </c>
      <c r="AU124" s="20" t="s">
        <v>84</v>
      </c>
    </row>
    <row r="125" s="2" customFormat="1" ht="37.8" customHeight="1">
      <c r="A125" s="41"/>
      <c r="B125" s="42"/>
      <c r="C125" s="215" t="s">
        <v>196</v>
      </c>
      <c r="D125" s="215" t="s">
        <v>134</v>
      </c>
      <c r="E125" s="216" t="s">
        <v>320</v>
      </c>
      <c r="F125" s="217" t="s">
        <v>321</v>
      </c>
      <c r="G125" s="218" t="s">
        <v>250</v>
      </c>
      <c r="H125" s="219">
        <v>37.799999999999997</v>
      </c>
      <c r="I125" s="220"/>
      <c r="J125" s="221">
        <f>ROUND(I125*H125,2)</f>
        <v>0</v>
      </c>
      <c r="K125" s="217" t="s">
        <v>138</v>
      </c>
      <c r="L125" s="47"/>
      <c r="M125" s="222" t="s">
        <v>19</v>
      </c>
      <c r="N125" s="223" t="s">
        <v>45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158</v>
      </c>
      <c r="AT125" s="226" t="s">
        <v>134</v>
      </c>
      <c r="AU125" s="226" t="s">
        <v>84</v>
      </c>
      <c r="AY125" s="20" t="s">
        <v>131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82</v>
      </c>
      <c r="BK125" s="227">
        <f>ROUND(I125*H125,2)</f>
        <v>0</v>
      </c>
      <c r="BL125" s="20" t="s">
        <v>158</v>
      </c>
      <c r="BM125" s="226" t="s">
        <v>322</v>
      </c>
    </row>
    <row r="126" s="2" customFormat="1">
      <c r="A126" s="41"/>
      <c r="B126" s="42"/>
      <c r="C126" s="43"/>
      <c r="D126" s="228" t="s">
        <v>141</v>
      </c>
      <c r="E126" s="43"/>
      <c r="F126" s="229" t="s">
        <v>323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141</v>
      </c>
      <c r="AU126" s="20" t="s">
        <v>84</v>
      </c>
    </row>
    <row r="127" s="2" customFormat="1" ht="16.5" customHeight="1">
      <c r="A127" s="41"/>
      <c r="B127" s="42"/>
      <c r="C127" s="260" t="s">
        <v>203</v>
      </c>
      <c r="D127" s="260" t="s">
        <v>311</v>
      </c>
      <c r="E127" s="261" t="s">
        <v>324</v>
      </c>
      <c r="F127" s="262" t="s">
        <v>325</v>
      </c>
      <c r="G127" s="263" t="s">
        <v>326</v>
      </c>
      <c r="H127" s="264">
        <v>0.75600000000000001</v>
      </c>
      <c r="I127" s="265"/>
      <c r="J127" s="266">
        <f>ROUND(I127*H127,2)</f>
        <v>0</v>
      </c>
      <c r="K127" s="262" t="s">
        <v>138</v>
      </c>
      <c r="L127" s="267"/>
      <c r="M127" s="268" t="s">
        <v>19</v>
      </c>
      <c r="N127" s="269" t="s">
        <v>45</v>
      </c>
      <c r="O127" s="87"/>
      <c r="P127" s="224">
        <f>O127*H127</f>
        <v>0</v>
      </c>
      <c r="Q127" s="224">
        <v>0.001</v>
      </c>
      <c r="R127" s="224">
        <f>Q127*H127</f>
        <v>0.00075600000000000005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182</v>
      </c>
      <c r="AT127" s="226" t="s">
        <v>311</v>
      </c>
      <c r="AU127" s="226" t="s">
        <v>84</v>
      </c>
      <c r="AY127" s="20" t="s">
        <v>131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82</v>
      </c>
      <c r="BK127" s="227">
        <f>ROUND(I127*H127,2)</f>
        <v>0</v>
      </c>
      <c r="BL127" s="20" t="s">
        <v>158</v>
      </c>
      <c r="BM127" s="226" t="s">
        <v>327</v>
      </c>
    </row>
    <row r="128" s="13" customFormat="1">
      <c r="A128" s="13"/>
      <c r="B128" s="235"/>
      <c r="C128" s="236"/>
      <c r="D128" s="233" t="s">
        <v>145</v>
      </c>
      <c r="E128" s="236"/>
      <c r="F128" s="238" t="s">
        <v>1035</v>
      </c>
      <c r="G128" s="236"/>
      <c r="H128" s="239">
        <v>0.75600000000000001</v>
      </c>
      <c r="I128" s="240"/>
      <c r="J128" s="236"/>
      <c r="K128" s="236"/>
      <c r="L128" s="241"/>
      <c r="M128" s="242"/>
      <c r="N128" s="243"/>
      <c r="O128" s="243"/>
      <c r="P128" s="243"/>
      <c r="Q128" s="243"/>
      <c r="R128" s="243"/>
      <c r="S128" s="243"/>
      <c r="T128" s="24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5" t="s">
        <v>145</v>
      </c>
      <c r="AU128" s="245" t="s">
        <v>84</v>
      </c>
      <c r="AV128" s="13" t="s">
        <v>84</v>
      </c>
      <c r="AW128" s="13" t="s">
        <v>4</v>
      </c>
      <c r="AX128" s="13" t="s">
        <v>82</v>
      </c>
      <c r="AY128" s="245" t="s">
        <v>131</v>
      </c>
    </row>
    <row r="129" s="2" customFormat="1" ht="33" customHeight="1">
      <c r="A129" s="41"/>
      <c r="B129" s="42"/>
      <c r="C129" s="215" t="s">
        <v>8</v>
      </c>
      <c r="D129" s="215" t="s">
        <v>134</v>
      </c>
      <c r="E129" s="216" t="s">
        <v>330</v>
      </c>
      <c r="F129" s="217" t="s">
        <v>331</v>
      </c>
      <c r="G129" s="218" t="s">
        <v>250</v>
      </c>
      <c r="H129" s="219">
        <v>147.19999999999999</v>
      </c>
      <c r="I129" s="220"/>
      <c r="J129" s="221">
        <f>ROUND(I129*H129,2)</f>
        <v>0</v>
      </c>
      <c r="K129" s="217" t="s">
        <v>138</v>
      </c>
      <c r="L129" s="47"/>
      <c r="M129" s="222" t="s">
        <v>19</v>
      </c>
      <c r="N129" s="223" t="s">
        <v>45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158</v>
      </c>
      <c r="AT129" s="226" t="s">
        <v>134</v>
      </c>
      <c r="AU129" s="226" t="s">
        <v>84</v>
      </c>
      <c r="AY129" s="20" t="s">
        <v>131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82</v>
      </c>
      <c r="BK129" s="227">
        <f>ROUND(I129*H129,2)</f>
        <v>0</v>
      </c>
      <c r="BL129" s="20" t="s">
        <v>158</v>
      </c>
      <c r="BM129" s="226" t="s">
        <v>332</v>
      </c>
    </row>
    <row r="130" s="2" customFormat="1">
      <c r="A130" s="41"/>
      <c r="B130" s="42"/>
      <c r="C130" s="43"/>
      <c r="D130" s="228" t="s">
        <v>141</v>
      </c>
      <c r="E130" s="43"/>
      <c r="F130" s="229" t="s">
        <v>333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141</v>
      </c>
      <c r="AU130" s="20" t="s">
        <v>84</v>
      </c>
    </row>
    <row r="131" s="13" customFormat="1">
      <c r="A131" s="13"/>
      <c r="B131" s="235"/>
      <c r="C131" s="236"/>
      <c r="D131" s="233" t="s">
        <v>145</v>
      </c>
      <c r="E131" s="237" t="s">
        <v>19</v>
      </c>
      <c r="F131" s="238" t="s">
        <v>1036</v>
      </c>
      <c r="G131" s="236"/>
      <c r="H131" s="239">
        <v>147.19999999999999</v>
      </c>
      <c r="I131" s="240"/>
      <c r="J131" s="236"/>
      <c r="K131" s="236"/>
      <c r="L131" s="241"/>
      <c r="M131" s="242"/>
      <c r="N131" s="243"/>
      <c r="O131" s="243"/>
      <c r="P131" s="243"/>
      <c r="Q131" s="243"/>
      <c r="R131" s="243"/>
      <c r="S131" s="243"/>
      <c r="T131" s="24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5" t="s">
        <v>145</v>
      </c>
      <c r="AU131" s="245" t="s">
        <v>84</v>
      </c>
      <c r="AV131" s="13" t="s">
        <v>84</v>
      </c>
      <c r="AW131" s="13" t="s">
        <v>35</v>
      </c>
      <c r="AX131" s="13" t="s">
        <v>82</v>
      </c>
      <c r="AY131" s="245" t="s">
        <v>131</v>
      </c>
    </row>
    <row r="132" s="12" customFormat="1" ht="22.8" customHeight="1">
      <c r="A132" s="12"/>
      <c r="B132" s="199"/>
      <c r="C132" s="200"/>
      <c r="D132" s="201" t="s">
        <v>73</v>
      </c>
      <c r="E132" s="213" t="s">
        <v>152</v>
      </c>
      <c r="F132" s="213" t="s">
        <v>369</v>
      </c>
      <c r="G132" s="200"/>
      <c r="H132" s="200"/>
      <c r="I132" s="203"/>
      <c r="J132" s="214">
        <f>BK132</f>
        <v>0</v>
      </c>
      <c r="K132" s="200"/>
      <c r="L132" s="205"/>
      <c r="M132" s="206"/>
      <c r="N132" s="207"/>
      <c r="O132" s="207"/>
      <c r="P132" s="208">
        <f>SUM(P133:P137)</f>
        <v>0</v>
      </c>
      <c r="Q132" s="207"/>
      <c r="R132" s="208">
        <f>SUM(R133:R137)</f>
        <v>3.1955</v>
      </c>
      <c r="S132" s="207"/>
      <c r="T132" s="209">
        <f>SUM(T133:T137)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0" t="s">
        <v>82</v>
      </c>
      <c r="AT132" s="211" t="s">
        <v>73</v>
      </c>
      <c r="AU132" s="211" t="s">
        <v>82</v>
      </c>
      <c r="AY132" s="210" t="s">
        <v>131</v>
      </c>
      <c r="BK132" s="212">
        <f>SUM(BK133:BK137)</f>
        <v>0</v>
      </c>
    </row>
    <row r="133" s="2" customFormat="1" ht="44.25" customHeight="1">
      <c r="A133" s="41"/>
      <c r="B133" s="42"/>
      <c r="C133" s="215" t="s">
        <v>216</v>
      </c>
      <c r="D133" s="215" t="s">
        <v>134</v>
      </c>
      <c r="E133" s="216" t="s">
        <v>1037</v>
      </c>
      <c r="F133" s="217" t="s">
        <v>1038</v>
      </c>
      <c r="G133" s="218" t="s">
        <v>255</v>
      </c>
      <c r="H133" s="219">
        <v>83</v>
      </c>
      <c r="I133" s="220"/>
      <c r="J133" s="221">
        <f>ROUND(I133*H133,2)</f>
        <v>0</v>
      </c>
      <c r="K133" s="217" t="s">
        <v>19</v>
      </c>
      <c r="L133" s="47"/>
      <c r="M133" s="222" t="s">
        <v>19</v>
      </c>
      <c r="N133" s="223" t="s">
        <v>45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158</v>
      </c>
      <c r="AT133" s="226" t="s">
        <v>134</v>
      </c>
      <c r="AU133" s="226" t="s">
        <v>84</v>
      </c>
      <c r="AY133" s="20" t="s">
        <v>131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82</v>
      </c>
      <c r="BK133" s="227">
        <f>ROUND(I133*H133,2)</f>
        <v>0</v>
      </c>
      <c r="BL133" s="20" t="s">
        <v>158</v>
      </c>
      <c r="BM133" s="226" t="s">
        <v>1039</v>
      </c>
    </row>
    <row r="134" s="13" customFormat="1">
      <c r="A134" s="13"/>
      <c r="B134" s="235"/>
      <c r="C134" s="236"/>
      <c r="D134" s="233" t="s">
        <v>145</v>
      </c>
      <c r="E134" s="237" t="s">
        <v>19</v>
      </c>
      <c r="F134" s="238" t="s">
        <v>1040</v>
      </c>
      <c r="G134" s="236"/>
      <c r="H134" s="239">
        <v>83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145</v>
      </c>
      <c r="AU134" s="245" t="s">
        <v>84</v>
      </c>
      <c r="AV134" s="13" t="s">
        <v>84</v>
      </c>
      <c r="AW134" s="13" t="s">
        <v>35</v>
      </c>
      <c r="AX134" s="13" t="s">
        <v>82</v>
      </c>
      <c r="AY134" s="245" t="s">
        <v>131</v>
      </c>
    </row>
    <row r="135" s="2" customFormat="1" ht="16.5" customHeight="1">
      <c r="A135" s="41"/>
      <c r="B135" s="42"/>
      <c r="C135" s="260" t="s">
        <v>223</v>
      </c>
      <c r="D135" s="260" t="s">
        <v>311</v>
      </c>
      <c r="E135" s="261" t="s">
        <v>1041</v>
      </c>
      <c r="F135" s="262" t="s">
        <v>1042</v>
      </c>
      <c r="G135" s="263" t="s">
        <v>261</v>
      </c>
      <c r="H135" s="264">
        <v>6.391</v>
      </c>
      <c r="I135" s="265"/>
      <c r="J135" s="266">
        <f>ROUND(I135*H135,2)</f>
        <v>0</v>
      </c>
      <c r="K135" s="262" t="s">
        <v>138</v>
      </c>
      <c r="L135" s="267"/>
      <c r="M135" s="268" t="s">
        <v>19</v>
      </c>
      <c r="N135" s="269" t="s">
        <v>45</v>
      </c>
      <c r="O135" s="87"/>
      <c r="P135" s="224">
        <f>O135*H135</f>
        <v>0</v>
      </c>
      <c r="Q135" s="224">
        <v>0.5</v>
      </c>
      <c r="R135" s="224">
        <f>Q135*H135</f>
        <v>3.1955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182</v>
      </c>
      <c r="AT135" s="226" t="s">
        <v>311</v>
      </c>
      <c r="AU135" s="226" t="s">
        <v>84</v>
      </c>
      <c r="AY135" s="20" t="s">
        <v>131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82</v>
      </c>
      <c r="BK135" s="227">
        <f>ROUND(I135*H135,2)</f>
        <v>0</v>
      </c>
      <c r="BL135" s="20" t="s">
        <v>158</v>
      </c>
      <c r="BM135" s="226" t="s">
        <v>1043</v>
      </c>
    </row>
    <row r="136" s="13" customFormat="1">
      <c r="A136" s="13"/>
      <c r="B136" s="235"/>
      <c r="C136" s="236"/>
      <c r="D136" s="233" t="s">
        <v>145</v>
      </c>
      <c r="E136" s="237" t="s">
        <v>19</v>
      </c>
      <c r="F136" s="238" t="s">
        <v>1044</v>
      </c>
      <c r="G136" s="236"/>
      <c r="H136" s="239">
        <v>5.8099999999999996</v>
      </c>
      <c r="I136" s="240"/>
      <c r="J136" s="236"/>
      <c r="K136" s="236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145</v>
      </c>
      <c r="AU136" s="245" t="s">
        <v>84</v>
      </c>
      <c r="AV136" s="13" t="s">
        <v>84</v>
      </c>
      <c r="AW136" s="13" t="s">
        <v>35</v>
      </c>
      <c r="AX136" s="13" t="s">
        <v>82</v>
      </c>
      <c r="AY136" s="245" t="s">
        <v>131</v>
      </c>
    </row>
    <row r="137" s="13" customFormat="1">
      <c r="A137" s="13"/>
      <c r="B137" s="235"/>
      <c r="C137" s="236"/>
      <c r="D137" s="233" t="s">
        <v>145</v>
      </c>
      <c r="E137" s="236"/>
      <c r="F137" s="238" t="s">
        <v>1045</v>
      </c>
      <c r="G137" s="236"/>
      <c r="H137" s="239">
        <v>6.391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145</v>
      </c>
      <c r="AU137" s="245" t="s">
        <v>84</v>
      </c>
      <c r="AV137" s="13" t="s">
        <v>84</v>
      </c>
      <c r="AW137" s="13" t="s">
        <v>4</v>
      </c>
      <c r="AX137" s="13" t="s">
        <v>82</v>
      </c>
      <c r="AY137" s="245" t="s">
        <v>131</v>
      </c>
    </row>
    <row r="138" s="12" customFormat="1" ht="22.8" customHeight="1">
      <c r="A138" s="12"/>
      <c r="B138" s="199"/>
      <c r="C138" s="200"/>
      <c r="D138" s="201" t="s">
        <v>73</v>
      </c>
      <c r="E138" s="213" t="s">
        <v>130</v>
      </c>
      <c r="F138" s="213" t="s">
        <v>381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SUM(P139:P153)</f>
        <v>0</v>
      </c>
      <c r="Q138" s="207"/>
      <c r="R138" s="208">
        <f>SUM(R139:R153)</f>
        <v>82.174000000000007</v>
      </c>
      <c r="S138" s="207"/>
      <c r="T138" s="209">
        <f>SUM(T139:T153)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82</v>
      </c>
      <c r="AT138" s="211" t="s">
        <v>73</v>
      </c>
      <c r="AU138" s="211" t="s">
        <v>82</v>
      </c>
      <c r="AY138" s="210" t="s">
        <v>131</v>
      </c>
      <c r="BK138" s="212">
        <f>SUM(BK139:BK153)</f>
        <v>0</v>
      </c>
    </row>
    <row r="139" s="2" customFormat="1" ht="33" customHeight="1">
      <c r="A139" s="41"/>
      <c r="B139" s="42"/>
      <c r="C139" s="215" t="s">
        <v>329</v>
      </c>
      <c r="D139" s="215" t="s">
        <v>134</v>
      </c>
      <c r="E139" s="216" t="s">
        <v>1046</v>
      </c>
      <c r="F139" s="217" t="s">
        <v>1047</v>
      </c>
      <c r="G139" s="218" t="s">
        <v>250</v>
      </c>
      <c r="H139" s="219">
        <v>87</v>
      </c>
      <c r="I139" s="220"/>
      <c r="J139" s="221">
        <f>ROUND(I139*H139,2)</f>
        <v>0</v>
      </c>
      <c r="K139" s="217" t="s">
        <v>138</v>
      </c>
      <c r="L139" s="47"/>
      <c r="M139" s="222" t="s">
        <v>19</v>
      </c>
      <c r="N139" s="223" t="s">
        <v>45</v>
      </c>
      <c r="O139" s="87"/>
      <c r="P139" s="224">
        <f>O139*H139</f>
        <v>0</v>
      </c>
      <c r="Q139" s="224">
        <v>0.46000000000000002</v>
      </c>
      <c r="R139" s="224">
        <f>Q139*H139</f>
        <v>40.020000000000003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158</v>
      </c>
      <c r="AT139" s="226" t="s">
        <v>134</v>
      </c>
      <c r="AU139" s="226" t="s">
        <v>84</v>
      </c>
      <c r="AY139" s="20" t="s">
        <v>131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82</v>
      </c>
      <c r="BK139" s="227">
        <f>ROUND(I139*H139,2)</f>
        <v>0</v>
      </c>
      <c r="BL139" s="20" t="s">
        <v>158</v>
      </c>
      <c r="BM139" s="226" t="s">
        <v>1048</v>
      </c>
    </row>
    <row r="140" s="2" customFormat="1">
      <c r="A140" s="41"/>
      <c r="B140" s="42"/>
      <c r="C140" s="43"/>
      <c r="D140" s="228" t="s">
        <v>141</v>
      </c>
      <c r="E140" s="43"/>
      <c r="F140" s="229" t="s">
        <v>1049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141</v>
      </c>
      <c r="AU140" s="20" t="s">
        <v>84</v>
      </c>
    </row>
    <row r="141" s="2" customFormat="1" ht="33" customHeight="1">
      <c r="A141" s="41"/>
      <c r="B141" s="42"/>
      <c r="C141" s="215" t="s">
        <v>336</v>
      </c>
      <c r="D141" s="215" t="s">
        <v>134</v>
      </c>
      <c r="E141" s="216" t="s">
        <v>1050</v>
      </c>
      <c r="F141" s="217" t="s">
        <v>1051</v>
      </c>
      <c r="G141" s="218" t="s">
        <v>250</v>
      </c>
      <c r="H141" s="219">
        <v>26</v>
      </c>
      <c r="I141" s="220"/>
      <c r="J141" s="221">
        <f>ROUND(I141*H141,2)</f>
        <v>0</v>
      </c>
      <c r="K141" s="217" t="s">
        <v>138</v>
      </c>
      <c r="L141" s="47"/>
      <c r="M141" s="222" t="s">
        <v>19</v>
      </c>
      <c r="N141" s="223" t="s">
        <v>45</v>
      </c>
      <c r="O141" s="87"/>
      <c r="P141" s="224">
        <f>O141*H141</f>
        <v>0</v>
      </c>
      <c r="Q141" s="224">
        <v>0.57499999999999996</v>
      </c>
      <c r="R141" s="224">
        <f>Q141*H141</f>
        <v>14.949999999999999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158</v>
      </c>
      <c r="AT141" s="226" t="s">
        <v>134</v>
      </c>
      <c r="AU141" s="226" t="s">
        <v>84</v>
      </c>
      <c r="AY141" s="20" t="s">
        <v>131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82</v>
      </c>
      <c r="BK141" s="227">
        <f>ROUND(I141*H141,2)</f>
        <v>0</v>
      </c>
      <c r="BL141" s="20" t="s">
        <v>158</v>
      </c>
      <c r="BM141" s="226" t="s">
        <v>1052</v>
      </c>
    </row>
    <row r="142" s="2" customFormat="1">
      <c r="A142" s="41"/>
      <c r="B142" s="42"/>
      <c r="C142" s="43"/>
      <c r="D142" s="228" t="s">
        <v>141</v>
      </c>
      <c r="E142" s="43"/>
      <c r="F142" s="229" t="s">
        <v>1053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141</v>
      </c>
      <c r="AU142" s="20" t="s">
        <v>84</v>
      </c>
    </row>
    <row r="143" s="2" customFormat="1" ht="78" customHeight="1">
      <c r="A143" s="41"/>
      <c r="B143" s="42"/>
      <c r="C143" s="215" t="s">
        <v>342</v>
      </c>
      <c r="D143" s="215" t="s">
        <v>134</v>
      </c>
      <c r="E143" s="216" t="s">
        <v>1054</v>
      </c>
      <c r="F143" s="217" t="s">
        <v>1055</v>
      </c>
      <c r="G143" s="218" t="s">
        <v>250</v>
      </c>
      <c r="H143" s="219">
        <v>87</v>
      </c>
      <c r="I143" s="220"/>
      <c r="J143" s="221">
        <f>ROUND(I143*H143,2)</f>
        <v>0</v>
      </c>
      <c r="K143" s="217" t="s">
        <v>138</v>
      </c>
      <c r="L143" s="47"/>
      <c r="M143" s="222" t="s">
        <v>19</v>
      </c>
      <c r="N143" s="223" t="s">
        <v>45</v>
      </c>
      <c r="O143" s="87"/>
      <c r="P143" s="224">
        <f>O143*H143</f>
        <v>0</v>
      </c>
      <c r="Q143" s="224">
        <v>0.089219999999999994</v>
      </c>
      <c r="R143" s="224">
        <f>Q143*H143</f>
        <v>7.7621399999999996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158</v>
      </c>
      <c r="AT143" s="226" t="s">
        <v>134</v>
      </c>
      <c r="AU143" s="226" t="s">
        <v>84</v>
      </c>
      <c r="AY143" s="20" t="s">
        <v>131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82</v>
      </c>
      <c r="BK143" s="227">
        <f>ROUND(I143*H143,2)</f>
        <v>0</v>
      </c>
      <c r="BL143" s="20" t="s">
        <v>158</v>
      </c>
      <c r="BM143" s="226" t="s">
        <v>1056</v>
      </c>
    </row>
    <row r="144" s="2" customFormat="1">
      <c r="A144" s="41"/>
      <c r="B144" s="42"/>
      <c r="C144" s="43"/>
      <c r="D144" s="228" t="s">
        <v>141</v>
      </c>
      <c r="E144" s="43"/>
      <c r="F144" s="229" t="s">
        <v>1057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141</v>
      </c>
      <c r="AU144" s="20" t="s">
        <v>84</v>
      </c>
    </row>
    <row r="145" s="2" customFormat="1" ht="24.15" customHeight="1">
      <c r="A145" s="41"/>
      <c r="B145" s="42"/>
      <c r="C145" s="260" t="s">
        <v>347</v>
      </c>
      <c r="D145" s="260" t="s">
        <v>311</v>
      </c>
      <c r="E145" s="261" t="s">
        <v>1058</v>
      </c>
      <c r="F145" s="262" t="s">
        <v>1059</v>
      </c>
      <c r="G145" s="263" t="s">
        <v>250</v>
      </c>
      <c r="H145" s="264">
        <v>87.549999999999997</v>
      </c>
      <c r="I145" s="265"/>
      <c r="J145" s="266">
        <f>ROUND(I145*H145,2)</f>
        <v>0</v>
      </c>
      <c r="K145" s="262" t="s">
        <v>138</v>
      </c>
      <c r="L145" s="267"/>
      <c r="M145" s="268" t="s">
        <v>19</v>
      </c>
      <c r="N145" s="269" t="s">
        <v>45</v>
      </c>
      <c r="O145" s="87"/>
      <c r="P145" s="224">
        <f>O145*H145</f>
        <v>0</v>
      </c>
      <c r="Q145" s="224">
        <v>0.13200000000000001</v>
      </c>
      <c r="R145" s="224">
        <f>Q145*H145</f>
        <v>11.5566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182</v>
      </c>
      <c r="AT145" s="226" t="s">
        <v>311</v>
      </c>
      <c r="AU145" s="226" t="s">
        <v>84</v>
      </c>
      <c r="AY145" s="20" t="s">
        <v>131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82</v>
      </c>
      <c r="BK145" s="227">
        <f>ROUND(I145*H145,2)</f>
        <v>0</v>
      </c>
      <c r="BL145" s="20" t="s">
        <v>158</v>
      </c>
      <c r="BM145" s="226" t="s">
        <v>1060</v>
      </c>
    </row>
    <row r="146" s="2" customFormat="1">
      <c r="A146" s="41"/>
      <c r="B146" s="42"/>
      <c r="C146" s="43"/>
      <c r="D146" s="233" t="s">
        <v>143</v>
      </c>
      <c r="E146" s="43"/>
      <c r="F146" s="234" t="s">
        <v>1061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143</v>
      </c>
      <c r="AU146" s="20" t="s">
        <v>84</v>
      </c>
    </row>
    <row r="147" s="13" customFormat="1">
      <c r="A147" s="13"/>
      <c r="B147" s="235"/>
      <c r="C147" s="236"/>
      <c r="D147" s="233" t="s">
        <v>145</v>
      </c>
      <c r="E147" s="236"/>
      <c r="F147" s="238" t="s">
        <v>1062</v>
      </c>
      <c r="G147" s="236"/>
      <c r="H147" s="239">
        <v>87.549999999999997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145</v>
      </c>
      <c r="AU147" s="245" t="s">
        <v>84</v>
      </c>
      <c r="AV147" s="13" t="s">
        <v>84</v>
      </c>
      <c r="AW147" s="13" t="s">
        <v>4</v>
      </c>
      <c r="AX147" s="13" t="s">
        <v>82</v>
      </c>
      <c r="AY147" s="245" t="s">
        <v>131</v>
      </c>
    </row>
    <row r="148" s="2" customFormat="1" ht="24.15" customHeight="1">
      <c r="A148" s="41"/>
      <c r="B148" s="42"/>
      <c r="C148" s="260" t="s">
        <v>351</v>
      </c>
      <c r="D148" s="260" t="s">
        <v>311</v>
      </c>
      <c r="E148" s="261" t="s">
        <v>1063</v>
      </c>
      <c r="F148" s="262" t="s">
        <v>1064</v>
      </c>
      <c r="G148" s="263" t="s">
        <v>250</v>
      </c>
      <c r="H148" s="264">
        <v>2.0600000000000001</v>
      </c>
      <c r="I148" s="265"/>
      <c r="J148" s="266">
        <f>ROUND(I148*H148,2)</f>
        <v>0</v>
      </c>
      <c r="K148" s="262" t="s">
        <v>138</v>
      </c>
      <c r="L148" s="267"/>
      <c r="M148" s="268" t="s">
        <v>19</v>
      </c>
      <c r="N148" s="269" t="s">
        <v>45</v>
      </c>
      <c r="O148" s="87"/>
      <c r="P148" s="224">
        <f>O148*H148</f>
        <v>0</v>
      </c>
      <c r="Q148" s="224">
        <v>0.13100000000000001</v>
      </c>
      <c r="R148" s="224">
        <f>Q148*H148</f>
        <v>0.26986000000000004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182</v>
      </c>
      <c r="AT148" s="226" t="s">
        <v>311</v>
      </c>
      <c r="AU148" s="226" t="s">
        <v>84</v>
      </c>
      <c r="AY148" s="20" t="s">
        <v>131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82</v>
      </c>
      <c r="BK148" s="227">
        <f>ROUND(I148*H148,2)</f>
        <v>0</v>
      </c>
      <c r="BL148" s="20" t="s">
        <v>158</v>
      </c>
      <c r="BM148" s="226" t="s">
        <v>1065</v>
      </c>
    </row>
    <row r="149" s="13" customFormat="1">
      <c r="A149" s="13"/>
      <c r="B149" s="235"/>
      <c r="C149" s="236"/>
      <c r="D149" s="233" t="s">
        <v>145</v>
      </c>
      <c r="E149" s="236"/>
      <c r="F149" s="238" t="s">
        <v>1066</v>
      </c>
      <c r="G149" s="236"/>
      <c r="H149" s="239">
        <v>2.0600000000000001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5" t="s">
        <v>145</v>
      </c>
      <c r="AU149" s="245" t="s">
        <v>84</v>
      </c>
      <c r="AV149" s="13" t="s">
        <v>84</v>
      </c>
      <c r="AW149" s="13" t="s">
        <v>4</v>
      </c>
      <c r="AX149" s="13" t="s">
        <v>82</v>
      </c>
      <c r="AY149" s="245" t="s">
        <v>131</v>
      </c>
    </row>
    <row r="150" s="2" customFormat="1" ht="78" customHeight="1">
      <c r="A150" s="41"/>
      <c r="B150" s="42"/>
      <c r="C150" s="215" t="s">
        <v>355</v>
      </c>
      <c r="D150" s="215" t="s">
        <v>134</v>
      </c>
      <c r="E150" s="216" t="s">
        <v>1067</v>
      </c>
      <c r="F150" s="217" t="s">
        <v>1068</v>
      </c>
      <c r="G150" s="218" t="s">
        <v>250</v>
      </c>
      <c r="H150" s="219">
        <v>26</v>
      </c>
      <c r="I150" s="220"/>
      <c r="J150" s="221">
        <f>ROUND(I150*H150,2)</f>
        <v>0</v>
      </c>
      <c r="K150" s="217" t="s">
        <v>138</v>
      </c>
      <c r="L150" s="47"/>
      <c r="M150" s="222" t="s">
        <v>19</v>
      </c>
      <c r="N150" s="223" t="s">
        <v>45</v>
      </c>
      <c r="O150" s="87"/>
      <c r="P150" s="224">
        <f>O150*H150</f>
        <v>0</v>
      </c>
      <c r="Q150" s="224">
        <v>0.11162</v>
      </c>
      <c r="R150" s="224">
        <f>Q150*H150</f>
        <v>2.90212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158</v>
      </c>
      <c r="AT150" s="226" t="s">
        <v>134</v>
      </c>
      <c r="AU150" s="226" t="s">
        <v>84</v>
      </c>
      <c r="AY150" s="20" t="s">
        <v>131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82</v>
      </c>
      <c r="BK150" s="227">
        <f>ROUND(I150*H150,2)</f>
        <v>0</v>
      </c>
      <c r="BL150" s="20" t="s">
        <v>158</v>
      </c>
      <c r="BM150" s="226" t="s">
        <v>1069</v>
      </c>
    </row>
    <row r="151" s="2" customFormat="1">
      <c r="A151" s="41"/>
      <c r="B151" s="42"/>
      <c r="C151" s="43"/>
      <c r="D151" s="228" t="s">
        <v>141</v>
      </c>
      <c r="E151" s="43"/>
      <c r="F151" s="229" t="s">
        <v>1070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141</v>
      </c>
      <c r="AU151" s="20" t="s">
        <v>84</v>
      </c>
    </row>
    <row r="152" s="2" customFormat="1" ht="24.15" customHeight="1">
      <c r="A152" s="41"/>
      <c r="B152" s="42"/>
      <c r="C152" s="260" t="s">
        <v>7</v>
      </c>
      <c r="D152" s="260" t="s">
        <v>311</v>
      </c>
      <c r="E152" s="261" t="s">
        <v>1071</v>
      </c>
      <c r="F152" s="262" t="s">
        <v>1072</v>
      </c>
      <c r="G152" s="263" t="s">
        <v>250</v>
      </c>
      <c r="H152" s="264">
        <v>26.780000000000001</v>
      </c>
      <c r="I152" s="265"/>
      <c r="J152" s="266">
        <f>ROUND(I152*H152,2)</f>
        <v>0</v>
      </c>
      <c r="K152" s="262" t="s">
        <v>138</v>
      </c>
      <c r="L152" s="267"/>
      <c r="M152" s="268" t="s">
        <v>19</v>
      </c>
      <c r="N152" s="269" t="s">
        <v>45</v>
      </c>
      <c r="O152" s="87"/>
      <c r="P152" s="224">
        <f>O152*H152</f>
        <v>0</v>
      </c>
      <c r="Q152" s="224">
        <v>0.17599999999999999</v>
      </c>
      <c r="R152" s="224">
        <f>Q152*H152</f>
        <v>4.7132800000000001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182</v>
      </c>
      <c r="AT152" s="226" t="s">
        <v>311</v>
      </c>
      <c r="AU152" s="226" t="s">
        <v>84</v>
      </c>
      <c r="AY152" s="20" t="s">
        <v>131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82</v>
      </c>
      <c r="BK152" s="227">
        <f>ROUND(I152*H152,2)</f>
        <v>0</v>
      </c>
      <c r="BL152" s="20" t="s">
        <v>158</v>
      </c>
      <c r="BM152" s="226" t="s">
        <v>1073</v>
      </c>
    </row>
    <row r="153" s="13" customFormat="1">
      <c r="A153" s="13"/>
      <c r="B153" s="235"/>
      <c r="C153" s="236"/>
      <c r="D153" s="233" t="s">
        <v>145</v>
      </c>
      <c r="E153" s="236"/>
      <c r="F153" s="238" t="s">
        <v>1074</v>
      </c>
      <c r="G153" s="236"/>
      <c r="H153" s="239">
        <v>26.780000000000001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145</v>
      </c>
      <c r="AU153" s="245" t="s">
        <v>84</v>
      </c>
      <c r="AV153" s="13" t="s">
        <v>84</v>
      </c>
      <c r="AW153" s="13" t="s">
        <v>4</v>
      </c>
      <c r="AX153" s="13" t="s">
        <v>82</v>
      </c>
      <c r="AY153" s="245" t="s">
        <v>131</v>
      </c>
    </row>
    <row r="154" s="12" customFormat="1" ht="22.8" customHeight="1">
      <c r="A154" s="12"/>
      <c r="B154" s="199"/>
      <c r="C154" s="200"/>
      <c r="D154" s="201" t="s">
        <v>73</v>
      </c>
      <c r="E154" s="213" t="s">
        <v>188</v>
      </c>
      <c r="F154" s="213" t="s">
        <v>421</v>
      </c>
      <c r="G154" s="200"/>
      <c r="H154" s="200"/>
      <c r="I154" s="203"/>
      <c r="J154" s="214">
        <f>BK154</f>
        <v>0</v>
      </c>
      <c r="K154" s="200"/>
      <c r="L154" s="205"/>
      <c r="M154" s="206"/>
      <c r="N154" s="207"/>
      <c r="O154" s="207"/>
      <c r="P154" s="208">
        <f>SUM(P155:P176)</f>
        <v>0</v>
      </c>
      <c r="Q154" s="207"/>
      <c r="R154" s="208">
        <f>SUM(R155:R176)</f>
        <v>22.881057000000002</v>
      </c>
      <c r="S154" s="207"/>
      <c r="T154" s="209">
        <f>SUM(T155:T176)</f>
        <v>9.0850000000000009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0" t="s">
        <v>82</v>
      </c>
      <c r="AT154" s="211" t="s">
        <v>73</v>
      </c>
      <c r="AU154" s="211" t="s">
        <v>82</v>
      </c>
      <c r="AY154" s="210" t="s">
        <v>131</v>
      </c>
      <c r="BK154" s="212">
        <f>SUM(BK155:BK176)</f>
        <v>0</v>
      </c>
    </row>
    <row r="155" s="2" customFormat="1" ht="49.05" customHeight="1">
      <c r="A155" s="41"/>
      <c r="B155" s="42"/>
      <c r="C155" s="215" t="s">
        <v>364</v>
      </c>
      <c r="D155" s="215" t="s">
        <v>134</v>
      </c>
      <c r="E155" s="216" t="s">
        <v>423</v>
      </c>
      <c r="F155" s="217" t="s">
        <v>424</v>
      </c>
      <c r="G155" s="218" t="s">
        <v>255</v>
      </c>
      <c r="H155" s="219">
        <v>114</v>
      </c>
      <c r="I155" s="220"/>
      <c r="J155" s="221">
        <f>ROUND(I155*H155,2)</f>
        <v>0</v>
      </c>
      <c r="K155" s="217" t="s">
        <v>138</v>
      </c>
      <c r="L155" s="47"/>
      <c r="M155" s="222" t="s">
        <v>19</v>
      </c>
      <c r="N155" s="223" t="s">
        <v>45</v>
      </c>
      <c r="O155" s="87"/>
      <c r="P155" s="224">
        <f>O155*H155</f>
        <v>0</v>
      </c>
      <c r="Q155" s="224">
        <v>0.14041999999999999</v>
      </c>
      <c r="R155" s="224">
        <f>Q155*H155</f>
        <v>16.00788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158</v>
      </c>
      <c r="AT155" s="226" t="s">
        <v>134</v>
      </c>
      <c r="AU155" s="226" t="s">
        <v>84</v>
      </c>
      <c r="AY155" s="20" t="s">
        <v>131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20" t="s">
        <v>82</v>
      </c>
      <c r="BK155" s="227">
        <f>ROUND(I155*H155,2)</f>
        <v>0</v>
      </c>
      <c r="BL155" s="20" t="s">
        <v>158</v>
      </c>
      <c r="BM155" s="226" t="s">
        <v>425</v>
      </c>
    </row>
    <row r="156" s="2" customFormat="1">
      <c r="A156" s="41"/>
      <c r="B156" s="42"/>
      <c r="C156" s="43"/>
      <c r="D156" s="228" t="s">
        <v>141</v>
      </c>
      <c r="E156" s="43"/>
      <c r="F156" s="229" t="s">
        <v>426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141</v>
      </c>
      <c r="AU156" s="20" t="s">
        <v>84</v>
      </c>
    </row>
    <row r="157" s="13" customFormat="1">
      <c r="A157" s="13"/>
      <c r="B157" s="235"/>
      <c r="C157" s="236"/>
      <c r="D157" s="233" t="s">
        <v>145</v>
      </c>
      <c r="E157" s="237" t="s">
        <v>19</v>
      </c>
      <c r="F157" s="238" t="s">
        <v>1075</v>
      </c>
      <c r="G157" s="236"/>
      <c r="H157" s="239">
        <v>114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5" t="s">
        <v>145</v>
      </c>
      <c r="AU157" s="245" t="s">
        <v>84</v>
      </c>
      <c r="AV157" s="13" t="s">
        <v>84</v>
      </c>
      <c r="AW157" s="13" t="s">
        <v>35</v>
      </c>
      <c r="AX157" s="13" t="s">
        <v>82</v>
      </c>
      <c r="AY157" s="245" t="s">
        <v>131</v>
      </c>
    </row>
    <row r="158" s="2" customFormat="1" ht="16.5" customHeight="1">
      <c r="A158" s="41"/>
      <c r="B158" s="42"/>
      <c r="C158" s="260" t="s">
        <v>370</v>
      </c>
      <c r="D158" s="260" t="s">
        <v>311</v>
      </c>
      <c r="E158" s="261" t="s">
        <v>429</v>
      </c>
      <c r="F158" s="262" t="s">
        <v>430</v>
      </c>
      <c r="G158" s="263" t="s">
        <v>255</v>
      </c>
      <c r="H158" s="264">
        <v>116.28</v>
      </c>
      <c r="I158" s="265"/>
      <c r="J158" s="266">
        <f>ROUND(I158*H158,2)</f>
        <v>0</v>
      </c>
      <c r="K158" s="262" t="s">
        <v>138</v>
      </c>
      <c r="L158" s="267"/>
      <c r="M158" s="268" t="s">
        <v>19</v>
      </c>
      <c r="N158" s="269" t="s">
        <v>45</v>
      </c>
      <c r="O158" s="87"/>
      <c r="P158" s="224">
        <f>O158*H158</f>
        <v>0</v>
      </c>
      <c r="Q158" s="224">
        <v>0.035999999999999997</v>
      </c>
      <c r="R158" s="224">
        <f>Q158*H158</f>
        <v>4.1860799999999996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182</v>
      </c>
      <c r="AT158" s="226" t="s">
        <v>311</v>
      </c>
      <c r="AU158" s="226" t="s">
        <v>84</v>
      </c>
      <c r="AY158" s="20" t="s">
        <v>131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82</v>
      </c>
      <c r="BK158" s="227">
        <f>ROUND(I158*H158,2)</f>
        <v>0</v>
      </c>
      <c r="BL158" s="20" t="s">
        <v>158</v>
      </c>
      <c r="BM158" s="226" t="s">
        <v>431</v>
      </c>
    </row>
    <row r="159" s="13" customFormat="1">
      <c r="A159" s="13"/>
      <c r="B159" s="235"/>
      <c r="C159" s="236"/>
      <c r="D159" s="233" t="s">
        <v>145</v>
      </c>
      <c r="E159" s="236"/>
      <c r="F159" s="238" t="s">
        <v>1076</v>
      </c>
      <c r="G159" s="236"/>
      <c r="H159" s="239">
        <v>116.28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145</v>
      </c>
      <c r="AU159" s="245" t="s">
        <v>84</v>
      </c>
      <c r="AV159" s="13" t="s">
        <v>84</v>
      </c>
      <c r="AW159" s="13" t="s">
        <v>4</v>
      </c>
      <c r="AX159" s="13" t="s">
        <v>82</v>
      </c>
      <c r="AY159" s="245" t="s">
        <v>131</v>
      </c>
    </row>
    <row r="160" s="2" customFormat="1" ht="49.05" customHeight="1">
      <c r="A160" s="41"/>
      <c r="B160" s="42"/>
      <c r="C160" s="215" t="s">
        <v>375</v>
      </c>
      <c r="D160" s="215" t="s">
        <v>134</v>
      </c>
      <c r="E160" s="216" t="s">
        <v>440</v>
      </c>
      <c r="F160" s="217" t="s">
        <v>441</v>
      </c>
      <c r="G160" s="218" t="s">
        <v>255</v>
      </c>
      <c r="H160" s="219">
        <v>7.7000000000000002</v>
      </c>
      <c r="I160" s="220"/>
      <c r="J160" s="221">
        <f>ROUND(I160*H160,2)</f>
        <v>0</v>
      </c>
      <c r="K160" s="217" t="s">
        <v>138</v>
      </c>
      <c r="L160" s="47"/>
      <c r="M160" s="222" t="s">
        <v>19</v>
      </c>
      <c r="N160" s="223" t="s">
        <v>45</v>
      </c>
      <c r="O160" s="87"/>
      <c r="P160" s="224">
        <f>O160*H160</f>
        <v>0</v>
      </c>
      <c r="Q160" s="224">
        <v>0.13095999999999999</v>
      </c>
      <c r="R160" s="224">
        <f>Q160*H160</f>
        <v>1.008392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158</v>
      </c>
      <c r="AT160" s="226" t="s">
        <v>134</v>
      </c>
      <c r="AU160" s="226" t="s">
        <v>84</v>
      </c>
      <c r="AY160" s="20" t="s">
        <v>131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82</v>
      </c>
      <c r="BK160" s="227">
        <f>ROUND(I160*H160,2)</f>
        <v>0</v>
      </c>
      <c r="BL160" s="20" t="s">
        <v>158</v>
      </c>
      <c r="BM160" s="226" t="s">
        <v>442</v>
      </c>
    </row>
    <row r="161" s="2" customFormat="1">
      <c r="A161" s="41"/>
      <c r="B161" s="42"/>
      <c r="C161" s="43"/>
      <c r="D161" s="228" t="s">
        <v>141</v>
      </c>
      <c r="E161" s="43"/>
      <c r="F161" s="229" t="s">
        <v>443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141</v>
      </c>
      <c r="AU161" s="20" t="s">
        <v>84</v>
      </c>
    </row>
    <row r="162" s="13" customFormat="1">
      <c r="A162" s="13"/>
      <c r="B162" s="235"/>
      <c r="C162" s="236"/>
      <c r="D162" s="233" t="s">
        <v>145</v>
      </c>
      <c r="E162" s="237" t="s">
        <v>19</v>
      </c>
      <c r="F162" s="238" t="s">
        <v>1077</v>
      </c>
      <c r="G162" s="236"/>
      <c r="H162" s="239">
        <v>7.7000000000000002</v>
      </c>
      <c r="I162" s="240"/>
      <c r="J162" s="236"/>
      <c r="K162" s="236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145</v>
      </c>
      <c r="AU162" s="245" t="s">
        <v>84</v>
      </c>
      <c r="AV162" s="13" t="s">
        <v>84</v>
      </c>
      <c r="AW162" s="13" t="s">
        <v>35</v>
      </c>
      <c r="AX162" s="13" t="s">
        <v>82</v>
      </c>
      <c r="AY162" s="245" t="s">
        <v>131</v>
      </c>
    </row>
    <row r="163" s="2" customFormat="1" ht="16.5" customHeight="1">
      <c r="A163" s="41"/>
      <c r="B163" s="42"/>
      <c r="C163" s="260" t="s">
        <v>382</v>
      </c>
      <c r="D163" s="260" t="s">
        <v>311</v>
      </c>
      <c r="E163" s="261" t="s">
        <v>446</v>
      </c>
      <c r="F163" s="262" t="s">
        <v>447</v>
      </c>
      <c r="G163" s="263" t="s">
        <v>255</v>
      </c>
      <c r="H163" s="264">
        <v>7.7000000000000002</v>
      </c>
      <c r="I163" s="265"/>
      <c r="J163" s="266">
        <f>ROUND(I163*H163,2)</f>
        <v>0</v>
      </c>
      <c r="K163" s="262" t="s">
        <v>19</v>
      </c>
      <c r="L163" s="267"/>
      <c r="M163" s="268" t="s">
        <v>19</v>
      </c>
      <c r="N163" s="269" t="s">
        <v>45</v>
      </c>
      <c r="O163" s="87"/>
      <c r="P163" s="224">
        <f>O163*H163</f>
        <v>0</v>
      </c>
      <c r="Q163" s="224">
        <v>0.14044000000000001</v>
      </c>
      <c r="R163" s="224">
        <f>Q163*H163</f>
        <v>1.081388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182</v>
      </c>
      <c r="AT163" s="226" t="s">
        <v>311</v>
      </c>
      <c r="AU163" s="226" t="s">
        <v>84</v>
      </c>
      <c r="AY163" s="20" t="s">
        <v>131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20" t="s">
        <v>82</v>
      </c>
      <c r="BK163" s="227">
        <f>ROUND(I163*H163,2)</f>
        <v>0</v>
      </c>
      <c r="BL163" s="20" t="s">
        <v>158</v>
      </c>
      <c r="BM163" s="226" t="s">
        <v>448</v>
      </c>
    </row>
    <row r="164" s="2" customFormat="1" ht="24.15" customHeight="1">
      <c r="A164" s="41"/>
      <c r="B164" s="42"/>
      <c r="C164" s="215" t="s">
        <v>386</v>
      </c>
      <c r="D164" s="215" t="s">
        <v>134</v>
      </c>
      <c r="E164" s="216" t="s">
        <v>1078</v>
      </c>
      <c r="F164" s="217" t="s">
        <v>1079</v>
      </c>
      <c r="G164" s="218" t="s">
        <v>255</v>
      </c>
      <c r="H164" s="219">
        <v>1.7</v>
      </c>
      <c r="I164" s="220"/>
      <c r="J164" s="221">
        <f>ROUND(I164*H164,2)</f>
        <v>0</v>
      </c>
      <c r="K164" s="217" t="s">
        <v>138</v>
      </c>
      <c r="L164" s="47"/>
      <c r="M164" s="222" t="s">
        <v>19</v>
      </c>
      <c r="N164" s="223" t="s">
        <v>45</v>
      </c>
      <c r="O164" s="87"/>
      <c r="P164" s="224">
        <f>O164*H164</f>
        <v>0</v>
      </c>
      <c r="Q164" s="224">
        <v>0.29221000000000003</v>
      </c>
      <c r="R164" s="224">
        <f>Q164*H164</f>
        <v>0.496757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158</v>
      </c>
      <c r="AT164" s="226" t="s">
        <v>134</v>
      </c>
      <c r="AU164" s="226" t="s">
        <v>84</v>
      </c>
      <c r="AY164" s="20" t="s">
        <v>131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82</v>
      </c>
      <c r="BK164" s="227">
        <f>ROUND(I164*H164,2)</f>
        <v>0</v>
      </c>
      <c r="BL164" s="20" t="s">
        <v>158</v>
      </c>
      <c r="BM164" s="226" t="s">
        <v>1080</v>
      </c>
    </row>
    <row r="165" s="2" customFormat="1">
      <c r="A165" s="41"/>
      <c r="B165" s="42"/>
      <c r="C165" s="43"/>
      <c r="D165" s="228" t="s">
        <v>141</v>
      </c>
      <c r="E165" s="43"/>
      <c r="F165" s="229" t="s">
        <v>1081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141</v>
      </c>
      <c r="AU165" s="20" t="s">
        <v>84</v>
      </c>
    </row>
    <row r="166" s="2" customFormat="1" ht="24.15" customHeight="1">
      <c r="A166" s="41"/>
      <c r="B166" s="42"/>
      <c r="C166" s="260" t="s">
        <v>391</v>
      </c>
      <c r="D166" s="260" t="s">
        <v>311</v>
      </c>
      <c r="E166" s="261" t="s">
        <v>1082</v>
      </c>
      <c r="F166" s="262" t="s">
        <v>1083</v>
      </c>
      <c r="G166" s="263" t="s">
        <v>255</v>
      </c>
      <c r="H166" s="264">
        <v>1.2</v>
      </c>
      <c r="I166" s="265"/>
      <c r="J166" s="266">
        <f>ROUND(I166*H166,2)</f>
        <v>0</v>
      </c>
      <c r="K166" s="262" t="s">
        <v>138</v>
      </c>
      <c r="L166" s="267"/>
      <c r="M166" s="268" t="s">
        <v>19</v>
      </c>
      <c r="N166" s="269" t="s">
        <v>45</v>
      </c>
      <c r="O166" s="87"/>
      <c r="P166" s="224">
        <f>O166*H166</f>
        <v>0</v>
      </c>
      <c r="Q166" s="224">
        <v>0.053800000000000001</v>
      </c>
      <c r="R166" s="224">
        <f>Q166*H166</f>
        <v>0.064559999999999992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182</v>
      </c>
      <c r="AT166" s="226" t="s">
        <v>311</v>
      </c>
      <c r="AU166" s="226" t="s">
        <v>84</v>
      </c>
      <c r="AY166" s="20" t="s">
        <v>131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82</v>
      </c>
      <c r="BK166" s="227">
        <f>ROUND(I166*H166,2)</f>
        <v>0</v>
      </c>
      <c r="BL166" s="20" t="s">
        <v>158</v>
      </c>
      <c r="BM166" s="226" t="s">
        <v>1084</v>
      </c>
    </row>
    <row r="167" s="2" customFormat="1" ht="37.8" customHeight="1">
      <c r="A167" s="41"/>
      <c r="B167" s="42"/>
      <c r="C167" s="260" t="s">
        <v>677</v>
      </c>
      <c r="D167" s="260" t="s">
        <v>311</v>
      </c>
      <c r="E167" s="261" t="s">
        <v>1085</v>
      </c>
      <c r="F167" s="262" t="s">
        <v>1086</v>
      </c>
      <c r="G167" s="263" t="s">
        <v>255</v>
      </c>
      <c r="H167" s="264">
        <v>0.5</v>
      </c>
      <c r="I167" s="265"/>
      <c r="J167" s="266">
        <f>ROUND(I167*H167,2)</f>
        <v>0</v>
      </c>
      <c r="K167" s="262" t="s">
        <v>138</v>
      </c>
      <c r="L167" s="267"/>
      <c r="M167" s="268" t="s">
        <v>19</v>
      </c>
      <c r="N167" s="269" t="s">
        <v>45</v>
      </c>
      <c r="O167" s="87"/>
      <c r="P167" s="224">
        <f>O167*H167</f>
        <v>0</v>
      </c>
      <c r="Q167" s="224">
        <v>0.058000000000000003</v>
      </c>
      <c r="R167" s="224">
        <f>Q167*H167</f>
        <v>0.029000000000000001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182</v>
      </c>
      <c r="AT167" s="226" t="s">
        <v>311</v>
      </c>
      <c r="AU167" s="226" t="s">
        <v>84</v>
      </c>
      <c r="AY167" s="20" t="s">
        <v>131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20" t="s">
        <v>82</v>
      </c>
      <c r="BK167" s="227">
        <f>ROUND(I167*H167,2)</f>
        <v>0</v>
      </c>
      <c r="BL167" s="20" t="s">
        <v>158</v>
      </c>
      <c r="BM167" s="226" t="s">
        <v>1087</v>
      </c>
    </row>
    <row r="168" s="2" customFormat="1" ht="24.15" customHeight="1">
      <c r="A168" s="41"/>
      <c r="B168" s="42"/>
      <c r="C168" s="260" t="s">
        <v>725</v>
      </c>
      <c r="D168" s="260" t="s">
        <v>311</v>
      </c>
      <c r="E168" s="261" t="s">
        <v>1088</v>
      </c>
      <c r="F168" s="262" t="s">
        <v>1089</v>
      </c>
      <c r="G168" s="263" t="s">
        <v>378</v>
      </c>
      <c r="H168" s="264">
        <v>1</v>
      </c>
      <c r="I168" s="265"/>
      <c r="J168" s="266">
        <f>ROUND(I168*H168,2)</f>
        <v>0</v>
      </c>
      <c r="K168" s="262" t="s">
        <v>138</v>
      </c>
      <c r="L168" s="267"/>
      <c r="M168" s="268" t="s">
        <v>19</v>
      </c>
      <c r="N168" s="269" t="s">
        <v>45</v>
      </c>
      <c r="O168" s="87"/>
      <c r="P168" s="224">
        <f>O168*H168</f>
        <v>0</v>
      </c>
      <c r="Q168" s="224">
        <v>0.0041000000000000003</v>
      </c>
      <c r="R168" s="224">
        <f>Q168*H168</f>
        <v>0.0041000000000000003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182</v>
      </c>
      <c r="AT168" s="226" t="s">
        <v>311</v>
      </c>
      <c r="AU168" s="226" t="s">
        <v>84</v>
      </c>
      <c r="AY168" s="20" t="s">
        <v>131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82</v>
      </c>
      <c r="BK168" s="227">
        <f>ROUND(I168*H168,2)</f>
        <v>0</v>
      </c>
      <c r="BL168" s="20" t="s">
        <v>158</v>
      </c>
      <c r="BM168" s="226" t="s">
        <v>1090</v>
      </c>
    </row>
    <row r="169" s="2" customFormat="1" ht="24.15" customHeight="1">
      <c r="A169" s="41"/>
      <c r="B169" s="42"/>
      <c r="C169" s="260" t="s">
        <v>397</v>
      </c>
      <c r="D169" s="260" t="s">
        <v>311</v>
      </c>
      <c r="E169" s="261" t="s">
        <v>1091</v>
      </c>
      <c r="F169" s="262" t="s">
        <v>1092</v>
      </c>
      <c r="G169" s="263" t="s">
        <v>378</v>
      </c>
      <c r="H169" s="264">
        <v>1</v>
      </c>
      <c r="I169" s="265"/>
      <c r="J169" s="266">
        <f>ROUND(I169*H169,2)</f>
        <v>0</v>
      </c>
      <c r="K169" s="262" t="s">
        <v>138</v>
      </c>
      <c r="L169" s="267"/>
      <c r="M169" s="268" t="s">
        <v>19</v>
      </c>
      <c r="N169" s="269" t="s">
        <v>45</v>
      </c>
      <c r="O169" s="87"/>
      <c r="P169" s="224">
        <f>O169*H169</f>
        <v>0</v>
      </c>
      <c r="Q169" s="224">
        <v>0.0028999999999999998</v>
      </c>
      <c r="R169" s="224">
        <f>Q169*H169</f>
        <v>0.0028999999999999998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182</v>
      </c>
      <c r="AT169" s="226" t="s">
        <v>311</v>
      </c>
      <c r="AU169" s="226" t="s">
        <v>84</v>
      </c>
      <c r="AY169" s="20" t="s">
        <v>131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20" t="s">
        <v>82</v>
      </c>
      <c r="BK169" s="227">
        <f>ROUND(I169*H169,2)</f>
        <v>0</v>
      </c>
      <c r="BL169" s="20" t="s">
        <v>158</v>
      </c>
      <c r="BM169" s="226" t="s">
        <v>1093</v>
      </c>
    </row>
    <row r="170" s="2" customFormat="1" ht="62.7" customHeight="1">
      <c r="A170" s="41"/>
      <c r="B170" s="42"/>
      <c r="C170" s="215" t="s">
        <v>401</v>
      </c>
      <c r="D170" s="215" t="s">
        <v>134</v>
      </c>
      <c r="E170" s="216" t="s">
        <v>471</v>
      </c>
      <c r="F170" s="217" t="s">
        <v>472</v>
      </c>
      <c r="G170" s="218" t="s">
        <v>255</v>
      </c>
      <c r="H170" s="219">
        <v>7.7000000000000002</v>
      </c>
      <c r="I170" s="220"/>
      <c r="J170" s="221">
        <f>ROUND(I170*H170,2)</f>
        <v>0</v>
      </c>
      <c r="K170" s="217" t="s">
        <v>138</v>
      </c>
      <c r="L170" s="47"/>
      <c r="M170" s="222" t="s">
        <v>19</v>
      </c>
      <c r="N170" s="223" t="s">
        <v>45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0.25</v>
      </c>
      <c r="T170" s="225">
        <f>S170*H170</f>
        <v>1.925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158</v>
      </c>
      <c r="AT170" s="226" t="s">
        <v>134</v>
      </c>
      <c r="AU170" s="226" t="s">
        <v>84</v>
      </c>
      <c r="AY170" s="20" t="s">
        <v>131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82</v>
      </c>
      <c r="BK170" s="227">
        <f>ROUND(I170*H170,2)</f>
        <v>0</v>
      </c>
      <c r="BL170" s="20" t="s">
        <v>158</v>
      </c>
      <c r="BM170" s="226" t="s">
        <v>473</v>
      </c>
    </row>
    <row r="171" s="2" customFormat="1">
      <c r="A171" s="41"/>
      <c r="B171" s="42"/>
      <c r="C171" s="43"/>
      <c r="D171" s="228" t="s">
        <v>141</v>
      </c>
      <c r="E171" s="43"/>
      <c r="F171" s="229" t="s">
        <v>474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141</v>
      </c>
      <c r="AU171" s="20" t="s">
        <v>84</v>
      </c>
    </row>
    <row r="172" s="13" customFormat="1">
      <c r="A172" s="13"/>
      <c r="B172" s="235"/>
      <c r="C172" s="236"/>
      <c r="D172" s="233" t="s">
        <v>145</v>
      </c>
      <c r="E172" s="237" t="s">
        <v>19</v>
      </c>
      <c r="F172" s="238" t="s">
        <v>1077</v>
      </c>
      <c r="G172" s="236"/>
      <c r="H172" s="239">
        <v>7.7000000000000002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145</v>
      </c>
      <c r="AU172" s="245" t="s">
        <v>84</v>
      </c>
      <c r="AV172" s="13" t="s">
        <v>84</v>
      </c>
      <c r="AW172" s="13" t="s">
        <v>35</v>
      </c>
      <c r="AX172" s="13" t="s">
        <v>82</v>
      </c>
      <c r="AY172" s="245" t="s">
        <v>131</v>
      </c>
    </row>
    <row r="173" s="2" customFormat="1" ht="66.75" customHeight="1">
      <c r="A173" s="41"/>
      <c r="B173" s="42"/>
      <c r="C173" s="215" t="s">
        <v>576</v>
      </c>
      <c r="D173" s="215" t="s">
        <v>134</v>
      </c>
      <c r="E173" s="216" t="s">
        <v>1094</v>
      </c>
      <c r="F173" s="217" t="s">
        <v>1095</v>
      </c>
      <c r="G173" s="218" t="s">
        <v>255</v>
      </c>
      <c r="H173" s="219">
        <v>1.5</v>
      </c>
      <c r="I173" s="220"/>
      <c r="J173" s="221">
        <f>ROUND(I173*H173,2)</f>
        <v>0</v>
      </c>
      <c r="K173" s="217" t="s">
        <v>138</v>
      </c>
      <c r="L173" s="47"/>
      <c r="M173" s="222" t="s">
        <v>19</v>
      </c>
      <c r="N173" s="223" t="s">
        <v>45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0.90000000000000002</v>
      </c>
      <c r="T173" s="225">
        <f>S173*H173</f>
        <v>1.3500000000000001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158</v>
      </c>
      <c r="AT173" s="226" t="s">
        <v>134</v>
      </c>
      <c r="AU173" s="226" t="s">
        <v>84</v>
      </c>
      <c r="AY173" s="20" t="s">
        <v>131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20" t="s">
        <v>82</v>
      </c>
      <c r="BK173" s="227">
        <f>ROUND(I173*H173,2)</f>
        <v>0</v>
      </c>
      <c r="BL173" s="20" t="s">
        <v>158</v>
      </c>
      <c r="BM173" s="226" t="s">
        <v>1096</v>
      </c>
    </row>
    <row r="174" s="2" customFormat="1">
      <c r="A174" s="41"/>
      <c r="B174" s="42"/>
      <c r="C174" s="43"/>
      <c r="D174" s="228" t="s">
        <v>141</v>
      </c>
      <c r="E174" s="43"/>
      <c r="F174" s="229" t="s">
        <v>1097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141</v>
      </c>
      <c r="AU174" s="20" t="s">
        <v>84</v>
      </c>
    </row>
    <row r="175" s="2" customFormat="1" ht="24.15" customHeight="1">
      <c r="A175" s="41"/>
      <c r="B175" s="42"/>
      <c r="C175" s="215" t="s">
        <v>405</v>
      </c>
      <c r="D175" s="215" t="s">
        <v>134</v>
      </c>
      <c r="E175" s="216" t="s">
        <v>1098</v>
      </c>
      <c r="F175" s="217" t="s">
        <v>1099</v>
      </c>
      <c r="G175" s="218" t="s">
        <v>255</v>
      </c>
      <c r="H175" s="219">
        <v>83</v>
      </c>
      <c r="I175" s="220"/>
      <c r="J175" s="221">
        <f>ROUND(I175*H175,2)</f>
        <v>0</v>
      </c>
      <c r="K175" s="217" t="s">
        <v>19</v>
      </c>
      <c r="L175" s="47"/>
      <c r="M175" s="222" t="s">
        <v>19</v>
      </c>
      <c r="N175" s="223" t="s">
        <v>45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0.070000000000000007</v>
      </c>
      <c r="T175" s="225">
        <f>S175*H175</f>
        <v>5.8100000000000005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158</v>
      </c>
      <c r="AT175" s="226" t="s">
        <v>134</v>
      </c>
      <c r="AU175" s="226" t="s">
        <v>84</v>
      </c>
      <c r="AY175" s="20" t="s">
        <v>131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82</v>
      </c>
      <c r="BK175" s="227">
        <f>ROUND(I175*H175,2)</f>
        <v>0</v>
      </c>
      <c r="BL175" s="20" t="s">
        <v>158</v>
      </c>
      <c r="BM175" s="226" t="s">
        <v>1100</v>
      </c>
    </row>
    <row r="176" s="13" customFormat="1">
      <c r="A176" s="13"/>
      <c r="B176" s="235"/>
      <c r="C176" s="236"/>
      <c r="D176" s="233" t="s">
        <v>145</v>
      </c>
      <c r="E176" s="237" t="s">
        <v>19</v>
      </c>
      <c r="F176" s="238" t="s">
        <v>1101</v>
      </c>
      <c r="G176" s="236"/>
      <c r="H176" s="239">
        <v>83</v>
      </c>
      <c r="I176" s="240"/>
      <c r="J176" s="236"/>
      <c r="K176" s="236"/>
      <c r="L176" s="241"/>
      <c r="M176" s="242"/>
      <c r="N176" s="243"/>
      <c r="O176" s="243"/>
      <c r="P176" s="243"/>
      <c r="Q176" s="243"/>
      <c r="R176" s="243"/>
      <c r="S176" s="243"/>
      <c r="T176" s="244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5" t="s">
        <v>145</v>
      </c>
      <c r="AU176" s="245" t="s">
        <v>84</v>
      </c>
      <c r="AV176" s="13" t="s">
        <v>84</v>
      </c>
      <c r="AW176" s="13" t="s">
        <v>35</v>
      </c>
      <c r="AX176" s="13" t="s">
        <v>82</v>
      </c>
      <c r="AY176" s="245" t="s">
        <v>131</v>
      </c>
    </row>
    <row r="177" s="12" customFormat="1" ht="22.8" customHeight="1">
      <c r="A177" s="12"/>
      <c r="B177" s="199"/>
      <c r="C177" s="200"/>
      <c r="D177" s="201" t="s">
        <v>73</v>
      </c>
      <c r="E177" s="213" t="s">
        <v>513</v>
      </c>
      <c r="F177" s="213" t="s">
        <v>514</v>
      </c>
      <c r="G177" s="200"/>
      <c r="H177" s="200"/>
      <c r="I177" s="203"/>
      <c r="J177" s="214">
        <f>BK177</f>
        <v>0</v>
      </c>
      <c r="K177" s="200"/>
      <c r="L177" s="205"/>
      <c r="M177" s="206"/>
      <c r="N177" s="207"/>
      <c r="O177" s="207"/>
      <c r="P177" s="208">
        <f>SUM(P178:P187)</f>
        <v>0</v>
      </c>
      <c r="Q177" s="207"/>
      <c r="R177" s="208">
        <f>SUM(R178:R187)</f>
        <v>0</v>
      </c>
      <c r="S177" s="207"/>
      <c r="T177" s="209">
        <f>SUM(T178:T187)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82</v>
      </c>
      <c r="AT177" s="211" t="s">
        <v>73</v>
      </c>
      <c r="AU177" s="211" t="s">
        <v>82</v>
      </c>
      <c r="AY177" s="210" t="s">
        <v>131</v>
      </c>
      <c r="BK177" s="212">
        <f>SUM(BK178:BK187)</f>
        <v>0</v>
      </c>
    </row>
    <row r="178" s="2" customFormat="1" ht="37.8" customHeight="1">
      <c r="A178" s="41"/>
      <c r="B178" s="42"/>
      <c r="C178" s="215" t="s">
        <v>411</v>
      </c>
      <c r="D178" s="215" t="s">
        <v>134</v>
      </c>
      <c r="E178" s="216" t="s">
        <v>521</v>
      </c>
      <c r="F178" s="217" t="s">
        <v>522</v>
      </c>
      <c r="G178" s="218" t="s">
        <v>292</v>
      </c>
      <c r="H178" s="219">
        <v>63.622999999999998</v>
      </c>
      <c r="I178" s="220"/>
      <c r="J178" s="221">
        <f>ROUND(I178*H178,2)</f>
        <v>0</v>
      </c>
      <c r="K178" s="217" t="s">
        <v>19</v>
      </c>
      <c r="L178" s="47"/>
      <c r="M178" s="222" t="s">
        <v>19</v>
      </c>
      <c r="N178" s="223" t="s">
        <v>45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158</v>
      </c>
      <c r="AT178" s="226" t="s">
        <v>134</v>
      </c>
      <c r="AU178" s="226" t="s">
        <v>84</v>
      </c>
      <c r="AY178" s="20" t="s">
        <v>131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82</v>
      </c>
      <c r="BK178" s="227">
        <f>ROUND(I178*H178,2)</f>
        <v>0</v>
      </c>
      <c r="BL178" s="20" t="s">
        <v>158</v>
      </c>
      <c r="BM178" s="226" t="s">
        <v>523</v>
      </c>
    </row>
    <row r="179" s="13" customFormat="1">
      <c r="A179" s="13"/>
      <c r="B179" s="235"/>
      <c r="C179" s="236"/>
      <c r="D179" s="233" t="s">
        <v>145</v>
      </c>
      <c r="E179" s="237" t="s">
        <v>19</v>
      </c>
      <c r="F179" s="238" t="s">
        <v>1102</v>
      </c>
      <c r="G179" s="236"/>
      <c r="H179" s="239">
        <v>57.813000000000002</v>
      </c>
      <c r="I179" s="240"/>
      <c r="J179" s="236"/>
      <c r="K179" s="236"/>
      <c r="L179" s="241"/>
      <c r="M179" s="242"/>
      <c r="N179" s="243"/>
      <c r="O179" s="243"/>
      <c r="P179" s="243"/>
      <c r="Q179" s="243"/>
      <c r="R179" s="243"/>
      <c r="S179" s="243"/>
      <c r="T179" s="24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145</v>
      </c>
      <c r="AU179" s="245" t="s">
        <v>84</v>
      </c>
      <c r="AV179" s="13" t="s">
        <v>84</v>
      </c>
      <c r="AW179" s="13" t="s">
        <v>35</v>
      </c>
      <c r="AX179" s="13" t="s">
        <v>74</v>
      </c>
      <c r="AY179" s="245" t="s">
        <v>131</v>
      </c>
    </row>
    <row r="180" s="13" customFormat="1">
      <c r="A180" s="13"/>
      <c r="B180" s="235"/>
      <c r="C180" s="236"/>
      <c r="D180" s="233" t="s">
        <v>145</v>
      </c>
      <c r="E180" s="237" t="s">
        <v>19</v>
      </c>
      <c r="F180" s="238" t="s">
        <v>1103</v>
      </c>
      <c r="G180" s="236"/>
      <c r="H180" s="239">
        <v>5.8099999999999996</v>
      </c>
      <c r="I180" s="240"/>
      <c r="J180" s="236"/>
      <c r="K180" s="236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145</v>
      </c>
      <c r="AU180" s="245" t="s">
        <v>84</v>
      </c>
      <c r="AV180" s="13" t="s">
        <v>84</v>
      </c>
      <c r="AW180" s="13" t="s">
        <v>35</v>
      </c>
      <c r="AX180" s="13" t="s">
        <v>74</v>
      </c>
      <c r="AY180" s="245" t="s">
        <v>131</v>
      </c>
    </row>
    <row r="181" s="14" customFormat="1">
      <c r="A181" s="14"/>
      <c r="B181" s="249"/>
      <c r="C181" s="250"/>
      <c r="D181" s="233" t="s">
        <v>145</v>
      </c>
      <c r="E181" s="251" t="s">
        <v>19</v>
      </c>
      <c r="F181" s="252" t="s">
        <v>266</v>
      </c>
      <c r="G181" s="250"/>
      <c r="H181" s="253">
        <v>63.622999999999998</v>
      </c>
      <c r="I181" s="254"/>
      <c r="J181" s="250"/>
      <c r="K181" s="250"/>
      <c r="L181" s="255"/>
      <c r="M181" s="256"/>
      <c r="N181" s="257"/>
      <c r="O181" s="257"/>
      <c r="P181" s="257"/>
      <c r="Q181" s="257"/>
      <c r="R181" s="257"/>
      <c r="S181" s="257"/>
      <c r="T181" s="258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9" t="s">
        <v>145</v>
      </c>
      <c r="AU181" s="259" t="s">
        <v>84</v>
      </c>
      <c r="AV181" s="14" t="s">
        <v>158</v>
      </c>
      <c r="AW181" s="14" t="s">
        <v>35</v>
      </c>
      <c r="AX181" s="14" t="s">
        <v>82</v>
      </c>
      <c r="AY181" s="259" t="s">
        <v>131</v>
      </c>
    </row>
    <row r="182" s="2" customFormat="1" ht="37.8" customHeight="1">
      <c r="A182" s="41"/>
      <c r="B182" s="42"/>
      <c r="C182" s="215" t="s">
        <v>416</v>
      </c>
      <c r="D182" s="215" t="s">
        <v>134</v>
      </c>
      <c r="E182" s="216" t="s">
        <v>531</v>
      </c>
      <c r="F182" s="217" t="s">
        <v>532</v>
      </c>
      <c r="G182" s="218" t="s">
        <v>292</v>
      </c>
      <c r="H182" s="219">
        <v>5.8099999999999996</v>
      </c>
      <c r="I182" s="220"/>
      <c r="J182" s="221">
        <f>ROUND(I182*H182,2)</f>
        <v>0</v>
      </c>
      <c r="K182" s="217" t="s">
        <v>138</v>
      </c>
      <c r="L182" s="47"/>
      <c r="M182" s="222" t="s">
        <v>19</v>
      </c>
      <c r="N182" s="223" t="s">
        <v>45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158</v>
      </c>
      <c r="AT182" s="226" t="s">
        <v>134</v>
      </c>
      <c r="AU182" s="226" t="s">
        <v>84</v>
      </c>
      <c r="AY182" s="20" t="s">
        <v>131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82</v>
      </c>
      <c r="BK182" s="227">
        <f>ROUND(I182*H182,2)</f>
        <v>0</v>
      </c>
      <c r="BL182" s="20" t="s">
        <v>158</v>
      </c>
      <c r="BM182" s="226" t="s">
        <v>533</v>
      </c>
    </row>
    <row r="183" s="2" customFormat="1">
      <c r="A183" s="41"/>
      <c r="B183" s="42"/>
      <c r="C183" s="43"/>
      <c r="D183" s="228" t="s">
        <v>141</v>
      </c>
      <c r="E183" s="43"/>
      <c r="F183" s="229" t="s">
        <v>534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141</v>
      </c>
      <c r="AU183" s="20" t="s">
        <v>84</v>
      </c>
    </row>
    <row r="184" s="13" customFormat="1">
      <c r="A184" s="13"/>
      <c r="B184" s="235"/>
      <c r="C184" s="236"/>
      <c r="D184" s="233" t="s">
        <v>145</v>
      </c>
      <c r="E184" s="237" t="s">
        <v>19</v>
      </c>
      <c r="F184" s="238" t="s">
        <v>1103</v>
      </c>
      <c r="G184" s="236"/>
      <c r="H184" s="239">
        <v>5.8099999999999996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5" t="s">
        <v>145</v>
      </c>
      <c r="AU184" s="245" t="s">
        <v>84</v>
      </c>
      <c r="AV184" s="13" t="s">
        <v>84</v>
      </c>
      <c r="AW184" s="13" t="s">
        <v>35</v>
      </c>
      <c r="AX184" s="13" t="s">
        <v>82</v>
      </c>
      <c r="AY184" s="245" t="s">
        <v>131</v>
      </c>
    </row>
    <row r="185" s="2" customFormat="1" ht="44.25" customHeight="1">
      <c r="A185" s="41"/>
      <c r="B185" s="42"/>
      <c r="C185" s="215" t="s">
        <v>422</v>
      </c>
      <c r="D185" s="215" t="s">
        <v>134</v>
      </c>
      <c r="E185" s="216" t="s">
        <v>546</v>
      </c>
      <c r="F185" s="217" t="s">
        <v>547</v>
      </c>
      <c r="G185" s="218" t="s">
        <v>292</v>
      </c>
      <c r="H185" s="219">
        <v>57.813000000000002</v>
      </c>
      <c r="I185" s="220"/>
      <c r="J185" s="221">
        <f>ROUND(I185*H185,2)</f>
        <v>0</v>
      </c>
      <c r="K185" s="217" t="s">
        <v>138</v>
      </c>
      <c r="L185" s="47"/>
      <c r="M185" s="222" t="s">
        <v>19</v>
      </c>
      <c r="N185" s="223" t="s">
        <v>45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158</v>
      </c>
      <c r="AT185" s="226" t="s">
        <v>134</v>
      </c>
      <c r="AU185" s="226" t="s">
        <v>84</v>
      </c>
      <c r="AY185" s="20" t="s">
        <v>131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20" t="s">
        <v>82</v>
      </c>
      <c r="BK185" s="227">
        <f>ROUND(I185*H185,2)</f>
        <v>0</v>
      </c>
      <c r="BL185" s="20" t="s">
        <v>158</v>
      </c>
      <c r="BM185" s="226" t="s">
        <v>548</v>
      </c>
    </row>
    <row r="186" s="2" customFormat="1">
      <c r="A186" s="41"/>
      <c r="B186" s="42"/>
      <c r="C186" s="43"/>
      <c r="D186" s="228" t="s">
        <v>141</v>
      </c>
      <c r="E186" s="43"/>
      <c r="F186" s="229" t="s">
        <v>549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141</v>
      </c>
      <c r="AU186" s="20" t="s">
        <v>84</v>
      </c>
    </row>
    <row r="187" s="13" customFormat="1">
      <c r="A187" s="13"/>
      <c r="B187" s="235"/>
      <c r="C187" s="236"/>
      <c r="D187" s="233" t="s">
        <v>145</v>
      </c>
      <c r="E187" s="237" t="s">
        <v>19</v>
      </c>
      <c r="F187" s="238" t="s">
        <v>1102</v>
      </c>
      <c r="G187" s="236"/>
      <c r="H187" s="239">
        <v>57.813000000000002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5" t="s">
        <v>145</v>
      </c>
      <c r="AU187" s="245" t="s">
        <v>84</v>
      </c>
      <c r="AV187" s="13" t="s">
        <v>84</v>
      </c>
      <c r="AW187" s="13" t="s">
        <v>35</v>
      </c>
      <c r="AX187" s="13" t="s">
        <v>82</v>
      </c>
      <c r="AY187" s="245" t="s">
        <v>131</v>
      </c>
    </row>
    <row r="188" s="12" customFormat="1" ht="22.8" customHeight="1">
      <c r="A188" s="12"/>
      <c r="B188" s="199"/>
      <c r="C188" s="200"/>
      <c r="D188" s="201" t="s">
        <v>73</v>
      </c>
      <c r="E188" s="213" t="s">
        <v>550</v>
      </c>
      <c r="F188" s="213" t="s">
        <v>551</v>
      </c>
      <c r="G188" s="200"/>
      <c r="H188" s="200"/>
      <c r="I188" s="203"/>
      <c r="J188" s="214">
        <f>BK188</f>
        <v>0</v>
      </c>
      <c r="K188" s="200"/>
      <c r="L188" s="205"/>
      <c r="M188" s="206"/>
      <c r="N188" s="207"/>
      <c r="O188" s="207"/>
      <c r="P188" s="208">
        <f>SUM(P189:P190)</f>
        <v>0</v>
      </c>
      <c r="Q188" s="207"/>
      <c r="R188" s="208">
        <f>SUM(R189:R190)</f>
        <v>0</v>
      </c>
      <c r="S188" s="207"/>
      <c r="T188" s="209">
        <f>SUM(T189:T190)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0" t="s">
        <v>82</v>
      </c>
      <c r="AT188" s="211" t="s">
        <v>73</v>
      </c>
      <c r="AU188" s="211" t="s">
        <v>82</v>
      </c>
      <c r="AY188" s="210" t="s">
        <v>131</v>
      </c>
      <c r="BK188" s="212">
        <f>SUM(BK189:BK190)</f>
        <v>0</v>
      </c>
    </row>
    <row r="189" s="2" customFormat="1" ht="44.25" customHeight="1">
      <c r="A189" s="41"/>
      <c r="B189" s="42"/>
      <c r="C189" s="215" t="s">
        <v>428</v>
      </c>
      <c r="D189" s="215" t="s">
        <v>134</v>
      </c>
      <c r="E189" s="216" t="s">
        <v>553</v>
      </c>
      <c r="F189" s="217" t="s">
        <v>554</v>
      </c>
      <c r="G189" s="218" t="s">
        <v>292</v>
      </c>
      <c r="H189" s="219">
        <v>108.25100000000001</v>
      </c>
      <c r="I189" s="220"/>
      <c r="J189" s="221">
        <f>ROUND(I189*H189,2)</f>
        <v>0</v>
      </c>
      <c r="K189" s="217" t="s">
        <v>138</v>
      </c>
      <c r="L189" s="47"/>
      <c r="M189" s="222" t="s">
        <v>19</v>
      </c>
      <c r="N189" s="223" t="s">
        <v>45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158</v>
      </c>
      <c r="AT189" s="226" t="s">
        <v>134</v>
      </c>
      <c r="AU189" s="226" t="s">
        <v>84</v>
      </c>
      <c r="AY189" s="20" t="s">
        <v>131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82</v>
      </c>
      <c r="BK189" s="227">
        <f>ROUND(I189*H189,2)</f>
        <v>0</v>
      </c>
      <c r="BL189" s="20" t="s">
        <v>158</v>
      </c>
      <c r="BM189" s="226" t="s">
        <v>555</v>
      </c>
    </row>
    <row r="190" s="2" customFormat="1">
      <c r="A190" s="41"/>
      <c r="B190" s="42"/>
      <c r="C190" s="43"/>
      <c r="D190" s="228" t="s">
        <v>141</v>
      </c>
      <c r="E190" s="43"/>
      <c r="F190" s="229" t="s">
        <v>556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141</v>
      </c>
      <c r="AU190" s="20" t="s">
        <v>84</v>
      </c>
    </row>
    <row r="191" s="12" customFormat="1" ht="25.92" customHeight="1">
      <c r="A191" s="12"/>
      <c r="B191" s="199"/>
      <c r="C191" s="200"/>
      <c r="D191" s="201" t="s">
        <v>73</v>
      </c>
      <c r="E191" s="202" t="s">
        <v>557</v>
      </c>
      <c r="F191" s="202" t="s">
        <v>558</v>
      </c>
      <c r="G191" s="200"/>
      <c r="H191" s="200"/>
      <c r="I191" s="203"/>
      <c r="J191" s="204">
        <f>BK191</f>
        <v>0</v>
      </c>
      <c r="K191" s="200"/>
      <c r="L191" s="205"/>
      <c r="M191" s="206"/>
      <c r="N191" s="207"/>
      <c r="O191" s="207"/>
      <c r="P191" s="208">
        <f>P192</f>
        <v>0</v>
      </c>
      <c r="Q191" s="207"/>
      <c r="R191" s="208">
        <f>R192</f>
        <v>0.021319999999999999</v>
      </c>
      <c r="S191" s="207"/>
      <c r="T191" s="209">
        <f>T192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10" t="s">
        <v>84</v>
      </c>
      <c r="AT191" s="211" t="s">
        <v>73</v>
      </c>
      <c r="AU191" s="211" t="s">
        <v>74</v>
      </c>
      <c r="AY191" s="210" t="s">
        <v>131</v>
      </c>
      <c r="BK191" s="212">
        <f>BK192</f>
        <v>0</v>
      </c>
    </row>
    <row r="192" s="12" customFormat="1" ht="22.8" customHeight="1">
      <c r="A192" s="12"/>
      <c r="B192" s="199"/>
      <c r="C192" s="200"/>
      <c r="D192" s="201" t="s">
        <v>73</v>
      </c>
      <c r="E192" s="213" t="s">
        <v>996</v>
      </c>
      <c r="F192" s="213" t="s">
        <v>997</v>
      </c>
      <c r="G192" s="200"/>
      <c r="H192" s="200"/>
      <c r="I192" s="203"/>
      <c r="J192" s="214">
        <f>BK192</f>
        <v>0</v>
      </c>
      <c r="K192" s="200"/>
      <c r="L192" s="205"/>
      <c r="M192" s="206"/>
      <c r="N192" s="207"/>
      <c r="O192" s="207"/>
      <c r="P192" s="208">
        <f>SUM(P193:P207)</f>
        <v>0</v>
      </c>
      <c r="Q192" s="207"/>
      <c r="R192" s="208">
        <f>SUM(R193:R207)</f>
        <v>0.021319999999999999</v>
      </c>
      <c r="S192" s="207"/>
      <c r="T192" s="209">
        <f>SUM(T193:T207)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0" t="s">
        <v>84</v>
      </c>
      <c r="AT192" s="211" t="s">
        <v>73</v>
      </c>
      <c r="AU192" s="211" t="s">
        <v>82</v>
      </c>
      <c r="AY192" s="210" t="s">
        <v>131</v>
      </c>
      <c r="BK192" s="212">
        <f>SUM(BK193:BK207)</f>
        <v>0</v>
      </c>
    </row>
    <row r="193" s="2" customFormat="1" ht="24.15" customHeight="1">
      <c r="A193" s="41"/>
      <c r="B193" s="42"/>
      <c r="C193" s="215" t="s">
        <v>433</v>
      </c>
      <c r="D193" s="215" t="s">
        <v>134</v>
      </c>
      <c r="E193" s="216" t="s">
        <v>1104</v>
      </c>
      <c r="F193" s="217" t="s">
        <v>1105</v>
      </c>
      <c r="G193" s="218" t="s">
        <v>250</v>
      </c>
      <c r="H193" s="219">
        <v>41</v>
      </c>
      <c r="I193" s="220"/>
      <c r="J193" s="221">
        <f>ROUND(I193*H193,2)</f>
        <v>0</v>
      </c>
      <c r="K193" s="217" t="s">
        <v>138</v>
      </c>
      <c r="L193" s="47"/>
      <c r="M193" s="222" t="s">
        <v>19</v>
      </c>
      <c r="N193" s="223" t="s">
        <v>45</v>
      </c>
      <c r="O193" s="87"/>
      <c r="P193" s="224">
        <f>O193*H193</f>
        <v>0</v>
      </c>
      <c r="Q193" s="224">
        <v>6.0000000000000002E-05</v>
      </c>
      <c r="R193" s="224">
        <f>Q193*H193</f>
        <v>0.0024599999999999999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336</v>
      </c>
      <c r="AT193" s="226" t="s">
        <v>134</v>
      </c>
      <c r="AU193" s="226" t="s">
        <v>84</v>
      </c>
      <c r="AY193" s="20" t="s">
        <v>131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82</v>
      </c>
      <c r="BK193" s="227">
        <f>ROUND(I193*H193,2)</f>
        <v>0</v>
      </c>
      <c r="BL193" s="20" t="s">
        <v>336</v>
      </c>
      <c r="BM193" s="226" t="s">
        <v>1106</v>
      </c>
    </row>
    <row r="194" s="2" customFormat="1">
      <c r="A194" s="41"/>
      <c r="B194" s="42"/>
      <c r="C194" s="43"/>
      <c r="D194" s="228" t="s">
        <v>141</v>
      </c>
      <c r="E194" s="43"/>
      <c r="F194" s="229" t="s">
        <v>1107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141</v>
      </c>
      <c r="AU194" s="20" t="s">
        <v>84</v>
      </c>
    </row>
    <row r="195" s="13" customFormat="1">
      <c r="A195" s="13"/>
      <c r="B195" s="235"/>
      <c r="C195" s="236"/>
      <c r="D195" s="233" t="s">
        <v>145</v>
      </c>
      <c r="E195" s="237" t="s">
        <v>19</v>
      </c>
      <c r="F195" s="238" t="s">
        <v>1108</v>
      </c>
      <c r="G195" s="236"/>
      <c r="H195" s="239">
        <v>41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145</v>
      </c>
      <c r="AU195" s="245" t="s">
        <v>84</v>
      </c>
      <c r="AV195" s="13" t="s">
        <v>84</v>
      </c>
      <c r="AW195" s="13" t="s">
        <v>35</v>
      </c>
      <c r="AX195" s="13" t="s">
        <v>82</v>
      </c>
      <c r="AY195" s="245" t="s">
        <v>131</v>
      </c>
    </row>
    <row r="196" s="2" customFormat="1" ht="24.15" customHeight="1">
      <c r="A196" s="41"/>
      <c r="B196" s="42"/>
      <c r="C196" s="215" t="s">
        <v>439</v>
      </c>
      <c r="D196" s="215" t="s">
        <v>134</v>
      </c>
      <c r="E196" s="216" t="s">
        <v>1109</v>
      </c>
      <c r="F196" s="217" t="s">
        <v>1110</v>
      </c>
      <c r="G196" s="218" t="s">
        <v>250</v>
      </c>
      <c r="H196" s="219">
        <v>41</v>
      </c>
      <c r="I196" s="220"/>
      <c r="J196" s="221">
        <f>ROUND(I196*H196,2)</f>
        <v>0</v>
      </c>
      <c r="K196" s="217" t="s">
        <v>138</v>
      </c>
      <c r="L196" s="47"/>
      <c r="M196" s="222" t="s">
        <v>19</v>
      </c>
      <c r="N196" s="223" t="s">
        <v>45</v>
      </c>
      <c r="O196" s="87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6" t="s">
        <v>336</v>
      </c>
      <c r="AT196" s="226" t="s">
        <v>134</v>
      </c>
      <c r="AU196" s="226" t="s">
        <v>84</v>
      </c>
      <c r="AY196" s="20" t="s">
        <v>131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20" t="s">
        <v>82</v>
      </c>
      <c r="BK196" s="227">
        <f>ROUND(I196*H196,2)</f>
        <v>0</v>
      </c>
      <c r="BL196" s="20" t="s">
        <v>336</v>
      </c>
      <c r="BM196" s="226" t="s">
        <v>1111</v>
      </c>
    </row>
    <row r="197" s="2" customFormat="1">
      <c r="A197" s="41"/>
      <c r="B197" s="42"/>
      <c r="C197" s="43"/>
      <c r="D197" s="228" t="s">
        <v>141</v>
      </c>
      <c r="E197" s="43"/>
      <c r="F197" s="229" t="s">
        <v>1112</v>
      </c>
      <c r="G197" s="43"/>
      <c r="H197" s="43"/>
      <c r="I197" s="230"/>
      <c r="J197" s="43"/>
      <c r="K197" s="43"/>
      <c r="L197" s="47"/>
      <c r="M197" s="231"/>
      <c r="N197" s="232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141</v>
      </c>
      <c r="AU197" s="20" t="s">
        <v>84</v>
      </c>
    </row>
    <row r="198" s="2" customFormat="1" ht="37.8" customHeight="1">
      <c r="A198" s="41"/>
      <c r="B198" s="42"/>
      <c r="C198" s="215" t="s">
        <v>445</v>
      </c>
      <c r="D198" s="215" t="s">
        <v>134</v>
      </c>
      <c r="E198" s="216" t="s">
        <v>1113</v>
      </c>
      <c r="F198" s="217" t="s">
        <v>1114</v>
      </c>
      <c r="G198" s="218" t="s">
        <v>250</v>
      </c>
      <c r="H198" s="219">
        <v>41</v>
      </c>
      <c r="I198" s="220"/>
      <c r="J198" s="221">
        <f>ROUND(I198*H198,2)</f>
        <v>0</v>
      </c>
      <c r="K198" s="217" t="s">
        <v>138</v>
      </c>
      <c r="L198" s="47"/>
      <c r="M198" s="222" t="s">
        <v>19</v>
      </c>
      <c r="N198" s="223" t="s">
        <v>45</v>
      </c>
      <c r="O198" s="87"/>
      <c r="P198" s="224">
        <f>O198*H198</f>
        <v>0</v>
      </c>
      <c r="Q198" s="224">
        <v>6.9999999999999994E-05</v>
      </c>
      <c r="R198" s="224">
        <f>Q198*H198</f>
        <v>0.0028699999999999997</v>
      </c>
      <c r="S198" s="224">
        <v>0</v>
      </c>
      <c r="T198" s="225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6" t="s">
        <v>336</v>
      </c>
      <c r="AT198" s="226" t="s">
        <v>134</v>
      </c>
      <c r="AU198" s="226" t="s">
        <v>84</v>
      </c>
      <c r="AY198" s="20" t="s">
        <v>131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20" t="s">
        <v>82</v>
      </c>
      <c r="BK198" s="227">
        <f>ROUND(I198*H198,2)</f>
        <v>0</v>
      </c>
      <c r="BL198" s="20" t="s">
        <v>336</v>
      </c>
      <c r="BM198" s="226" t="s">
        <v>1115</v>
      </c>
    </row>
    <row r="199" s="2" customFormat="1">
      <c r="A199" s="41"/>
      <c r="B199" s="42"/>
      <c r="C199" s="43"/>
      <c r="D199" s="228" t="s">
        <v>141</v>
      </c>
      <c r="E199" s="43"/>
      <c r="F199" s="229" t="s">
        <v>1116</v>
      </c>
      <c r="G199" s="43"/>
      <c r="H199" s="43"/>
      <c r="I199" s="230"/>
      <c r="J199" s="43"/>
      <c r="K199" s="43"/>
      <c r="L199" s="47"/>
      <c r="M199" s="231"/>
      <c r="N199" s="232"/>
      <c r="O199" s="87"/>
      <c r="P199" s="87"/>
      <c r="Q199" s="87"/>
      <c r="R199" s="87"/>
      <c r="S199" s="87"/>
      <c r="T199" s="88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20" t="s">
        <v>141</v>
      </c>
      <c r="AU199" s="20" t="s">
        <v>84</v>
      </c>
    </row>
    <row r="200" s="2" customFormat="1" ht="37.8" customHeight="1">
      <c r="A200" s="41"/>
      <c r="B200" s="42"/>
      <c r="C200" s="215" t="s">
        <v>449</v>
      </c>
      <c r="D200" s="215" t="s">
        <v>134</v>
      </c>
      <c r="E200" s="216" t="s">
        <v>1117</v>
      </c>
      <c r="F200" s="217" t="s">
        <v>1118</v>
      </c>
      <c r="G200" s="218" t="s">
        <v>250</v>
      </c>
      <c r="H200" s="219">
        <v>41</v>
      </c>
      <c r="I200" s="220"/>
      <c r="J200" s="221">
        <f>ROUND(I200*H200,2)</f>
        <v>0</v>
      </c>
      <c r="K200" s="217" t="s">
        <v>138</v>
      </c>
      <c r="L200" s="47"/>
      <c r="M200" s="222" t="s">
        <v>19</v>
      </c>
      <c r="N200" s="223" t="s">
        <v>45</v>
      </c>
      <c r="O200" s="87"/>
      <c r="P200" s="224">
        <f>O200*H200</f>
        <v>0</v>
      </c>
      <c r="Q200" s="224">
        <v>6.9999999999999994E-05</v>
      </c>
      <c r="R200" s="224">
        <f>Q200*H200</f>
        <v>0.0028699999999999997</v>
      </c>
      <c r="S200" s="224">
        <v>0</v>
      </c>
      <c r="T200" s="225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6" t="s">
        <v>336</v>
      </c>
      <c r="AT200" s="226" t="s">
        <v>134</v>
      </c>
      <c r="AU200" s="226" t="s">
        <v>84</v>
      </c>
      <c r="AY200" s="20" t="s">
        <v>131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20" t="s">
        <v>82</v>
      </c>
      <c r="BK200" s="227">
        <f>ROUND(I200*H200,2)</f>
        <v>0</v>
      </c>
      <c r="BL200" s="20" t="s">
        <v>336</v>
      </c>
      <c r="BM200" s="226" t="s">
        <v>1119</v>
      </c>
    </row>
    <row r="201" s="2" customFormat="1">
      <c r="A201" s="41"/>
      <c r="B201" s="42"/>
      <c r="C201" s="43"/>
      <c r="D201" s="228" t="s">
        <v>141</v>
      </c>
      <c r="E201" s="43"/>
      <c r="F201" s="229" t="s">
        <v>1120</v>
      </c>
      <c r="G201" s="43"/>
      <c r="H201" s="43"/>
      <c r="I201" s="230"/>
      <c r="J201" s="43"/>
      <c r="K201" s="43"/>
      <c r="L201" s="47"/>
      <c r="M201" s="231"/>
      <c r="N201" s="232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141</v>
      </c>
      <c r="AU201" s="20" t="s">
        <v>84</v>
      </c>
    </row>
    <row r="202" s="2" customFormat="1" ht="24.15" customHeight="1">
      <c r="A202" s="41"/>
      <c r="B202" s="42"/>
      <c r="C202" s="215" t="s">
        <v>460</v>
      </c>
      <c r="D202" s="215" t="s">
        <v>134</v>
      </c>
      <c r="E202" s="216" t="s">
        <v>1121</v>
      </c>
      <c r="F202" s="217" t="s">
        <v>1122</v>
      </c>
      <c r="G202" s="218" t="s">
        <v>250</v>
      </c>
      <c r="H202" s="219">
        <v>41</v>
      </c>
      <c r="I202" s="220"/>
      <c r="J202" s="221">
        <f>ROUND(I202*H202,2)</f>
        <v>0</v>
      </c>
      <c r="K202" s="217" t="s">
        <v>138</v>
      </c>
      <c r="L202" s="47"/>
      <c r="M202" s="222" t="s">
        <v>19</v>
      </c>
      <c r="N202" s="223" t="s">
        <v>45</v>
      </c>
      <c r="O202" s="87"/>
      <c r="P202" s="224">
        <f>O202*H202</f>
        <v>0</v>
      </c>
      <c r="Q202" s="224">
        <v>0.00013999999999999999</v>
      </c>
      <c r="R202" s="224">
        <f>Q202*H202</f>
        <v>0.0057399999999999994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336</v>
      </c>
      <c r="AT202" s="226" t="s">
        <v>134</v>
      </c>
      <c r="AU202" s="226" t="s">
        <v>84</v>
      </c>
      <c r="AY202" s="20" t="s">
        <v>131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20" t="s">
        <v>82</v>
      </c>
      <c r="BK202" s="227">
        <f>ROUND(I202*H202,2)</f>
        <v>0</v>
      </c>
      <c r="BL202" s="20" t="s">
        <v>336</v>
      </c>
      <c r="BM202" s="226" t="s">
        <v>1123</v>
      </c>
    </row>
    <row r="203" s="2" customFormat="1">
      <c r="A203" s="41"/>
      <c r="B203" s="42"/>
      <c r="C203" s="43"/>
      <c r="D203" s="228" t="s">
        <v>141</v>
      </c>
      <c r="E203" s="43"/>
      <c r="F203" s="229" t="s">
        <v>1124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141</v>
      </c>
      <c r="AU203" s="20" t="s">
        <v>84</v>
      </c>
    </row>
    <row r="204" s="2" customFormat="1" ht="24.15" customHeight="1">
      <c r="A204" s="41"/>
      <c r="B204" s="42"/>
      <c r="C204" s="215" t="s">
        <v>466</v>
      </c>
      <c r="D204" s="215" t="s">
        <v>134</v>
      </c>
      <c r="E204" s="216" t="s">
        <v>1125</v>
      </c>
      <c r="F204" s="217" t="s">
        <v>1126</v>
      </c>
      <c r="G204" s="218" t="s">
        <v>250</v>
      </c>
      <c r="H204" s="219">
        <v>82</v>
      </c>
      <c r="I204" s="220"/>
      <c r="J204" s="221">
        <f>ROUND(I204*H204,2)</f>
        <v>0</v>
      </c>
      <c r="K204" s="217" t="s">
        <v>138</v>
      </c>
      <c r="L204" s="47"/>
      <c r="M204" s="222" t="s">
        <v>19</v>
      </c>
      <c r="N204" s="223" t="s">
        <v>45</v>
      </c>
      <c r="O204" s="87"/>
      <c r="P204" s="224">
        <f>O204*H204</f>
        <v>0</v>
      </c>
      <c r="Q204" s="224">
        <v>9.0000000000000006E-05</v>
      </c>
      <c r="R204" s="224">
        <f>Q204*H204</f>
        <v>0.0073800000000000003</v>
      </c>
      <c r="S204" s="224">
        <v>0</v>
      </c>
      <c r="T204" s="225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6" t="s">
        <v>336</v>
      </c>
      <c r="AT204" s="226" t="s">
        <v>134</v>
      </c>
      <c r="AU204" s="226" t="s">
        <v>84</v>
      </c>
      <c r="AY204" s="20" t="s">
        <v>131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20" t="s">
        <v>82</v>
      </c>
      <c r="BK204" s="227">
        <f>ROUND(I204*H204,2)</f>
        <v>0</v>
      </c>
      <c r="BL204" s="20" t="s">
        <v>336</v>
      </c>
      <c r="BM204" s="226" t="s">
        <v>1127</v>
      </c>
    </row>
    <row r="205" s="2" customFormat="1">
      <c r="A205" s="41"/>
      <c r="B205" s="42"/>
      <c r="C205" s="43"/>
      <c r="D205" s="228" t="s">
        <v>141</v>
      </c>
      <c r="E205" s="43"/>
      <c r="F205" s="229" t="s">
        <v>1128</v>
      </c>
      <c r="G205" s="43"/>
      <c r="H205" s="43"/>
      <c r="I205" s="230"/>
      <c r="J205" s="43"/>
      <c r="K205" s="43"/>
      <c r="L205" s="47"/>
      <c r="M205" s="231"/>
      <c r="N205" s="232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141</v>
      </c>
      <c r="AU205" s="20" t="s">
        <v>84</v>
      </c>
    </row>
    <row r="206" s="2" customFormat="1">
      <c r="A206" s="41"/>
      <c r="B206" s="42"/>
      <c r="C206" s="43"/>
      <c r="D206" s="233" t="s">
        <v>143</v>
      </c>
      <c r="E206" s="43"/>
      <c r="F206" s="234" t="s">
        <v>1129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20" t="s">
        <v>143</v>
      </c>
      <c r="AU206" s="20" t="s">
        <v>84</v>
      </c>
    </row>
    <row r="207" s="13" customFormat="1">
      <c r="A207" s="13"/>
      <c r="B207" s="235"/>
      <c r="C207" s="236"/>
      <c r="D207" s="233" t="s">
        <v>145</v>
      </c>
      <c r="E207" s="237" t="s">
        <v>19</v>
      </c>
      <c r="F207" s="238" t="s">
        <v>1130</v>
      </c>
      <c r="G207" s="236"/>
      <c r="H207" s="239">
        <v>82</v>
      </c>
      <c r="I207" s="240"/>
      <c r="J207" s="236"/>
      <c r="K207" s="236"/>
      <c r="L207" s="241"/>
      <c r="M207" s="246"/>
      <c r="N207" s="247"/>
      <c r="O207" s="247"/>
      <c r="P207" s="247"/>
      <c r="Q207" s="247"/>
      <c r="R207" s="247"/>
      <c r="S207" s="247"/>
      <c r="T207" s="24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5" t="s">
        <v>145</v>
      </c>
      <c r="AU207" s="245" t="s">
        <v>84</v>
      </c>
      <c r="AV207" s="13" t="s">
        <v>84</v>
      </c>
      <c r="AW207" s="13" t="s">
        <v>35</v>
      </c>
      <c r="AX207" s="13" t="s">
        <v>82</v>
      </c>
      <c r="AY207" s="245" t="s">
        <v>131</v>
      </c>
    </row>
    <row r="208" s="2" customFormat="1" ht="6.96" customHeight="1">
      <c r="A208" s="41"/>
      <c r="B208" s="62"/>
      <c r="C208" s="63"/>
      <c r="D208" s="63"/>
      <c r="E208" s="63"/>
      <c r="F208" s="63"/>
      <c r="G208" s="63"/>
      <c r="H208" s="63"/>
      <c r="I208" s="63"/>
      <c r="J208" s="63"/>
      <c r="K208" s="63"/>
      <c r="L208" s="47"/>
      <c r="M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</row>
  </sheetData>
  <sheetProtection sheet="1" autoFilter="0" formatColumns="0" formatRows="0" objects="1" scenarios="1" spinCount="100000" saltValue="4LeOqymYWpeUieAoB7rN2ZxpI7usH+ZNZAIQqRrJGxz6g3Du9qEgcitzWyube5tW4XSoJi5vaWTfJ5hUSiHrxQ==" hashValue="B+Hfm/voZjtr5YoQMPGRrdbllV8T3v5BkEfzRWn+2ut6ADJJpBhr9BXaDv1T/R3T9e2B3tfKuIFks+56V+jBxQ==" algorithmName="SHA-512" password="CC35"/>
  <autoFilter ref="C93:K20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6_01/113106123"/>
    <hyperlink ref="F100" r:id="rId2" display="https://podminky.urs.cz/item/CS_URS_2026_01/113106171"/>
    <hyperlink ref="F102" r:id="rId3" display="https://podminky.urs.cz/item/CS_URS_2026_01/113202111"/>
    <hyperlink ref="F105" r:id="rId4" display="https://podminky.urs.cz/item/CS_URS_2026_01/122351102"/>
    <hyperlink ref="F114" r:id="rId5" display="https://podminky.urs.cz/item/CS_URS_2026_01/171251201"/>
    <hyperlink ref="F116" r:id="rId6" display="https://podminky.urs.cz/item/CS_URS_2026_01/171201231"/>
    <hyperlink ref="F119" r:id="rId7" display="https://podminky.urs.cz/item/CS_URS_2026_01/174151101"/>
    <hyperlink ref="F124" r:id="rId8" display="https://podminky.urs.cz/item/CS_URS_2026_01/181111122"/>
    <hyperlink ref="F126" r:id="rId9" display="https://podminky.urs.cz/item/CS_URS_2026_01/181411132"/>
    <hyperlink ref="F130" r:id="rId10" display="https://podminky.urs.cz/item/CS_URS_2026_01/181951114"/>
    <hyperlink ref="F140" r:id="rId11" display="https://podminky.urs.cz/item/CS_URS_2026_01/564861011"/>
    <hyperlink ref="F142" r:id="rId12" display="https://podminky.urs.cz/item/CS_URS_2026_01/564871011"/>
    <hyperlink ref="F144" r:id="rId13" display="https://podminky.urs.cz/item/CS_URS_2026_01/596211111"/>
    <hyperlink ref="F151" r:id="rId14" display="https://podminky.urs.cz/item/CS_URS_2026_01/596212210"/>
    <hyperlink ref="F156" r:id="rId15" display="https://podminky.urs.cz/item/CS_URS_2026_01/916231213"/>
    <hyperlink ref="F161" r:id="rId16" display="https://podminky.urs.cz/item/CS_URS_2026_01/935112111"/>
    <hyperlink ref="F165" r:id="rId17" display="https://podminky.urs.cz/item/CS_URS_2026_01/935113111"/>
    <hyperlink ref="F171" r:id="rId18" display="https://podminky.urs.cz/item/CS_URS_2026_01/966008211"/>
    <hyperlink ref="F174" r:id="rId19" display="https://podminky.urs.cz/item/CS_URS_2026_01/966008221"/>
    <hyperlink ref="F183" r:id="rId20" display="https://podminky.urs.cz/item/CS_URS_2026_01/997013811"/>
    <hyperlink ref="F186" r:id="rId21" display="https://podminky.urs.cz/item/CS_URS_2026_01/997221861"/>
    <hyperlink ref="F190" r:id="rId22" display="https://podminky.urs.cz/item/CS_URS_2026_01/998225111"/>
    <hyperlink ref="F194" r:id="rId23" display="https://podminky.urs.cz/item/CS_URS_2026_01/783306801"/>
    <hyperlink ref="F197" r:id="rId24" display="https://podminky.urs.cz/item/CS_URS_2026_01/783301401"/>
    <hyperlink ref="F199" r:id="rId25" display="https://podminky.urs.cz/item/CS_URS_2026_01/783301303"/>
    <hyperlink ref="F201" r:id="rId26" display="https://podminky.urs.cz/item/CS_URS_2026_01/783301313"/>
    <hyperlink ref="F203" r:id="rId27" display="https://podminky.urs.cz/item/CS_URS_2026_01/783344201"/>
    <hyperlink ref="F205" r:id="rId28" display="https://podminky.urs.cz/item/CS_URS_2026_01/783347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9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99" customWidth="1"/>
    <col min="2" max="2" width="1.667969" style="299" customWidth="1"/>
    <col min="3" max="4" width="5" style="299" customWidth="1"/>
    <col min="5" max="5" width="11.66016" style="299" customWidth="1"/>
    <col min="6" max="6" width="9.160156" style="299" customWidth="1"/>
    <col min="7" max="7" width="5" style="299" customWidth="1"/>
    <col min="8" max="8" width="77.83203" style="299" customWidth="1"/>
    <col min="9" max="10" width="20" style="299" customWidth="1"/>
    <col min="11" max="11" width="1.667969" style="299" customWidth="1"/>
  </cols>
  <sheetData>
    <row r="1" s="1" customFormat="1" ht="37.5" customHeight="1"/>
    <row r="2" s="1" customFormat="1" ht="7.5" customHeight="1">
      <c r="B2" s="300"/>
      <c r="C2" s="301"/>
      <c r="D2" s="301"/>
      <c r="E2" s="301"/>
      <c r="F2" s="301"/>
      <c r="G2" s="301"/>
      <c r="H2" s="301"/>
      <c r="I2" s="301"/>
      <c r="J2" s="301"/>
      <c r="K2" s="302"/>
    </row>
    <row r="3" s="17" customFormat="1" ht="45" customHeight="1">
      <c r="B3" s="303"/>
      <c r="C3" s="304" t="s">
        <v>1131</v>
      </c>
      <c r="D3" s="304"/>
      <c r="E3" s="304"/>
      <c r="F3" s="304"/>
      <c r="G3" s="304"/>
      <c r="H3" s="304"/>
      <c r="I3" s="304"/>
      <c r="J3" s="304"/>
      <c r="K3" s="305"/>
    </row>
    <row r="4" s="1" customFormat="1" ht="25.5" customHeight="1">
      <c r="B4" s="306"/>
      <c r="C4" s="307" t="s">
        <v>1132</v>
      </c>
      <c r="D4" s="307"/>
      <c r="E4" s="307"/>
      <c r="F4" s="307"/>
      <c r="G4" s="307"/>
      <c r="H4" s="307"/>
      <c r="I4" s="307"/>
      <c r="J4" s="307"/>
      <c r="K4" s="308"/>
    </row>
    <row r="5" s="1" customFormat="1" ht="5.25" customHeight="1">
      <c r="B5" s="306"/>
      <c r="C5" s="309"/>
      <c r="D5" s="309"/>
      <c r="E5" s="309"/>
      <c r="F5" s="309"/>
      <c r="G5" s="309"/>
      <c r="H5" s="309"/>
      <c r="I5" s="309"/>
      <c r="J5" s="309"/>
      <c r="K5" s="308"/>
    </row>
    <row r="6" s="1" customFormat="1" ht="15" customHeight="1">
      <c r="B6" s="306"/>
      <c r="C6" s="310" t="s">
        <v>1133</v>
      </c>
      <c r="D6" s="310"/>
      <c r="E6" s="310"/>
      <c r="F6" s="310"/>
      <c r="G6" s="310"/>
      <c r="H6" s="310"/>
      <c r="I6" s="310"/>
      <c r="J6" s="310"/>
      <c r="K6" s="308"/>
    </row>
    <row r="7" s="1" customFormat="1" ht="15" customHeight="1">
      <c r="B7" s="311"/>
      <c r="C7" s="310" t="s">
        <v>1134</v>
      </c>
      <c r="D7" s="310"/>
      <c r="E7" s="310"/>
      <c r="F7" s="310"/>
      <c r="G7" s="310"/>
      <c r="H7" s="310"/>
      <c r="I7" s="310"/>
      <c r="J7" s="310"/>
      <c r="K7" s="308"/>
    </row>
    <row r="8" s="1" customFormat="1" ht="12.75" customHeight="1">
      <c r="B8" s="311"/>
      <c r="C8" s="310"/>
      <c r="D8" s="310"/>
      <c r="E8" s="310"/>
      <c r="F8" s="310"/>
      <c r="G8" s="310"/>
      <c r="H8" s="310"/>
      <c r="I8" s="310"/>
      <c r="J8" s="310"/>
      <c r="K8" s="308"/>
    </row>
    <row r="9" s="1" customFormat="1" ht="15" customHeight="1">
      <c r="B9" s="311"/>
      <c r="C9" s="310" t="s">
        <v>1135</v>
      </c>
      <c r="D9" s="310"/>
      <c r="E9" s="310"/>
      <c r="F9" s="310"/>
      <c r="G9" s="310"/>
      <c r="H9" s="310"/>
      <c r="I9" s="310"/>
      <c r="J9" s="310"/>
      <c r="K9" s="308"/>
    </row>
    <row r="10" s="1" customFormat="1" ht="15" customHeight="1">
      <c r="B10" s="311"/>
      <c r="C10" s="310"/>
      <c r="D10" s="310" t="s">
        <v>1136</v>
      </c>
      <c r="E10" s="310"/>
      <c r="F10" s="310"/>
      <c r="G10" s="310"/>
      <c r="H10" s="310"/>
      <c r="I10" s="310"/>
      <c r="J10" s="310"/>
      <c r="K10" s="308"/>
    </row>
    <row r="11" s="1" customFormat="1" ht="15" customHeight="1">
      <c r="B11" s="311"/>
      <c r="C11" s="312"/>
      <c r="D11" s="310" t="s">
        <v>1137</v>
      </c>
      <c r="E11" s="310"/>
      <c r="F11" s="310"/>
      <c r="G11" s="310"/>
      <c r="H11" s="310"/>
      <c r="I11" s="310"/>
      <c r="J11" s="310"/>
      <c r="K11" s="308"/>
    </row>
    <row r="12" s="1" customFormat="1" ht="15" customHeight="1">
      <c r="B12" s="311"/>
      <c r="C12" s="312"/>
      <c r="D12" s="310"/>
      <c r="E12" s="310"/>
      <c r="F12" s="310"/>
      <c r="G12" s="310"/>
      <c r="H12" s="310"/>
      <c r="I12" s="310"/>
      <c r="J12" s="310"/>
      <c r="K12" s="308"/>
    </row>
    <row r="13" s="1" customFormat="1" ht="15" customHeight="1">
      <c r="B13" s="311"/>
      <c r="C13" s="312"/>
      <c r="D13" s="313" t="s">
        <v>1138</v>
      </c>
      <c r="E13" s="310"/>
      <c r="F13" s="310"/>
      <c r="G13" s="310"/>
      <c r="H13" s="310"/>
      <c r="I13" s="310"/>
      <c r="J13" s="310"/>
      <c r="K13" s="308"/>
    </row>
    <row r="14" s="1" customFormat="1" ht="12.75" customHeight="1">
      <c r="B14" s="311"/>
      <c r="C14" s="312"/>
      <c r="D14" s="312"/>
      <c r="E14" s="312"/>
      <c r="F14" s="312"/>
      <c r="G14" s="312"/>
      <c r="H14" s="312"/>
      <c r="I14" s="312"/>
      <c r="J14" s="312"/>
      <c r="K14" s="308"/>
    </row>
    <row r="15" s="1" customFormat="1" ht="15" customHeight="1">
      <c r="B15" s="311"/>
      <c r="C15" s="312"/>
      <c r="D15" s="310" t="s">
        <v>1139</v>
      </c>
      <c r="E15" s="310"/>
      <c r="F15" s="310"/>
      <c r="G15" s="310"/>
      <c r="H15" s="310"/>
      <c r="I15" s="310"/>
      <c r="J15" s="310"/>
      <c r="K15" s="308"/>
    </row>
    <row r="16" s="1" customFormat="1" ht="15" customHeight="1">
      <c r="B16" s="311"/>
      <c r="C16" s="312"/>
      <c r="D16" s="310" t="s">
        <v>1140</v>
      </c>
      <c r="E16" s="310"/>
      <c r="F16" s="310"/>
      <c r="G16" s="310"/>
      <c r="H16" s="310"/>
      <c r="I16" s="310"/>
      <c r="J16" s="310"/>
      <c r="K16" s="308"/>
    </row>
    <row r="17" s="1" customFormat="1" ht="15" customHeight="1">
      <c r="B17" s="311"/>
      <c r="C17" s="312"/>
      <c r="D17" s="310" t="s">
        <v>1141</v>
      </c>
      <c r="E17" s="310"/>
      <c r="F17" s="310"/>
      <c r="G17" s="310"/>
      <c r="H17" s="310"/>
      <c r="I17" s="310"/>
      <c r="J17" s="310"/>
      <c r="K17" s="308"/>
    </row>
    <row r="18" s="1" customFormat="1" ht="15" customHeight="1">
      <c r="B18" s="311"/>
      <c r="C18" s="312"/>
      <c r="D18" s="312"/>
      <c r="E18" s="314" t="s">
        <v>81</v>
      </c>
      <c r="F18" s="310" t="s">
        <v>1142</v>
      </c>
      <c r="G18" s="310"/>
      <c r="H18" s="310"/>
      <c r="I18" s="310"/>
      <c r="J18" s="310"/>
      <c r="K18" s="308"/>
    </row>
    <row r="19" s="1" customFormat="1" ht="15" customHeight="1">
      <c r="B19" s="311"/>
      <c r="C19" s="312"/>
      <c r="D19" s="312"/>
      <c r="E19" s="314" t="s">
        <v>1143</v>
      </c>
      <c r="F19" s="310" t="s">
        <v>1144</v>
      </c>
      <c r="G19" s="310"/>
      <c r="H19" s="310"/>
      <c r="I19" s="310"/>
      <c r="J19" s="310"/>
      <c r="K19" s="308"/>
    </row>
    <row r="20" s="1" customFormat="1" ht="15" customHeight="1">
      <c r="B20" s="311"/>
      <c r="C20" s="312"/>
      <c r="D20" s="312"/>
      <c r="E20" s="314" t="s">
        <v>1145</v>
      </c>
      <c r="F20" s="310" t="s">
        <v>1146</v>
      </c>
      <c r="G20" s="310"/>
      <c r="H20" s="310"/>
      <c r="I20" s="310"/>
      <c r="J20" s="310"/>
      <c r="K20" s="308"/>
    </row>
    <row r="21" s="1" customFormat="1" ht="15" customHeight="1">
      <c r="B21" s="311"/>
      <c r="C21" s="312"/>
      <c r="D21" s="312"/>
      <c r="E21" s="314" t="s">
        <v>1147</v>
      </c>
      <c r="F21" s="310" t="s">
        <v>1148</v>
      </c>
      <c r="G21" s="310"/>
      <c r="H21" s="310"/>
      <c r="I21" s="310"/>
      <c r="J21" s="310"/>
      <c r="K21" s="308"/>
    </row>
    <row r="22" s="1" customFormat="1" ht="15" customHeight="1">
      <c r="B22" s="311"/>
      <c r="C22" s="312"/>
      <c r="D22" s="312"/>
      <c r="E22" s="314" t="s">
        <v>879</v>
      </c>
      <c r="F22" s="310" t="s">
        <v>880</v>
      </c>
      <c r="G22" s="310"/>
      <c r="H22" s="310"/>
      <c r="I22" s="310"/>
      <c r="J22" s="310"/>
      <c r="K22" s="308"/>
    </row>
    <row r="23" s="1" customFormat="1" ht="15" customHeight="1">
      <c r="B23" s="311"/>
      <c r="C23" s="312"/>
      <c r="D23" s="312"/>
      <c r="E23" s="314" t="s">
        <v>90</v>
      </c>
      <c r="F23" s="310" t="s">
        <v>1149</v>
      </c>
      <c r="G23" s="310"/>
      <c r="H23" s="310"/>
      <c r="I23" s="310"/>
      <c r="J23" s="310"/>
      <c r="K23" s="308"/>
    </row>
    <row r="24" s="1" customFormat="1" ht="12.75" customHeight="1">
      <c r="B24" s="311"/>
      <c r="C24" s="312"/>
      <c r="D24" s="312"/>
      <c r="E24" s="312"/>
      <c r="F24" s="312"/>
      <c r="G24" s="312"/>
      <c r="H24" s="312"/>
      <c r="I24" s="312"/>
      <c r="J24" s="312"/>
      <c r="K24" s="308"/>
    </row>
    <row r="25" s="1" customFormat="1" ht="15" customHeight="1">
      <c r="B25" s="311"/>
      <c r="C25" s="310" t="s">
        <v>1150</v>
      </c>
      <c r="D25" s="310"/>
      <c r="E25" s="310"/>
      <c r="F25" s="310"/>
      <c r="G25" s="310"/>
      <c r="H25" s="310"/>
      <c r="I25" s="310"/>
      <c r="J25" s="310"/>
      <c r="K25" s="308"/>
    </row>
    <row r="26" s="1" customFormat="1" ht="15" customHeight="1">
      <c r="B26" s="311"/>
      <c r="C26" s="310" t="s">
        <v>1151</v>
      </c>
      <c r="D26" s="310"/>
      <c r="E26" s="310"/>
      <c r="F26" s="310"/>
      <c r="G26" s="310"/>
      <c r="H26" s="310"/>
      <c r="I26" s="310"/>
      <c r="J26" s="310"/>
      <c r="K26" s="308"/>
    </row>
    <row r="27" s="1" customFormat="1" ht="15" customHeight="1">
      <c r="B27" s="311"/>
      <c r="C27" s="310"/>
      <c r="D27" s="310" t="s">
        <v>1152</v>
      </c>
      <c r="E27" s="310"/>
      <c r="F27" s="310"/>
      <c r="G27" s="310"/>
      <c r="H27" s="310"/>
      <c r="I27" s="310"/>
      <c r="J27" s="310"/>
      <c r="K27" s="308"/>
    </row>
    <row r="28" s="1" customFormat="1" ht="15" customHeight="1">
      <c r="B28" s="311"/>
      <c r="C28" s="312"/>
      <c r="D28" s="310" t="s">
        <v>1153</v>
      </c>
      <c r="E28" s="310"/>
      <c r="F28" s="310"/>
      <c r="G28" s="310"/>
      <c r="H28" s="310"/>
      <c r="I28" s="310"/>
      <c r="J28" s="310"/>
      <c r="K28" s="308"/>
    </row>
    <row r="29" s="1" customFormat="1" ht="12.75" customHeight="1">
      <c r="B29" s="311"/>
      <c r="C29" s="312"/>
      <c r="D29" s="312"/>
      <c r="E29" s="312"/>
      <c r="F29" s="312"/>
      <c r="G29" s="312"/>
      <c r="H29" s="312"/>
      <c r="I29" s="312"/>
      <c r="J29" s="312"/>
      <c r="K29" s="308"/>
    </row>
    <row r="30" s="1" customFormat="1" ht="15" customHeight="1">
      <c r="B30" s="311"/>
      <c r="C30" s="312"/>
      <c r="D30" s="310" t="s">
        <v>1154</v>
      </c>
      <c r="E30" s="310"/>
      <c r="F30" s="310"/>
      <c r="G30" s="310"/>
      <c r="H30" s="310"/>
      <c r="I30" s="310"/>
      <c r="J30" s="310"/>
      <c r="K30" s="308"/>
    </row>
    <row r="31" s="1" customFormat="1" ht="15" customHeight="1">
      <c r="B31" s="311"/>
      <c r="C31" s="312"/>
      <c r="D31" s="310" t="s">
        <v>1155</v>
      </c>
      <c r="E31" s="310"/>
      <c r="F31" s="310"/>
      <c r="G31" s="310"/>
      <c r="H31" s="310"/>
      <c r="I31" s="310"/>
      <c r="J31" s="310"/>
      <c r="K31" s="308"/>
    </row>
    <row r="32" s="1" customFormat="1" ht="12.75" customHeight="1">
      <c r="B32" s="311"/>
      <c r="C32" s="312"/>
      <c r="D32" s="312"/>
      <c r="E32" s="312"/>
      <c r="F32" s="312"/>
      <c r="G32" s="312"/>
      <c r="H32" s="312"/>
      <c r="I32" s="312"/>
      <c r="J32" s="312"/>
      <c r="K32" s="308"/>
    </row>
    <row r="33" s="1" customFormat="1" ht="15" customHeight="1">
      <c r="B33" s="311"/>
      <c r="C33" s="312"/>
      <c r="D33" s="310" t="s">
        <v>1156</v>
      </c>
      <c r="E33" s="310"/>
      <c r="F33" s="310"/>
      <c r="G33" s="310"/>
      <c r="H33" s="310"/>
      <c r="I33" s="310"/>
      <c r="J33" s="310"/>
      <c r="K33" s="308"/>
    </row>
    <row r="34" s="1" customFormat="1" ht="15" customHeight="1">
      <c r="B34" s="311"/>
      <c r="C34" s="312"/>
      <c r="D34" s="310" t="s">
        <v>1157</v>
      </c>
      <c r="E34" s="310"/>
      <c r="F34" s="310"/>
      <c r="G34" s="310"/>
      <c r="H34" s="310"/>
      <c r="I34" s="310"/>
      <c r="J34" s="310"/>
      <c r="K34" s="308"/>
    </row>
    <row r="35" s="1" customFormat="1" ht="15" customHeight="1">
      <c r="B35" s="311"/>
      <c r="C35" s="312"/>
      <c r="D35" s="310" t="s">
        <v>1158</v>
      </c>
      <c r="E35" s="310"/>
      <c r="F35" s="310"/>
      <c r="G35" s="310"/>
      <c r="H35" s="310"/>
      <c r="I35" s="310"/>
      <c r="J35" s="310"/>
      <c r="K35" s="308"/>
    </row>
    <row r="36" s="1" customFormat="1" ht="15" customHeight="1">
      <c r="B36" s="311"/>
      <c r="C36" s="312"/>
      <c r="D36" s="310"/>
      <c r="E36" s="313" t="s">
        <v>117</v>
      </c>
      <c r="F36" s="310"/>
      <c r="G36" s="310" t="s">
        <v>1159</v>
      </c>
      <c r="H36" s="310"/>
      <c r="I36" s="310"/>
      <c r="J36" s="310"/>
      <c r="K36" s="308"/>
    </row>
    <row r="37" s="1" customFormat="1" ht="30.75" customHeight="1">
      <c r="B37" s="311"/>
      <c r="C37" s="312"/>
      <c r="D37" s="310"/>
      <c r="E37" s="313" t="s">
        <v>1160</v>
      </c>
      <c r="F37" s="310"/>
      <c r="G37" s="310" t="s">
        <v>1161</v>
      </c>
      <c r="H37" s="310"/>
      <c r="I37" s="310"/>
      <c r="J37" s="310"/>
      <c r="K37" s="308"/>
    </row>
    <row r="38" s="1" customFormat="1" ht="15" customHeight="1">
      <c r="B38" s="311"/>
      <c r="C38" s="312"/>
      <c r="D38" s="310"/>
      <c r="E38" s="313" t="s">
        <v>55</v>
      </c>
      <c r="F38" s="310"/>
      <c r="G38" s="310" t="s">
        <v>1162</v>
      </c>
      <c r="H38" s="310"/>
      <c r="I38" s="310"/>
      <c r="J38" s="310"/>
      <c r="K38" s="308"/>
    </row>
    <row r="39" s="1" customFormat="1" ht="15" customHeight="1">
      <c r="B39" s="311"/>
      <c r="C39" s="312"/>
      <c r="D39" s="310"/>
      <c r="E39" s="313" t="s">
        <v>56</v>
      </c>
      <c r="F39" s="310"/>
      <c r="G39" s="310" t="s">
        <v>1163</v>
      </c>
      <c r="H39" s="310"/>
      <c r="I39" s="310"/>
      <c r="J39" s="310"/>
      <c r="K39" s="308"/>
    </row>
    <row r="40" s="1" customFormat="1" ht="15" customHeight="1">
      <c r="B40" s="311"/>
      <c r="C40" s="312"/>
      <c r="D40" s="310"/>
      <c r="E40" s="313" t="s">
        <v>118</v>
      </c>
      <c r="F40" s="310"/>
      <c r="G40" s="310" t="s">
        <v>1164</v>
      </c>
      <c r="H40" s="310"/>
      <c r="I40" s="310"/>
      <c r="J40" s="310"/>
      <c r="K40" s="308"/>
    </row>
    <row r="41" s="1" customFormat="1" ht="15" customHeight="1">
      <c r="B41" s="311"/>
      <c r="C41" s="312"/>
      <c r="D41" s="310"/>
      <c r="E41" s="313" t="s">
        <v>119</v>
      </c>
      <c r="F41" s="310"/>
      <c r="G41" s="310" t="s">
        <v>1165</v>
      </c>
      <c r="H41" s="310"/>
      <c r="I41" s="310"/>
      <c r="J41" s="310"/>
      <c r="K41" s="308"/>
    </row>
    <row r="42" s="1" customFormat="1" ht="15" customHeight="1">
      <c r="B42" s="311"/>
      <c r="C42" s="312"/>
      <c r="D42" s="310"/>
      <c r="E42" s="313" t="s">
        <v>1166</v>
      </c>
      <c r="F42" s="310"/>
      <c r="G42" s="310" t="s">
        <v>1167</v>
      </c>
      <c r="H42" s="310"/>
      <c r="I42" s="310"/>
      <c r="J42" s="310"/>
      <c r="K42" s="308"/>
    </row>
    <row r="43" s="1" customFormat="1" ht="15" customHeight="1">
      <c r="B43" s="311"/>
      <c r="C43" s="312"/>
      <c r="D43" s="310"/>
      <c r="E43" s="313"/>
      <c r="F43" s="310"/>
      <c r="G43" s="310" t="s">
        <v>1168</v>
      </c>
      <c r="H43" s="310"/>
      <c r="I43" s="310"/>
      <c r="J43" s="310"/>
      <c r="K43" s="308"/>
    </row>
    <row r="44" s="1" customFormat="1" ht="15" customHeight="1">
      <c r="B44" s="311"/>
      <c r="C44" s="312"/>
      <c r="D44" s="310"/>
      <c r="E44" s="313" t="s">
        <v>1169</v>
      </c>
      <c r="F44" s="310"/>
      <c r="G44" s="310" t="s">
        <v>1170</v>
      </c>
      <c r="H44" s="310"/>
      <c r="I44" s="310"/>
      <c r="J44" s="310"/>
      <c r="K44" s="308"/>
    </row>
    <row r="45" s="1" customFormat="1" ht="15" customHeight="1">
      <c r="B45" s="311"/>
      <c r="C45" s="312"/>
      <c r="D45" s="310"/>
      <c r="E45" s="313" t="s">
        <v>121</v>
      </c>
      <c r="F45" s="310"/>
      <c r="G45" s="310" t="s">
        <v>1171</v>
      </c>
      <c r="H45" s="310"/>
      <c r="I45" s="310"/>
      <c r="J45" s="310"/>
      <c r="K45" s="308"/>
    </row>
    <row r="46" s="1" customFormat="1" ht="12.75" customHeight="1">
      <c r="B46" s="311"/>
      <c r="C46" s="312"/>
      <c r="D46" s="310"/>
      <c r="E46" s="310"/>
      <c r="F46" s="310"/>
      <c r="G46" s="310"/>
      <c r="H46" s="310"/>
      <c r="I46" s="310"/>
      <c r="J46" s="310"/>
      <c r="K46" s="308"/>
    </row>
    <row r="47" s="1" customFormat="1" ht="15" customHeight="1">
      <c r="B47" s="311"/>
      <c r="C47" s="312"/>
      <c r="D47" s="310" t="s">
        <v>1172</v>
      </c>
      <c r="E47" s="310"/>
      <c r="F47" s="310"/>
      <c r="G47" s="310"/>
      <c r="H47" s="310"/>
      <c r="I47" s="310"/>
      <c r="J47" s="310"/>
      <c r="K47" s="308"/>
    </row>
    <row r="48" s="1" customFormat="1" ht="15" customHeight="1">
      <c r="B48" s="311"/>
      <c r="C48" s="312"/>
      <c r="D48" s="312"/>
      <c r="E48" s="310" t="s">
        <v>1173</v>
      </c>
      <c r="F48" s="310"/>
      <c r="G48" s="310"/>
      <c r="H48" s="310"/>
      <c r="I48" s="310"/>
      <c r="J48" s="310"/>
      <c r="K48" s="308"/>
    </row>
    <row r="49" s="1" customFormat="1" ht="15" customHeight="1">
      <c r="B49" s="311"/>
      <c r="C49" s="312"/>
      <c r="D49" s="312"/>
      <c r="E49" s="310" t="s">
        <v>1174</v>
      </c>
      <c r="F49" s="310"/>
      <c r="G49" s="310"/>
      <c r="H49" s="310"/>
      <c r="I49" s="310"/>
      <c r="J49" s="310"/>
      <c r="K49" s="308"/>
    </row>
    <row r="50" s="1" customFormat="1" ht="15" customHeight="1">
      <c r="B50" s="311"/>
      <c r="C50" s="312"/>
      <c r="D50" s="312"/>
      <c r="E50" s="310" t="s">
        <v>1175</v>
      </c>
      <c r="F50" s="310"/>
      <c r="G50" s="310"/>
      <c r="H50" s="310"/>
      <c r="I50" s="310"/>
      <c r="J50" s="310"/>
      <c r="K50" s="308"/>
    </row>
    <row r="51" s="1" customFormat="1" ht="15" customHeight="1">
      <c r="B51" s="311"/>
      <c r="C51" s="312"/>
      <c r="D51" s="310" t="s">
        <v>1176</v>
      </c>
      <c r="E51" s="310"/>
      <c r="F51" s="310"/>
      <c r="G51" s="310"/>
      <c r="H51" s="310"/>
      <c r="I51" s="310"/>
      <c r="J51" s="310"/>
      <c r="K51" s="308"/>
    </row>
    <row r="52" s="1" customFormat="1" ht="25.5" customHeight="1">
      <c r="B52" s="306"/>
      <c r="C52" s="307" t="s">
        <v>1177</v>
      </c>
      <c r="D52" s="307"/>
      <c r="E52" s="307"/>
      <c r="F52" s="307"/>
      <c r="G52" s="307"/>
      <c r="H52" s="307"/>
      <c r="I52" s="307"/>
      <c r="J52" s="307"/>
      <c r="K52" s="308"/>
    </row>
    <row r="53" s="1" customFormat="1" ht="5.25" customHeight="1">
      <c r="B53" s="306"/>
      <c r="C53" s="309"/>
      <c r="D53" s="309"/>
      <c r="E53" s="309"/>
      <c r="F53" s="309"/>
      <c r="G53" s="309"/>
      <c r="H53" s="309"/>
      <c r="I53" s="309"/>
      <c r="J53" s="309"/>
      <c r="K53" s="308"/>
    </row>
    <row r="54" s="1" customFormat="1" ht="15" customHeight="1">
      <c r="B54" s="306"/>
      <c r="C54" s="310" t="s">
        <v>1178</v>
      </c>
      <c r="D54" s="310"/>
      <c r="E54" s="310"/>
      <c r="F54" s="310"/>
      <c r="G54" s="310"/>
      <c r="H54" s="310"/>
      <c r="I54" s="310"/>
      <c r="J54" s="310"/>
      <c r="K54" s="308"/>
    </row>
    <row r="55" s="1" customFormat="1" ht="15" customHeight="1">
      <c r="B55" s="306"/>
      <c r="C55" s="310" t="s">
        <v>1179</v>
      </c>
      <c r="D55" s="310"/>
      <c r="E55" s="310"/>
      <c r="F55" s="310"/>
      <c r="G55" s="310"/>
      <c r="H55" s="310"/>
      <c r="I55" s="310"/>
      <c r="J55" s="310"/>
      <c r="K55" s="308"/>
    </row>
    <row r="56" s="1" customFormat="1" ht="12.75" customHeight="1">
      <c r="B56" s="306"/>
      <c r="C56" s="310"/>
      <c r="D56" s="310"/>
      <c r="E56" s="310"/>
      <c r="F56" s="310"/>
      <c r="G56" s="310"/>
      <c r="H56" s="310"/>
      <c r="I56" s="310"/>
      <c r="J56" s="310"/>
      <c r="K56" s="308"/>
    </row>
    <row r="57" s="1" customFormat="1" ht="15" customHeight="1">
      <c r="B57" s="306"/>
      <c r="C57" s="310" t="s">
        <v>1180</v>
      </c>
      <c r="D57" s="310"/>
      <c r="E57" s="310"/>
      <c r="F57" s="310"/>
      <c r="G57" s="310"/>
      <c r="H57" s="310"/>
      <c r="I57" s="310"/>
      <c r="J57" s="310"/>
      <c r="K57" s="308"/>
    </row>
    <row r="58" s="1" customFormat="1" ht="15" customHeight="1">
      <c r="B58" s="306"/>
      <c r="C58" s="312"/>
      <c r="D58" s="310" t="s">
        <v>1181</v>
      </c>
      <c r="E58" s="310"/>
      <c r="F58" s="310"/>
      <c r="G58" s="310"/>
      <c r="H58" s="310"/>
      <c r="I58" s="310"/>
      <c r="J58" s="310"/>
      <c r="K58" s="308"/>
    </row>
    <row r="59" s="1" customFormat="1" ht="15" customHeight="1">
      <c r="B59" s="306"/>
      <c r="C59" s="312"/>
      <c r="D59" s="310" t="s">
        <v>1182</v>
      </c>
      <c r="E59" s="310"/>
      <c r="F59" s="310"/>
      <c r="G59" s="310"/>
      <c r="H59" s="310"/>
      <c r="I59" s="310"/>
      <c r="J59" s="310"/>
      <c r="K59" s="308"/>
    </row>
    <row r="60" s="1" customFormat="1" ht="15" customHeight="1">
      <c r="B60" s="306"/>
      <c r="C60" s="312"/>
      <c r="D60" s="310" t="s">
        <v>1183</v>
      </c>
      <c r="E60" s="310"/>
      <c r="F60" s="310"/>
      <c r="G60" s="310"/>
      <c r="H60" s="310"/>
      <c r="I60" s="310"/>
      <c r="J60" s="310"/>
      <c r="K60" s="308"/>
    </row>
    <row r="61" s="1" customFormat="1" ht="15" customHeight="1">
      <c r="B61" s="306"/>
      <c r="C61" s="312"/>
      <c r="D61" s="310" t="s">
        <v>1184</v>
      </c>
      <c r="E61" s="310"/>
      <c r="F61" s="310"/>
      <c r="G61" s="310"/>
      <c r="H61" s="310"/>
      <c r="I61" s="310"/>
      <c r="J61" s="310"/>
      <c r="K61" s="308"/>
    </row>
    <row r="62" s="1" customFormat="1" ht="15" customHeight="1">
      <c r="B62" s="306"/>
      <c r="C62" s="312"/>
      <c r="D62" s="315" t="s">
        <v>1185</v>
      </c>
      <c r="E62" s="315"/>
      <c r="F62" s="315"/>
      <c r="G62" s="315"/>
      <c r="H62" s="315"/>
      <c r="I62" s="315"/>
      <c r="J62" s="315"/>
      <c r="K62" s="308"/>
    </row>
    <row r="63" s="1" customFormat="1" ht="15" customHeight="1">
      <c r="B63" s="306"/>
      <c r="C63" s="312"/>
      <c r="D63" s="310" t="s">
        <v>1186</v>
      </c>
      <c r="E63" s="310"/>
      <c r="F63" s="310"/>
      <c r="G63" s="310"/>
      <c r="H63" s="310"/>
      <c r="I63" s="310"/>
      <c r="J63" s="310"/>
      <c r="K63" s="308"/>
    </row>
    <row r="64" s="1" customFormat="1" ht="12.75" customHeight="1">
      <c r="B64" s="306"/>
      <c r="C64" s="312"/>
      <c r="D64" s="312"/>
      <c r="E64" s="316"/>
      <c r="F64" s="312"/>
      <c r="G64" s="312"/>
      <c r="H64" s="312"/>
      <c r="I64" s="312"/>
      <c r="J64" s="312"/>
      <c r="K64" s="308"/>
    </row>
    <row r="65" s="1" customFormat="1" ht="15" customHeight="1">
      <c r="B65" s="306"/>
      <c r="C65" s="312"/>
      <c r="D65" s="310" t="s">
        <v>1187</v>
      </c>
      <c r="E65" s="310"/>
      <c r="F65" s="310"/>
      <c r="G65" s="310"/>
      <c r="H65" s="310"/>
      <c r="I65" s="310"/>
      <c r="J65" s="310"/>
      <c r="K65" s="308"/>
    </row>
    <row r="66" s="1" customFormat="1" ht="15" customHeight="1">
      <c r="B66" s="306"/>
      <c r="C66" s="312"/>
      <c r="D66" s="315" t="s">
        <v>1188</v>
      </c>
      <c r="E66" s="315"/>
      <c r="F66" s="315"/>
      <c r="G66" s="315"/>
      <c r="H66" s="315"/>
      <c r="I66" s="315"/>
      <c r="J66" s="315"/>
      <c r="K66" s="308"/>
    </row>
    <row r="67" s="1" customFormat="1" ht="15" customHeight="1">
      <c r="B67" s="306"/>
      <c r="C67" s="312"/>
      <c r="D67" s="310" t="s">
        <v>1189</v>
      </c>
      <c r="E67" s="310"/>
      <c r="F67" s="310"/>
      <c r="G67" s="310"/>
      <c r="H67" s="310"/>
      <c r="I67" s="310"/>
      <c r="J67" s="310"/>
      <c r="K67" s="308"/>
    </row>
    <row r="68" s="1" customFormat="1" ht="15" customHeight="1">
      <c r="B68" s="306"/>
      <c r="C68" s="312"/>
      <c r="D68" s="310" t="s">
        <v>1190</v>
      </c>
      <c r="E68" s="310"/>
      <c r="F68" s="310"/>
      <c r="G68" s="310"/>
      <c r="H68" s="310"/>
      <c r="I68" s="310"/>
      <c r="J68" s="310"/>
      <c r="K68" s="308"/>
    </row>
    <row r="69" s="1" customFormat="1" ht="15" customHeight="1">
      <c r="B69" s="306"/>
      <c r="C69" s="312"/>
      <c r="D69" s="310" t="s">
        <v>1191</v>
      </c>
      <c r="E69" s="310"/>
      <c r="F69" s="310"/>
      <c r="G69" s="310"/>
      <c r="H69" s="310"/>
      <c r="I69" s="310"/>
      <c r="J69" s="310"/>
      <c r="K69" s="308"/>
    </row>
    <row r="70" s="1" customFormat="1" ht="15" customHeight="1">
      <c r="B70" s="306"/>
      <c r="C70" s="312"/>
      <c r="D70" s="310" t="s">
        <v>1192</v>
      </c>
      <c r="E70" s="310"/>
      <c r="F70" s="310"/>
      <c r="G70" s="310"/>
      <c r="H70" s="310"/>
      <c r="I70" s="310"/>
      <c r="J70" s="310"/>
      <c r="K70" s="308"/>
    </row>
    <row r="71" s="1" customFormat="1" ht="12.75" customHeight="1">
      <c r="B71" s="317"/>
      <c r="C71" s="318"/>
      <c r="D71" s="318"/>
      <c r="E71" s="318"/>
      <c r="F71" s="318"/>
      <c r="G71" s="318"/>
      <c r="H71" s="318"/>
      <c r="I71" s="318"/>
      <c r="J71" s="318"/>
      <c r="K71" s="319"/>
    </row>
    <row r="72" s="1" customFormat="1" ht="18.75" customHeight="1">
      <c r="B72" s="320"/>
      <c r="C72" s="320"/>
      <c r="D72" s="320"/>
      <c r="E72" s="320"/>
      <c r="F72" s="320"/>
      <c r="G72" s="320"/>
      <c r="H72" s="320"/>
      <c r="I72" s="320"/>
      <c r="J72" s="320"/>
      <c r="K72" s="321"/>
    </row>
    <row r="73" s="1" customFormat="1" ht="18.75" customHeight="1">
      <c r="B73" s="321"/>
      <c r="C73" s="321"/>
      <c r="D73" s="321"/>
      <c r="E73" s="321"/>
      <c r="F73" s="321"/>
      <c r="G73" s="321"/>
      <c r="H73" s="321"/>
      <c r="I73" s="321"/>
      <c r="J73" s="321"/>
      <c r="K73" s="321"/>
    </row>
    <row r="74" s="1" customFormat="1" ht="7.5" customHeight="1">
      <c r="B74" s="322"/>
      <c r="C74" s="323"/>
      <c r="D74" s="323"/>
      <c r="E74" s="323"/>
      <c r="F74" s="323"/>
      <c r="G74" s="323"/>
      <c r="H74" s="323"/>
      <c r="I74" s="323"/>
      <c r="J74" s="323"/>
      <c r="K74" s="324"/>
    </row>
    <row r="75" s="1" customFormat="1" ht="45" customHeight="1">
      <c r="B75" s="325"/>
      <c r="C75" s="326" t="s">
        <v>1193</v>
      </c>
      <c r="D75" s="326"/>
      <c r="E75" s="326"/>
      <c r="F75" s="326"/>
      <c r="G75" s="326"/>
      <c r="H75" s="326"/>
      <c r="I75" s="326"/>
      <c r="J75" s="326"/>
      <c r="K75" s="327"/>
    </row>
    <row r="76" s="1" customFormat="1" ht="17.25" customHeight="1">
      <c r="B76" s="325"/>
      <c r="C76" s="328" t="s">
        <v>1194</v>
      </c>
      <c r="D76" s="328"/>
      <c r="E76" s="328"/>
      <c r="F76" s="328" t="s">
        <v>1195</v>
      </c>
      <c r="G76" s="329"/>
      <c r="H76" s="328" t="s">
        <v>56</v>
      </c>
      <c r="I76" s="328" t="s">
        <v>59</v>
      </c>
      <c r="J76" s="328" t="s">
        <v>1196</v>
      </c>
      <c r="K76" s="327"/>
    </row>
    <row r="77" s="1" customFormat="1" ht="17.25" customHeight="1">
      <c r="B77" s="325"/>
      <c r="C77" s="330" t="s">
        <v>1197</v>
      </c>
      <c r="D77" s="330"/>
      <c r="E77" s="330"/>
      <c r="F77" s="331" t="s">
        <v>1198</v>
      </c>
      <c r="G77" s="332"/>
      <c r="H77" s="330"/>
      <c r="I77" s="330"/>
      <c r="J77" s="330" t="s">
        <v>1199</v>
      </c>
      <c r="K77" s="327"/>
    </row>
    <row r="78" s="1" customFormat="1" ht="5.25" customHeight="1">
      <c r="B78" s="325"/>
      <c r="C78" s="333"/>
      <c r="D78" s="333"/>
      <c r="E78" s="333"/>
      <c r="F78" s="333"/>
      <c r="G78" s="334"/>
      <c r="H78" s="333"/>
      <c r="I78" s="333"/>
      <c r="J78" s="333"/>
      <c r="K78" s="327"/>
    </row>
    <row r="79" s="1" customFormat="1" ht="15" customHeight="1">
      <c r="B79" s="325"/>
      <c r="C79" s="313" t="s">
        <v>55</v>
      </c>
      <c r="D79" s="335"/>
      <c r="E79" s="335"/>
      <c r="F79" s="336" t="s">
        <v>1200</v>
      </c>
      <c r="G79" s="337"/>
      <c r="H79" s="313" t="s">
        <v>1201</v>
      </c>
      <c r="I79" s="313" t="s">
        <v>1202</v>
      </c>
      <c r="J79" s="313">
        <v>20</v>
      </c>
      <c r="K79" s="327"/>
    </row>
    <row r="80" s="1" customFormat="1" ht="15" customHeight="1">
      <c r="B80" s="325"/>
      <c r="C80" s="313" t="s">
        <v>1203</v>
      </c>
      <c r="D80" s="313"/>
      <c r="E80" s="313"/>
      <c r="F80" s="336" t="s">
        <v>1200</v>
      </c>
      <c r="G80" s="337"/>
      <c r="H80" s="313" t="s">
        <v>1204</v>
      </c>
      <c r="I80" s="313" t="s">
        <v>1202</v>
      </c>
      <c r="J80" s="313">
        <v>120</v>
      </c>
      <c r="K80" s="327"/>
    </row>
    <row r="81" s="1" customFormat="1" ht="15" customHeight="1">
      <c r="B81" s="338"/>
      <c r="C81" s="313" t="s">
        <v>1205</v>
      </c>
      <c r="D81" s="313"/>
      <c r="E81" s="313"/>
      <c r="F81" s="336" t="s">
        <v>98</v>
      </c>
      <c r="G81" s="337"/>
      <c r="H81" s="313" t="s">
        <v>1206</v>
      </c>
      <c r="I81" s="313" t="s">
        <v>1202</v>
      </c>
      <c r="J81" s="313">
        <v>50</v>
      </c>
      <c r="K81" s="327"/>
    </row>
    <row r="82" s="1" customFormat="1" ht="15" customHeight="1">
      <c r="B82" s="338"/>
      <c r="C82" s="313" t="s">
        <v>1207</v>
      </c>
      <c r="D82" s="313"/>
      <c r="E82" s="313"/>
      <c r="F82" s="336" t="s">
        <v>1200</v>
      </c>
      <c r="G82" s="337"/>
      <c r="H82" s="313" t="s">
        <v>1208</v>
      </c>
      <c r="I82" s="313" t="s">
        <v>1209</v>
      </c>
      <c r="J82" s="313"/>
      <c r="K82" s="327"/>
    </row>
    <row r="83" s="1" customFormat="1" ht="15" customHeight="1">
      <c r="B83" s="338"/>
      <c r="C83" s="339" t="s">
        <v>1210</v>
      </c>
      <c r="D83" s="339"/>
      <c r="E83" s="339"/>
      <c r="F83" s="340" t="s">
        <v>98</v>
      </c>
      <c r="G83" s="339"/>
      <c r="H83" s="339" t="s">
        <v>1211</v>
      </c>
      <c r="I83" s="339" t="s">
        <v>1202</v>
      </c>
      <c r="J83" s="339">
        <v>15</v>
      </c>
      <c r="K83" s="327"/>
    </row>
    <row r="84" s="1" customFormat="1" ht="15" customHeight="1">
      <c r="B84" s="338"/>
      <c r="C84" s="339" t="s">
        <v>1212</v>
      </c>
      <c r="D84" s="339"/>
      <c r="E84" s="339"/>
      <c r="F84" s="340" t="s">
        <v>98</v>
      </c>
      <c r="G84" s="339"/>
      <c r="H84" s="339" t="s">
        <v>1213</v>
      </c>
      <c r="I84" s="339" t="s">
        <v>1202</v>
      </c>
      <c r="J84" s="339">
        <v>15</v>
      </c>
      <c r="K84" s="327"/>
    </row>
    <row r="85" s="1" customFormat="1" ht="15" customHeight="1">
      <c r="B85" s="338"/>
      <c r="C85" s="339" t="s">
        <v>1214</v>
      </c>
      <c r="D85" s="339"/>
      <c r="E85" s="339"/>
      <c r="F85" s="340" t="s">
        <v>98</v>
      </c>
      <c r="G85" s="339"/>
      <c r="H85" s="339" t="s">
        <v>1215</v>
      </c>
      <c r="I85" s="339" t="s">
        <v>1202</v>
      </c>
      <c r="J85" s="339">
        <v>20</v>
      </c>
      <c r="K85" s="327"/>
    </row>
    <row r="86" s="1" customFormat="1" ht="15" customHeight="1">
      <c r="B86" s="338"/>
      <c r="C86" s="339" t="s">
        <v>1216</v>
      </c>
      <c r="D86" s="339"/>
      <c r="E86" s="339"/>
      <c r="F86" s="340" t="s">
        <v>98</v>
      </c>
      <c r="G86" s="339"/>
      <c r="H86" s="339" t="s">
        <v>1217</v>
      </c>
      <c r="I86" s="339" t="s">
        <v>1202</v>
      </c>
      <c r="J86" s="339">
        <v>20</v>
      </c>
      <c r="K86" s="327"/>
    </row>
    <row r="87" s="1" customFormat="1" ht="15" customHeight="1">
      <c r="B87" s="338"/>
      <c r="C87" s="313" t="s">
        <v>1218</v>
      </c>
      <c r="D87" s="313"/>
      <c r="E87" s="313"/>
      <c r="F87" s="336" t="s">
        <v>98</v>
      </c>
      <c r="G87" s="337"/>
      <c r="H87" s="313" t="s">
        <v>1219</v>
      </c>
      <c r="I87" s="313" t="s">
        <v>1202</v>
      </c>
      <c r="J87" s="313">
        <v>50</v>
      </c>
      <c r="K87" s="327"/>
    </row>
    <row r="88" s="1" customFormat="1" ht="15" customHeight="1">
      <c r="B88" s="338"/>
      <c r="C88" s="313" t="s">
        <v>1220</v>
      </c>
      <c r="D88" s="313"/>
      <c r="E88" s="313"/>
      <c r="F88" s="336" t="s">
        <v>98</v>
      </c>
      <c r="G88" s="337"/>
      <c r="H88" s="313" t="s">
        <v>1221</v>
      </c>
      <c r="I88" s="313" t="s">
        <v>1202</v>
      </c>
      <c r="J88" s="313">
        <v>20</v>
      </c>
      <c r="K88" s="327"/>
    </row>
    <row r="89" s="1" customFormat="1" ht="15" customHeight="1">
      <c r="B89" s="338"/>
      <c r="C89" s="313" t="s">
        <v>1222</v>
      </c>
      <c r="D89" s="313"/>
      <c r="E89" s="313"/>
      <c r="F89" s="336" t="s">
        <v>98</v>
      </c>
      <c r="G89" s="337"/>
      <c r="H89" s="313" t="s">
        <v>1223</v>
      </c>
      <c r="I89" s="313" t="s">
        <v>1202</v>
      </c>
      <c r="J89" s="313">
        <v>20</v>
      </c>
      <c r="K89" s="327"/>
    </row>
    <row r="90" s="1" customFormat="1" ht="15" customHeight="1">
      <c r="B90" s="338"/>
      <c r="C90" s="313" t="s">
        <v>1224</v>
      </c>
      <c r="D90" s="313"/>
      <c r="E90" s="313"/>
      <c r="F90" s="336" t="s">
        <v>98</v>
      </c>
      <c r="G90" s="337"/>
      <c r="H90" s="313" t="s">
        <v>1225</v>
      </c>
      <c r="I90" s="313" t="s">
        <v>1202</v>
      </c>
      <c r="J90" s="313">
        <v>50</v>
      </c>
      <c r="K90" s="327"/>
    </row>
    <row r="91" s="1" customFormat="1" ht="15" customHeight="1">
      <c r="B91" s="338"/>
      <c r="C91" s="313" t="s">
        <v>1226</v>
      </c>
      <c r="D91" s="313"/>
      <c r="E91" s="313"/>
      <c r="F91" s="336" t="s">
        <v>98</v>
      </c>
      <c r="G91" s="337"/>
      <c r="H91" s="313" t="s">
        <v>1226</v>
      </c>
      <c r="I91" s="313" t="s">
        <v>1202</v>
      </c>
      <c r="J91" s="313">
        <v>50</v>
      </c>
      <c r="K91" s="327"/>
    </row>
    <row r="92" s="1" customFormat="1" ht="15" customHeight="1">
      <c r="B92" s="338"/>
      <c r="C92" s="313" t="s">
        <v>1227</v>
      </c>
      <c r="D92" s="313"/>
      <c r="E92" s="313"/>
      <c r="F92" s="336" t="s">
        <v>98</v>
      </c>
      <c r="G92" s="337"/>
      <c r="H92" s="313" t="s">
        <v>1228</v>
      </c>
      <c r="I92" s="313" t="s">
        <v>1202</v>
      </c>
      <c r="J92" s="313">
        <v>255</v>
      </c>
      <c r="K92" s="327"/>
    </row>
    <row r="93" s="1" customFormat="1" ht="15" customHeight="1">
      <c r="B93" s="338"/>
      <c r="C93" s="313" t="s">
        <v>1229</v>
      </c>
      <c r="D93" s="313"/>
      <c r="E93" s="313"/>
      <c r="F93" s="336" t="s">
        <v>1200</v>
      </c>
      <c r="G93" s="337"/>
      <c r="H93" s="313" t="s">
        <v>1230</v>
      </c>
      <c r="I93" s="313" t="s">
        <v>1231</v>
      </c>
      <c r="J93" s="313"/>
      <c r="K93" s="327"/>
    </row>
    <row r="94" s="1" customFormat="1" ht="15" customHeight="1">
      <c r="B94" s="338"/>
      <c r="C94" s="313" t="s">
        <v>1232</v>
      </c>
      <c r="D94" s="313"/>
      <c r="E94" s="313"/>
      <c r="F94" s="336" t="s">
        <v>1200</v>
      </c>
      <c r="G94" s="337"/>
      <c r="H94" s="313" t="s">
        <v>1233</v>
      </c>
      <c r="I94" s="313" t="s">
        <v>1234</v>
      </c>
      <c r="J94" s="313"/>
      <c r="K94" s="327"/>
    </row>
    <row r="95" s="1" customFormat="1" ht="15" customHeight="1">
      <c r="B95" s="338"/>
      <c r="C95" s="313" t="s">
        <v>1235</v>
      </c>
      <c r="D95" s="313"/>
      <c r="E95" s="313"/>
      <c r="F95" s="336" t="s">
        <v>1200</v>
      </c>
      <c r="G95" s="337"/>
      <c r="H95" s="313" t="s">
        <v>1235</v>
      </c>
      <c r="I95" s="313" t="s">
        <v>1234</v>
      </c>
      <c r="J95" s="313"/>
      <c r="K95" s="327"/>
    </row>
    <row r="96" s="1" customFormat="1" ht="15" customHeight="1">
      <c r="B96" s="338"/>
      <c r="C96" s="313" t="s">
        <v>40</v>
      </c>
      <c r="D96" s="313"/>
      <c r="E96" s="313"/>
      <c r="F96" s="336" t="s">
        <v>1200</v>
      </c>
      <c r="G96" s="337"/>
      <c r="H96" s="313" t="s">
        <v>1236</v>
      </c>
      <c r="I96" s="313" t="s">
        <v>1234</v>
      </c>
      <c r="J96" s="313"/>
      <c r="K96" s="327"/>
    </row>
    <row r="97" s="1" customFormat="1" ht="15" customHeight="1">
      <c r="B97" s="338"/>
      <c r="C97" s="313" t="s">
        <v>50</v>
      </c>
      <c r="D97" s="313"/>
      <c r="E97" s="313"/>
      <c r="F97" s="336" t="s">
        <v>1200</v>
      </c>
      <c r="G97" s="337"/>
      <c r="H97" s="313" t="s">
        <v>1237</v>
      </c>
      <c r="I97" s="313" t="s">
        <v>1234</v>
      </c>
      <c r="J97" s="313"/>
      <c r="K97" s="327"/>
    </row>
    <row r="98" s="1" customFormat="1" ht="15" customHeight="1">
      <c r="B98" s="341"/>
      <c r="C98" s="342"/>
      <c r="D98" s="342"/>
      <c r="E98" s="342"/>
      <c r="F98" s="342"/>
      <c r="G98" s="342"/>
      <c r="H98" s="342"/>
      <c r="I98" s="342"/>
      <c r="J98" s="342"/>
      <c r="K98" s="343"/>
    </row>
    <row r="99" s="1" customFormat="1" ht="18.75" customHeight="1">
      <c r="B99" s="344"/>
      <c r="C99" s="345"/>
      <c r="D99" s="345"/>
      <c r="E99" s="345"/>
      <c r="F99" s="345"/>
      <c r="G99" s="345"/>
      <c r="H99" s="345"/>
      <c r="I99" s="345"/>
      <c r="J99" s="345"/>
      <c r="K99" s="344"/>
    </row>
    <row r="100" s="1" customFormat="1" ht="18.75" customHeight="1">
      <c r="B100" s="321"/>
      <c r="C100" s="321"/>
      <c r="D100" s="321"/>
      <c r="E100" s="321"/>
      <c r="F100" s="321"/>
      <c r="G100" s="321"/>
      <c r="H100" s="321"/>
      <c r="I100" s="321"/>
      <c r="J100" s="321"/>
      <c r="K100" s="321"/>
    </row>
    <row r="101" s="1" customFormat="1" ht="7.5" customHeight="1">
      <c r="B101" s="322"/>
      <c r="C101" s="323"/>
      <c r="D101" s="323"/>
      <c r="E101" s="323"/>
      <c r="F101" s="323"/>
      <c r="G101" s="323"/>
      <c r="H101" s="323"/>
      <c r="I101" s="323"/>
      <c r="J101" s="323"/>
      <c r="K101" s="324"/>
    </row>
    <row r="102" s="1" customFormat="1" ht="45" customHeight="1">
      <c r="B102" s="325"/>
      <c r="C102" s="326" t="s">
        <v>1238</v>
      </c>
      <c r="D102" s="326"/>
      <c r="E102" s="326"/>
      <c r="F102" s="326"/>
      <c r="G102" s="326"/>
      <c r="H102" s="326"/>
      <c r="I102" s="326"/>
      <c r="J102" s="326"/>
      <c r="K102" s="327"/>
    </row>
    <row r="103" s="1" customFormat="1" ht="17.25" customHeight="1">
      <c r="B103" s="325"/>
      <c r="C103" s="328" t="s">
        <v>1194</v>
      </c>
      <c r="D103" s="328"/>
      <c r="E103" s="328"/>
      <c r="F103" s="328" t="s">
        <v>1195</v>
      </c>
      <c r="G103" s="329"/>
      <c r="H103" s="328" t="s">
        <v>56</v>
      </c>
      <c r="I103" s="328" t="s">
        <v>59</v>
      </c>
      <c r="J103" s="328" t="s">
        <v>1196</v>
      </c>
      <c r="K103" s="327"/>
    </row>
    <row r="104" s="1" customFormat="1" ht="17.25" customHeight="1">
      <c r="B104" s="325"/>
      <c r="C104" s="330" t="s">
        <v>1197</v>
      </c>
      <c r="D104" s="330"/>
      <c r="E104" s="330"/>
      <c r="F104" s="331" t="s">
        <v>1198</v>
      </c>
      <c r="G104" s="332"/>
      <c r="H104" s="330"/>
      <c r="I104" s="330"/>
      <c r="J104" s="330" t="s">
        <v>1199</v>
      </c>
      <c r="K104" s="327"/>
    </row>
    <row r="105" s="1" customFormat="1" ht="5.25" customHeight="1">
      <c r="B105" s="325"/>
      <c r="C105" s="328"/>
      <c r="D105" s="328"/>
      <c r="E105" s="328"/>
      <c r="F105" s="328"/>
      <c r="G105" s="346"/>
      <c r="H105" s="328"/>
      <c r="I105" s="328"/>
      <c r="J105" s="328"/>
      <c r="K105" s="327"/>
    </row>
    <row r="106" s="1" customFormat="1" ht="15" customHeight="1">
      <c r="B106" s="325"/>
      <c r="C106" s="313" t="s">
        <v>55</v>
      </c>
      <c r="D106" s="335"/>
      <c r="E106" s="335"/>
      <c r="F106" s="336" t="s">
        <v>1200</v>
      </c>
      <c r="G106" s="313"/>
      <c r="H106" s="313" t="s">
        <v>1239</v>
      </c>
      <c r="I106" s="313" t="s">
        <v>1202</v>
      </c>
      <c r="J106" s="313">
        <v>20</v>
      </c>
      <c r="K106" s="327"/>
    </row>
    <row r="107" s="1" customFormat="1" ht="15" customHeight="1">
      <c r="B107" s="325"/>
      <c r="C107" s="313" t="s">
        <v>1203</v>
      </c>
      <c r="D107" s="313"/>
      <c r="E107" s="313"/>
      <c r="F107" s="336" t="s">
        <v>1200</v>
      </c>
      <c r="G107" s="313"/>
      <c r="H107" s="313" t="s">
        <v>1239</v>
      </c>
      <c r="I107" s="313" t="s">
        <v>1202</v>
      </c>
      <c r="J107" s="313">
        <v>120</v>
      </c>
      <c r="K107" s="327"/>
    </row>
    <row r="108" s="1" customFormat="1" ht="15" customHeight="1">
      <c r="B108" s="338"/>
      <c r="C108" s="313" t="s">
        <v>1205</v>
      </c>
      <c r="D108" s="313"/>
      <c r="E108" s="313"/>
      <c r="F108" s="336" t="s">
        <v>98</v>
      </c>
      <c r="G108" s="313"/>
      <c r="H108" s="313" t="s">
        <v>1239</v>
      </c>
      <c r="I108" s="313" t="s">
        <v>1202</v>
      </c>
      <c r="J108" s="313">
        <v>50</v>
      </c>
      <c r="K108" s="327"/>
    </row>
    <row r="109" s="1" customFormat="1" ht="15" customHeight="1">
      <c r="B109" s="338"/>
      <c r="C109" s="313" t="s">
        <v>1207</v>
      </c>
      <c r="D109" s="313"/>
      <c r="E109" s="313"/>
      <c r="F109" s="336" t="s">
        <v>1200</v>
      </c>
      <c r="G109" s="313"/>
      <c r="H109" s="313" t="s">
        <v>1239</v>
      </c>
      <c r="I109" s="313" t="s">
        <v>1209</v>
      </c>
      <c r="J109" s="313"/>
      <c r="K109" s="327"/>
    </row>
    <row r="110" s="1" customFormat="1" ht="15" customHeight="1">
      <c r="B110" s="338"/>
      <c r="C110" s="313" t="s">
        <v>1218</v>
      </c>
      <c r="D110" s="313"/>
      <c r="E110" s="313"/>
      <c r="F110" s="336" t="s">
        <v>98</v>
      </c>
      <c r="G110" s="313"/>
      <c r="H110" s="313" t="s">
        <v>1239</v>
      </c>
      <c r="I110" s="313" t="s">
        <v>1202</v>
      </c>
      <c r="J110" s="313">
        <v>50</v>
      </c>
      <c r="K110" s="327"/>
    </row>
    <row r="111" s="1" customFormat="1" ht="15" customHeight="1">
      <c r="B111" s="338"/>
      <c r="C111" s="313" t="s">
        <v>1226</v>
      </c>
      <c r="D111" s="313"/>
      <c r="E111" s="313"/>
      <c r="F111" s="336" t="s">
        <v>98</v>
      </c>
      <c r="G111" s="313"/>
      <c r="H111" s="313" t="s">
        <v>1239</v>
      </c>
      <c r="I111" s="313" t="s">
        <v>1202</v>
      </c>
      <c r="J111" s="313">
        <v>50</v>
      </c>
      <c r="K111" s="327"/>
    </row>
    <row r="112" s="1" customFormat="1" ht="15" customHeight="1">
      <c r="B112" s="338"/>
      <c r="C112" s="313" t="s">
        <v>1224</v>
      </c>
      <c r="D112" s="313"/>
      <c r="E112" s="313"/>
      <c r="F112" s="336" t="s">
        <v>98</v>
      </c>
      <c r="G112" s="313"/>
      <c r="H112" s="313" t="s">
        <v>1239</v>
      </c>
      <c r="I112" s="313" t="s">
        <v>1202</v>
      </c>
      <c r="J112" s="313">
        <v>50</v>
      </c>
      <c r="K112" s="327"/>
    </row>
    <row r="113" s="1" customFormat="1" ht="15" customHeight="1">
      <c r="B113" s="338"/>
      <c r="C113" s="313" t="s">
        <v>55</v>
      </c>
      <c r="D113" s="313"/>
      <c r="E113" s="313"/>
      <c r="F113" s="336" t="s">
        <v>1200</v>
      </c>
      <c r="G113" s="313"/>
      <c r="H113" s="313" t="s">
        <v>1240</v>
      </c>
      <c r="I113" s="313" t="s">
        <v>1202</v>
      </c>
      <c r="J113" s="313">
        <v>20</v>
      </c>
      <c r="K113" s="327"/>
    </row>
    <row r="114" s="1" customFormat="1" ht="15" customHeight="1">
      <c r="B114" s="338"/>
      <c r="C114" s="313" t="s">
        <v>1241</v>
      </c>
      <c r="D114" s="313"/>
      <c r="E114" s="313"/>
      <c r="F114" s="336" t="s">
        <v>1200</v>
      </c>
      <c r="G114" s="313"/>
      <c r="H114" s="313" t="s">
        <v>1242</v>
      </c>
      <c r="I114" s="313" t="s">
        <v>1202</v>
      </c>
      <c r="J114" s="313">
        <v>120</v>
      </c>
      <c r="K114" s="327"/>
    </row>
    <row r="115" s="1" customFormat="1" ht="15" customHeight="1">
      <c r="B115" s="338"/>
      <c r="C115" s="313" t="s">
        <v>40</v>
      </c>
      <c r="D115" s="313"/>
      <c r="E115" s="313"/>
      <c r="F115" s="336" t="s">
        <v>1200</v>
      </c>
      <c r="G115" s="313"/>
      <c r="H115" s="313" t="s">
        <v>1243</v>
      </c>
      <c r="I115" s="313" t="s">
        <v>1234</v>
      </c>
      <c r="J115" s="313"/>
      <c r="K115" s="327"/>
    </row>
    <row r="116" s="1" customFormat="1" ht="15" customHeight="1">
      <c r="B116" s="338"/>
      <c r="C116" s="313" t="s">
        <v>50</v>
      </c>
      <c r="D116" s="313"/>
      <c r="E116" s="313"/>
      <c r="F116" s="336" t="s">
        <v>1200</v>
      </c>
      <c r="G116" s="313"/>
      <c r="H116" s="313" t="s">
        <v>1244</v>
      </c>
      <c r="I116" s="313" t="s">
        <v>1234</v>
      </c>
      <c r="J116" s="313"/>
      <c r="K116" s="327"/>
    </row>
    <row r="117" s="1" customFormat="1" ht="15" customHeight="1">
      <c r="B117" s="338"/>
      <c r="C117" s="313" t="s">
        <v>59</v>
      </c>
      <c r="D117" s="313"/>
      <c r="E117" s="313"/>
      <c r="F117" s="336" t="s">
        <v>1200</v>
      </c>
      <c r="G117" s="313"/>
      <c r="H117" s="313" t="s">
        <v>1245</v>
      </c>
      <c r="I117" s="313" t="s">
        <v>1246</v>
      </c>
      <c r="J117" s="313"/>
      <c r="K117" s="327"/>
    </row>
    <row r="118" s="1" customFormat="1" ht="15" customHeight="1">
      <c r="B118" s="341"/>
      <c r="C118" s="347"/>
      <c r="D118" s="347"/>
      <c r="E118" s="347"/>
      <c r="F118" s="347"/>
      <c r="G118" s="347"/>
      <c r="H118" s="347"/>
      <c r="I118" s="347"/>
      <c r="J118" s="347"/>
      <c r="K118" s="343"/>
    </row>
    <row r="119" s="1" customFormat="1" ht="18.75" customHeight="1">
      <c r="B119" s="348"/>
      <c r="C119" s="349"/>
      <c r="D119" s="349"/>
      <c r="E119" s="349"/>
      <c r="F119" s="350"/>
      <c r="G119" s="349"/>
      <c r="H119" s="349"/>
      <c r="I119" s="349"/>
      <c r="J119" s="349"/>
      <c r="K119" s="348"/>
    </row>
    <row r="120" s="1" customFormat="1" ht="18.75" customHeight="1">
      <c r="B120" s="321"/>
      <c r="C120" s="321"/>
      <c r="D120" s="321"/>
      <c r="E120" s="321"/>
      <c r="F120" s="321"/>
      <c r="G120" s="321"/>
      <c r="H120" s="321"/>
      <c r="I120" s="321"/>
      <c r="J120" s="321"/>
      <c r="K120" s="321"/>
    </row>
    <row r="121" s="1" customFormat="1" ht="7.5" customHeight="1">
      <c r="B121" s="351"/>
      <c r="C121" s="352"/>
      <c r="D121" s="352"/>
      <c r="E121" s="352"/>
      <c r="F121" s="352"/>
      <c r="G121" s="352"/>
      <c r="H121" s="352"/>
      <c r="I121" s="352"/>
      <c r="J121" s="352"/>
      <c r="K121" s="353"/>
    </row>
    <row r="122" s="1" customFormat="1" ht="45" customHeight="1">
      <c r="B122" s="354"/>
      <c r="C122" s="304" t="s">
        <v>1247</v>
      </c>
      <c r="D122" s="304"/>
      <c r="E122" s="304"/>
      <c r="F122" s="304"/>
      <c r="G122" s="304"/>
      <c r="H122" s="304"/>
      <c r="I122" s="304"/>
      <c r="J122" s="304"/>
      <c r="K122" s="355"/>
    </row>
    <row r="123" s="1" customFormat="1" ht="17.25" customHeight="1">
      <c r="B123" s="356"/>
      <c r="C123" s="328" t="s">
        <v>1194</v>
      </c>
      <c r="D123" s="328"/>
      <c r="E123" s="328"/>
      <c r="F123" s="328" t="s">
        <v>1195</v>
      </c>
      <c r="G123" s="329"/>
      <c r="H123" s="328" t="s">
        <v>56</v>
      </c>
      <c r="I123" s="328" t="s">
        <v>59</v>
      </c>
      <c r="J123" s="328" t="s">
        <v>1196</v>
      </c>
      <c r="K123" s="357"/>
    </row>
    <row r="124" s="1" customFormat="1" ht="17.25" customHeight="1">
      <c r="B124" s="356"/>
      <c r="C124" s="330" t="s">
        <v>1197</v>
      </c>
      <c r="D124" s="330"/>
      <c r="E124" s="330"/>
      <c r="F124" s="331" t="s">
        <v>1198</v>
      </c>
      <c r="G124" s="332"/>
      <c r="H124" s="330"/>
      <c r="I124" s="330"/>
      <c r="J124" s="330" t="s">
        <v>1199</v>
      </c>
      <c r="K124" s="357"/>
    </row>
    <row r="125" s="1" customFormat="1" ht="5.25" customHeight="1">
      <c r="B125" s="358"/>
      <c r="C125" s="333"/>
      <c r="D125" s="333"/>
      <c r="E125" s="333"/>
      <c r="F125" s="333"/>
      <c r="G125" s="359"/>
      <c r="H125" s="333"/>
      <c r="I125" s="333"/>
      <c r="J125" s="333"/>
      <c r="K125" s="360"/>
    </row>
    <row r="126" s="1" customFormat="1" ht="15" customHeight="1">
      <c r="B126" s="358"/>
      <c r="C126" s="313" t="s">
        <v>1203</v>
      </c>
      <c r="D126" s="335"/>
      <c r="E126" s="335"/>
      <c r="F126" s="336" t="s">
        <v>1200</v>
      </c>
      <c r="G126" s="313"/>
      <c r="H126" s="313" t="s">
        <v>1239</v>
      </c>
      <c r="I126" s="313" t="s">
        <v>1202</v>
      </c>
      <c r="J126" s="313">
        <v>120</v>
      </c>
      <c r="K126" s="361"/>
    </row>
    <row r="127" s="1" customFormat="1" ht="15" customHeight="1">
      <c r="B127" s="358"/>
      <c r="C127" s="313" t="s">
        <v>1248</v>
      </c>
      <c r="D127" s="313"/>
      <c r="E127" s="313"/>
      <c r="F127" s="336" t="s">
        <v>1200</v>
      </c>
      <c r="G127" s="313"/>
      <c r="H127" s="313" t="s">
        <v>1249</v>
      </c>
      <c r="I127" s="313" t="s">
        <v>1202</v>
      </c>
      <c r="J127" s="313" t="s">
        <v>1250</v>
      </c>
      <c r="K127" s="361"/>
    </row>
    <row r="128" s="1" customFormat="1" ht="15" customHeight="1">
      <c r="B128" s="358"/>
      <c r="C128" s="313" t="s">
        <v>90</v>
      </c>
      <c r="D128" s="313"/>
      <c r="E128" s="313"/>
      <c r="F128" s="336" t="s">
        <v>1200</v>
      </c>
      <c r="G128" s="313"/>
      <c r="H128" s="313" t="s">
        <v>1251</v>
      </c>
      <c r="I128" s="313" t="s">
        <v>1202</v>
      </c>
      <c r="J128" s="313" t="s">
        <v>1250</v>
      </c>
      <c r="K128" s="361"/>
    </row>
    <row r="129" s="1" customFormat="1" ht="15" customHeight="1">
      <c r="B129" s="358"/>
      <c r="C129" s="313" t="s">
        <v>1210</v>
      </c>
      <c r="D129" s="313"/>
      <c r="E129" s="313"/>
      <c r="F129" s="336" t="s">
        <v>98</v>
      </c>
      <c r="G129" s="313"/>
      <c r="H129" s="313" t="s">
        <v>1211</v>
      </c>
      <c r="I129" s="313" t="s">
        <v>1202</v>
      </c>
      <c r="J129" s="313">
        <v>15</v>
      </c>
      <c r="K129" s="361"/>
    </row>
    <row r="130" s="1" customFormat="1" ht="15" customHeight="1">
      <c r="B130" s="358"/>
      <c r="C130" s="339" t="s">
        <v>1212</v>
      </c>
      <c r="D130" s="339"/>
      <c r="E130" s="339"/>
      <c r="F130" s="340" t="s">
        <v>98</v>
      </c>
      <c r="G130" s="339"/>
      <c r="H130" s="339" t="s">
        <v>1213</v>
      </c>
      <c r="I130" s="339" t="s">
        <v>1202</v>
      </c>
      <c r="J130" s="339">
        <v>15</v>
      </c>
      <c r="K130" s="361"/>
    </row>
    <row r="131" s="1" customFormat="1" ht="15" customHeight="1">
      <c r="B131" s="358"/>
      <c r="C131" s="339" t="s">
        <v>1214</v>
      </c>
      <c r="D131" s="339"/>
      <c r="E131" s="339"/>
      <c r="F131" s="340" t="s">
        <v>98</v>
      </c>
      <c r="G131" s="339"/>
      <c r="H131" s="339" t="s">
        <v>1215</v>
      </c>
      <c r="I131" s="339" t="s">
        <v>1202</v>
      </c>
      <c r="J131" s="339">
        <v>20</v>
      </c>
      <c r="K131" s="361"/>
    </row>
    <row r="132" s="1" customFormat="1" ht="15" customHeight="1">
      <c r="B132" s="358"/>
      <c r="C132" s="339" t="s">
        <v>1216</v>
      </c>
      <c r="D132" s="339"/>
      <c r="E132" s="339"/>
      <c r="F132" s="340" t="s">
        <v>98</v>
      </c>
      <c r="G132" s="339"/>
      <c r="H132" s="339" t="s">
        <v>1217</v>
      </c>
      <c r="I132" s="339" t="s">
        <v>1202</v>
      </c>
      <c r="J132" s="339">
        <v>20</v>
      </c>
      <c r="K132" s="361"/>
    </row>
    <row r="133" s="1" customFormat="1" ht="15" customHeight="1">
      <c r="B133" s="358"/>
      <c r="C133" s="313" t="s">
        <v>1205</v>
      </c>
      <c r="D133" s="313"/>
      <c r="E133" s="313"/>
      <c r="F133" s="336" t="s">
        <v>98</v>
      </c>
      <c r="G133" s="313"/>
      <c r="H133" s="313" t="s">
        <v>1239</v>
      </c>
      <c r="I133" s="313" t="s">
        <v>1202</v>
      </c>
      <c r="J133" s="313">
        <v>50</v>
      </c>
      <c r="K133" s="361"/>
    </row>
    <row r="134" s="1" customFormat="1" ht="15" customHeight="1">
      <c r="B134" s="358"/>
      <c r="C134" s="313" t="s">
        <v>1218</v>
      </c>
      <c r="D134" s="313"/>
      <c r="E134" s="313"/>
      <c r="F134" s="336" t="s">
        <v>98</v>
      </c>
      <c r="G134" s="313"/>
      <c r="H134" s="313" t="s">
        <v>1239</v>
      </c>
      <c r="I134" s="313" t="s">
        <v>1202</v>
      </c>
      <c r="J134" s="313">
        <v>50</v>
      </c>
      <c r="K134" s="361"/>
    </row>
    <row r="135" s="1" customFormat="1" ht="15" customHeight="1">
      <c r="B135" s="358"/>
      <c r="C135" s="313" t="s">
        <v>1224</v>
      </c>
      <c r="D135" s="313"/>
      <c r="E135" s="313"/>
      <c r="F135" s="336" t="s">
        <v>98</v>
      </c>
      <c r="G135" s="313"/>
      <c r="H135" s="313" t="s">
        <v>1239</v>
      </c>
      <c r="I135" s="313" t="s">
        <v>1202</v>
      </c>
      <c r="J135" s="313">
        <v>50</v>
      </c>
      <c r="K135" s="361"/>
    </row>
    <row r="136" s="1" customFormat="1" ht="15" customHeight="1">
      <c r="B136" s="358"/>
      <c r="C136" s="313" t="s">
        <v>1226</v>
      </c>
      <c r="D136" s="313"/>
      <c r="E136" s="313"/>
      <c r="F136" s="336" t="s">
        <v>98</v>
      </c>
      <c r="G136" s="313"/>
      <c r="H136" s="313" t="s">
        <v>1239</v>
      </c>
      <c r="I136" s="313" t="s">
        <v>1202</v>
      </c>
      <c r="J136" s="313">
        <v>50</v>
      </c>
      <c r="K136" s="361"/>
    </row>
    <row r="137" s="1" customFormat="1" ht="15" customHeight="1">
      <c r="B137" s="358"/>
      <c r="C137" s="313" t="s">
        <v>1227</v>
      </c>
      <c r="D137" s="313"/>
      <c r="E137" s="313"/>
      <c r="F137" s="336" t="s">
        <v>98</v>
      </c>
      <c r="G137" s="313"/>
      <c r="H137" s="313" t="s">
        <v>1252</v>
      </c>
      <c r="I137" s="313" t="s">
        <v>1202</v>
      </c>
      <c r="J137" s="313">
        <v>255</v>
      </c>
      <c r="K137" s="361"/>
    </row>
    <row r="138" s="1" customFormat="1" ht="15" customHeight="1">
      <c r="B138" s="358"/>
      <c r="C138" s="313" t="s">
        <v>1229</v>
      </c>
      <c r="D138" s="313"/>
      <c r="E138" s="313"/>
      <c r="F138" s="336" t="s">
        <v>1200</v>
      </c>
      <c r="G138" s="313"/>
      <c r="H138" s="313" t="s">
        <v>1253</v>
      </c>
      <c r="I138" s="313" t="s">
        <v>1231</v>
      </c>
      <c r="J138" s="313"/>
      <c r="K138" s="361"/>
    </row>
    <row r="139" s="1" customFormat="1" ht="15" customHeight="1">
      <c r="B139" s="358"/>
      <c r="C139" s="313" t="s">
        <v>1232</v>
      </c>
      <c r="D139" s="313"/>
      <c r="E139" s="313"/>
      <c r="F139" s="336" t="s">
        <v>1200</v>
      </c>
      <c r="G139" s="313"/>
      <c r="H139" s="313" t="s">
        <v>1254</v>
      </c>
      <c r="I139" s="313" t="s">
        <v>1234</v>
      </c>
      <c r="J139" s="313"/>
      <c r="K139" s="361"/>
    </row>
    <row r="140" s="1" customFormat="1" ht="15" customHeight="1">
      <c r="B140" s="358"/>
      <c r="C140" s="313" t="s">
        <v>1235</v>
      </c>
      <c r="D140" s="313"/>
      <c r="E140" s="313"/>
      <c r="F140" s="336" t="s">
        <v>1200</v>
      </c>
      <c r="G140" s="313"/>
      <c r="H140" s="313" t="s">
        <v>1235</v>
      </c>
      <c r="I140" s="313" t="s">
        <v>1234</v>
      </c>
      <c r="J140" s="313"/>
      <c r="K140" s="361"/>
    </row>
    <row r="141" s="1" customFormat="1" ht="15" customHeight="1">
      <c r="B141" s="358"/>
      <c r="C141" s="313" t="s">
        <v>40</v>
      </c>
      <c r="D141" s="313"/>
      <c r="E141" s="313"/>
      <c r="F141" s="336" t="s">
        <v>1200</v>
      </c>
      <c r="G141" s="313"/>
      <c r="H141" s="313" t="s">
        <v>1255</v>
      </c>
      <c r="I141" s="313" t="s">
        <v>1234</v>
      </c>
      <c r="J141" s="313"/>
      <c r="K141" s="361"/>
    </row>
    <row r="142" s="1" customFormat="1" ht="15" customHeight="1">
      <c r="B142" s="358"/>
      <c r="C142" s="313" t="s">
        <v>1256</v>
      </c>
      <c r="D142" s="313"/>
      <c r="E142" s="313"/>
      <c r="F142" s="336" t="s">
        <v>1200</v>
      </c>
      <c r="G142" s="313"/>
      <c r="H142" s="313" t="s">
        <v>1257</v>
      </c>
      <c r="I142" s="313" t="s">
        <v>1234</v>
      </c>
      <c r="J142" s="313"/>
      <c r="K142" s="361"/>
    </row>
    <row r="143" s="1" customFormat="1" ht="15" customHeight="1">
      <c r="B143" s="362"/>
      <c r="C143" s="363"/>
      <c r="D143" s="363"/>
      <c r="E143" s="363"/>
      <c r="F143" s="363"/>
      <c r="G143" s="363"/>
      <c r="H143" s="363"/>
      <c r="I143" s="363"/>
      <c r="J143" s="363"/>
      <c r="K143" s="364"/>
    </row>
    <row r="144" s="1" customFormat="1" ht="18.75" customHeight="1">
      <c r="B144" s="349"/>
      <c r="C144" s="349"/>
      <c r="D144" s="349"/>
      <c r="E144" s="349"/>
      <c r="F144" s="350"/>
      <c r="G144" s="349"/>
      <c r="H144" s="349"/>
      <c r="I144" s="349"/>
      <c r="J144" s="349"/>
      <c r="K144" s="349"/>
    </row>
    <row r="145" s="1" customFormat="1" ht="18.75" customHeight="1">
      <c r="B145" s="321"/>
      <c r="C145" s="321"/>
      <c r="D145" s="321"/>
      <c r="E145" s="321"/>
      <c r="F145" s="321"/>
      <c r="G145" s="321"/>
      <c r="H145" s="321"/>
      <c r="I145" s="321"/>
      <c r="J145" s="321"/>
      <c r="K145" s="321"/>
    </row>
    <row r="146" s="1" customFormat="1" ht="7.5" customHeight="1">
      <c r="B146" s="322"/>
      <c r="C146" s="323"/>
      <c r="D146" s="323"/>
      <c r="E146" s="323"/>
      <c r="F146" s="323"/>
      <c r="G146" s="323"/>
      <c r="H146" s="323"/>
      <c r="I146" s="323"/>
      <c r="J146" s="323"/>
      <c r="K146" s="324"/>
    </row>
    <row r="147" s="1" customFormat="1" ht="45" customHeight="1">
      <c r="B147" s="325"/>
      <c r="C147" s="326" t="s">
        <v>1258</v>
      </c>
      <c r="D147" s="326"/>
      <c r="E147" s="326"/>
      <c r="F147" s="326"/>
      <c r="G147" s="326"/>
      <c r="H147" s="326"/>
      <c r="I147" s="326"/>
      <c r="J147" s="326"/>
      <c r="K147" s="327"/>
    </row>
    <row r="148" s="1" customFormat="1" ht="17.25" customHeight="1">
      <c r="B148" s="325"/>
      <c r="C148" s="328" t="s">
        <v>1194</v>
      </c>
      <c r="D148" s="328"/>
      <c r="E148" s="328"/>
      <c r="F148" s="328" t="s">
        <v>1195</v>
      </c>
      <c r="G148" s="329"/>
      <c r="H148" s="328" t="s">
        <v>56</v>
      </c>
      <c r="I148" s="328" t="s">
        <v>59</v>
      </c>
      <c r="J148" s="328" t="s">
        <v>1196</v>
      </c>
      <c r="K148" s="327"/>
    </row>
    <row r="149" s="1" customFormat="1" ht="17.25" customHeight="1">
      <c r="B149" s="325"/>
      <c r="C149" s="330" t="s">
        <v>1197</v>
      </c>
      <c r="D149" s="330"/>
      <c r="E149" s="330"/>
      <c r="F149" s="331" t="s">
        <v>1198</v>
      </c>
      <c r="G149" s="332"/>
      <c r="H149" s="330"/>
      <c r="I149" s="330"/>
      <c r="J149" s="330" t="s">
        <v>1199</v>
      </c>
      <c r="K149" s="327"/>
    </row>
    <row r="150" s="1" customFormat="1" ht="5.25" customHeight="1">
      <c r="B150" s="338"/>
      <c r="C150" s="333"/>
      <c r="D150" s="333"/>
      <c r="E150" s="333"/>
      <c r="F150" s="333"/>
      <c r="G150" s="334"/>
      <c r="H150" s="333"/>
      <c r="I150" s="333"/>
      <c r="J150" s="333"/>
      <c r="K150" s="361"/>
    </row>
    <row r="151" s="1" customFormat="1" ht="15" customHeight="1">
      <c r="B151" s="338"/>
      <c r="C151" s="365" t="s">
        <v>1203</v>
      </c>
      <c r="D151" s="313"/>
      <c r="E151" s="313"/>
      <c r="F151" s="366" t="s">
        <v>1200</v>
      </c>
      <c r="G151" s="313"/>
      <c r="H151" s="365" t="s">
        <v>1239</v>
      </c>
      <c r="I151" s="365" t="s">
        <v>1202</v>
      </c>
      <c r="J151" s="365">
        <v>120</v>
      </c>
      <c r="K151" s="361"/>
    </row>
    <row r="152" s="1" customFormat="1" ht="15" customHeight="1">
      <c r="B152" s="338"/>
      <c r="C152" s="365" t="s">
        <v>1248</v>
      </c>
      <c r="D152" s="313"/>
      <c r="E152" s="313"/>
      <c r="F152" s="366" t="s">
        <v>1200</v>
      </c>
      <c r="G152" s="313"/>
      <c r="H152" s="365" t="s">
        <v>1259</v>
      </c>
      <c r="I152" s="365" t="s">
        <v>1202</v>
      </c>
      <c r="J152" s="365" t="s">
        <v>1250</v>
      </c>
      <c r="K152" s="361"/>
    </row>
    <row r="153" s="1" customFormat="1" ht="15" customHeight="1">
      <c r="B153" s="338"/>
      <c r="C153" s="365" t="s">
        <v>90</v>
      </c>
      <c r="D153" s="313"/>
      <c r="E153" s="313"/>
      <c r="F153" s="366" t="s">
        <v>1200</v>
      </c>
      <c r="G153" s="313"/>
      <c r="H153" s="365" t="s">
        <v>1260</v>
      </c>
      <c r="I153" s="365" t="s">
        <v>1202</v>
      </c>
      <c r="J153" s="365" t="s">
        <v>1250</v>
      </c>
      <c r="K153" s="361"/>
    </row>
    <row r="154" s="1" customFormat="1" ht="15" customHeight="1">
      <c r="B154" s="338"/>
      <c r="C154" s="365" t="s">
        <v>1205</v>
      </c>
      <c r="D154" s="313"/>
      <c r="E154" s="313"/>
      <c r="F154" s="366" t="s">
        <v>98</v>
      </c>
      <c r="G154" s="313"/>
      <c r="H154" s="365" t="s">
        <v>1239</v>
      </c>
      <c r="I154" s="365" t="s">
        <v>1202</v>
      </c>
      <c r="J154" s="365">
        <v>50</v>
      </c>
      <c r="K154" s="361"/>
    </row>
    <row r="155" s="1" customFormat="1" ht="15" customHeight="1">
      <c r="B155" s="338"/>
      <c r="C155" s="365" t="s">
        <v>1207</v>
      </c>
      <c r="D155" s="313"/>
      <c r="E155" s="313"/>
      <c r="F155" s="366" t="s">
        <v>1200</v>
      </c>
      <c r="G155" s="313"/>
      <c r="H155" s="365" t="s">
        <v>1239</v>
      </c>
      <c r="I155" s="365" t="s">
        <v>1209</v>
      </c>
      <c r="J155" s="365"/>
      <c r="K155" s="361"/>
    </row>
    <row r="156" s="1" customFormat="1" ht="15" customHeight="1">
      <c r="B156" s="338"/>
      <c r="C156" s="365" t="s">
        <v>1218</v>
      </c>
      <c r="D156" s="313"/>
      <c r="E156" s="313"/>
      <c r="F156" s="366" t="s">
        <v>98</v>
      </c>
      <c r="G156" s="313"/>
      <c r="H156" s="365" t="s">
        <v>1239</v>
      </c>
      <c r="I156" s="365" t="s">
        <v>1202</v>
      </c>
      <c r="J156" s="365">
        <v>50</v>
      </c>
      <c r="K156" s="361"/>
    </row>
    <row r="157" s="1" customFormat="1" ht="15" customHeight="1">
      <c r="B157" s="338"/>
      <c r="C157" s="365" t="s">
        <v>1226</v>
      </c>
      <c r="D157" s="313"/>
      <c r="E157" s="313"/>
      <c r="F157" s="366" t="s">
        <v>98</v>
      </c>
      <c r="G157" s="313"/>
      <c r="H157" s="365" t="s">
        <v>1239</v>
      </c>
      <c r="I157" s="365" t="s">
        <v>1202</v>
      </c>
      <c r="J157" s="365">
        <v>50</v>
      </c>
      <c r="K157" s="361"/>
    </row>
    <row r="158" s="1" customFormat="1" ht="15" customHeight="1">
      <c r="B158" s="338"/>
      <c r="C158" s="365" t="s">
        <v>1224</v>
      </c>
      <c r="D158" s="313"/>
      <c r="E158" s="313"/>
      <c r="F158" s="366" t="s">
        <v>98</v>
      </c>
      <c r="G158" s="313"/>
      <c r="H158" s="365" t="s">
        <v>1239</v>
      </c>
      <c r="I158" s="365" t="s">
        <v>1202</v>
      </c>
      <c r="J158" s="365">
        <v>50</v>
      </c>
      <c r="K158" s="361"/>
    </row>
    <row r="159" s="1" customFormat="1" ht="15" customHeight="1">
      <c r="B159" s="338"/>
      <c r="C159" s="365" t="s">
        <v>108</v>
      </c>
      <c r="D159" s="313"/>
      <c r="E159" s="313"/>
      <c r="F159" s="366" t="s">
        <v>1200</v>
      </c>
      <c r="G159" s="313"/>
      <c r="H159" s="365" t="s">
        <v>1261</v>
      </c>
      <c r="I159" s="365" t="s">
        <v>1202</v>
      </c>
      <c r="J159" s="365" t="s">
        <v>1262</v>
      </c>
      <c r="K159" s="361"/>
    </row>
    <row r="160" s="1" customFormat="1" ht="15" customHeight="1">
      <c r="B160" s="338"/>
      <c r="C160" s="365" t="s">
        <v>1263</v>
      </c>
      <c r="D160" s="313"/>
      <c r="E160" s="313"/>
      <c r="F160" s="366" t="s">
        <v>1200</v>
      </c>
      <c r="G160" s="313"/>
      <c r="H160" s="365" t="s">
        <v>1264</v>
      </c>
      <c r="I160" s="365" t="s">
        <v>1234</v>
      </c>
      <c r="J160" s="365"/>
      <c r="K160" s="361"/>
    </row>
    <row r="161" s="1" customFormat="1" ht="15" customHeight="1">
      <c r="B161" s="367"/>
      <c r="C161" s="347"/>
      <c r="D161" s="347"/>
      <c r="E161" s="347"/>
      <c r="F161" s="347"/>
      <c r="G161" s="347"/>
      <c r="H161" s="347"/>
      <c r="I161" s="347"/>
      <c r="J161" s="347"/>
      <c r="K161" s="368"/>
    </row>
    <row r="162" s="1" customFormat="1" ht="18.75" customHeight="1">
      <c r="B162" s="349"/>
      <c r="C162" s="359"/>
      <c r="D162" s="359"/>
      <c r="E162" s="359"/>
      <c r="F162" s="369"/>
      <c r="G162" s="359"/>
      <c r="H162" s="359"/>
      <c r="I162" s="359"/>
      <c r="J162" s="359"/>
      <c r="K162" s="349"/>
    </row>
    <row r="163" s="1" customFormat="1" ht="18.75" customHeight="1">
      <c r="B163" s="321"/>
      <c r="C163" s="321"/>
      <c r="D163" s="321"/>
      <c r="E163" s="321"/>
      <c r="F163" s="321"/>
      <c r="G163" s="321"/>
      <c r="H163" s="321"/>
      <c r="I163" s="321"/>
      <c r="J163" s="321"/>
      <c r="K163" s="321"/>
    </row>
    <row r="164" s="1" customFormat="1" ht="7.5" customHeight="1">
      <c r="B164" s="300"/>
      <c r="C164" s="301"/>
      <c r="D164" s="301"/>
      <c r="E164" s="301"/>
      <c r="F164" s="301"/>
      <c r="G164" s="301"/>
      <c r="H164" s="301"/>
      <c r="I164" s="301"/>
      <c r="J164" s="301"/>
      <c r="K164" s="302"/>
    </row>
    <row r="165" s="1" customFormat="1" ht="45" customHeight="1">
      <c r="B165" s="303"/>
      <c r="C165" s="304" t="s">
        <v>1265</v>
      </c>
      <c r="D165" s="304"/>
      <c r="E165" s="304"/>
      <c r="F165" s="304"/>
      <c r="G165" s="304"/>
      <c r="H165" s="304"/>
      <c r="I165" s="304"/>
      <c r="J165" s="304"/>
      <c r="K165" s="305"/>
    </row>
    <row r="166" s="1" customFormat="1" ht="17.25" customHeight="1">
      <c r="B166" s="303"/>
      <c r="C166" s="328" t="s">
        <v>1194</v>
      </c>
      <c r="D166" s="328"/>
      <c r="E166" s="328"/>
      <c r="F166" s="328" t="s">
        <v>1195</v>
      </c>
      <c r="G166" s="370"/>
      <c r="H166" s="371" t="s">
        <v>56</v>
      </c>
      <c r="I166" s="371" t="s">
        <v>59</v>
      </c>
      <c r="J166" s="328" t="s">
        <v>1196</v>
      </c>
      <c r="K166" s="305"/>
    </row>
    <row r="167" s="1" customFormat="1" ht="17.25" customHeight="1">
      <c r="B167" s="306"/>
      <c r="C167" s="330" t="s">
        <v>1197</v>
      </c>
      <c r="D167" s="330"/>
      <c r="E167" s="330"/>
      <c r="F167" s="331" t="s">
        <v>1198</v>
      </c>
      <c r="G167" s="372"/>
      <c r="H167" s="373"/>
      <c r="I167" s="373"/>
      <c r="J167" s="330" t="s">
        <v>1199</v>
      </c>
      <c r="K167" s="308"/>
    </row>
    <row r="168" s="1" customFormat="1" ht="5.25" customHeight="1">
      <c r="B168" s="338"/>
      <c r="C168" s="333"/>
      <c r="D168" s="333"/>
      <c r="E168" s="333"/>
      <c r="F168" s="333"/>
      <c r="G168" s="334"/>
      <c r="H168" s="333"/>
      <c r="I168" s="333"/>
      <c r="J168" s="333"/>
      <c r="K168" s="361"/>
    </row>
    <row r="169" s="1" customFormat="1" ht="15" customHeight="1">
      <c r="B169" s="338"/>
      <c r="C169" s="313" t="s">
        <v>1203</v>
      </c>
      <c r="D169" s="313"/>
      <c r="E169" s="313"/>
      <c r="F169" s="336" t="s">
        <v>1200</v>
      </c>
      <c r="G169" s="313"/>
      <c r="H169" s="313" t="s">
        <v>1239</v>
      </c>
      <c r="I169" s="313" t="s">
        <v>1202</v>
      </c>
      <c r="J169" s="313">
        <v>120</v>
      </c>
      <c r="K169" s="361"/>
    </row>
    <row r="170" s="1" customFormat="1" ht="15" customHeight="1">
      <c r="B170" s="338"/>
      <c r="C170" s="313" t="s">
        <v>1248</v>
      </c>
      <c r="D170" s="313"/>
      <c r="E170" s="313"/>
      <c r="F170" s="336" t="s">
        <v>1200</v>
      </c>
      <c r="G170" s="313"/>
      <c r="H170" s="313" t="s">
        <v>1249</v>
      </c>
      <c r="I170" s="313" t="s">
        <v>1202</v>
      </c>
      <c r="J170" s="313" t="s">
        <v>1250</v>
      </c>
      <c r="K170" s="361"/>
    </row>
    <row r="171" s="1" customFormat="1" ht="15" customHeight="1">
      <c r="B171" s="338"/>
      <c r="C171" s="313" t="s">
        <v>90</v>
      </c>
      <c r="D171" s="313"/>
      <c r="E171" s="313"/>
      <c r="F171" s="336" t="s">
        <v>1200</v>
      </c>
      <c r="G171" s="313"/>
      <c r="H171" s="313" t="s">
        <v>1266</v>
      </c>
      <c r="I171" s="313" t="s">
        <v>1202</v>
      </c>
      <c r="J171" s="313" t="s">
        <v>1250</v>
      </c>
      <c r="K171" s="361"/>
    </row>
    <row r="172" s="1" customFormat="1" ht="15" customHeight="1">
      <c r="B172" s="338"/>
      <c r="C172" s="313" t="s">
        <v>1205</v>
      </c>
      <c r="D172" s="313"/>
      <c r="E172" s="313"/>
      <c r="F172" s="336" t="s">
        <v>98</v>
      </c>
      <c r="G172" s="313"/>
      <c r="H172" s="313" t="s">
        <v>1266</v>
      </c>
      <c r="I172" s="313" t="s">
        <v>1202</v>
      </c>
      <c r="J172" s="313">
        <v>50</v>
      </c>
      <c r="K172" s="361"/>
    </row>
    <row r="173" s="1" customFormat="1" ht="15" customHeight="1">
      <c r="B173" s="338"/>
      <c r="C173" s="313" t="s">
        <v>1207</v>
      </c>
      <c r="D173" s="313"/>
      <c r="E173" s="313"/>
      <c r="F173" s="336" t="s">
        <v>1200</v>
      </c>
      <c r="G173" s="313"/>
      <c r="H173" s="313" t="s">
        <v>1266</v>
      </c>
      <c r="I173" s="313" t="s">
        <v>1209</v>
      </c>
      <c r="J173" s="313"/>
      <c r="K173" s="361"/>
    </row>
    <row r="174" s="1" customFormat="1" ht="15" customHeight="1">
      <c r="B174" s="338"/>
      <c r="C174" s="313" t="s">
        <v>1218</v>
      </c>
      <c r="D174" s="313"/>
      <c r="E174" s="313"/>
      <c r="F174" s="336" t="s">
        <v>98</v>
      </c>
      <c r="G174" s="313"/>
      <c r="H174" s="313" t="s">
        <v>1266</v>
      </c>
      <c r="I174" s="313" t="s">
        <v>1202</v>
      </c>
      <c r="J174" s="313">
        <v>50</v>
      </c>
      <c r="K174" s="361"/>
    </row>
    <row r="175" s="1" customFormat="1" ht="15" customHeight="1">
      <c r="B175" s="338"/>
      <c r="C175" s="313" t="s">
        <v>1226</v>
      </c>
      <c r="D175" s="313"/>
      <c r="E175" s="313"/>
      <c r="F175" s="336" t="s">
        <v>98</v>
      </c>
      <c r="G175" s="313"/>
      <c r="H175" s="313" t="s">
        <v>1266</v>
      </c>
      <c r="I175" s="313" t="s">
        <v>1202</v>
      </c>
      <c r="J175" s="313">
        <v>50</v>
      </c>
      <c r="K175" s="361"/>
    </row>
    <row r="176" s="1" customFormat="1" ht="15" customHeight="1">
      <c r="B176" s="338"/>
      <c r="C176" s="313" t="s">
        <v>1224</v>
      </c>
      <c r="D176" s="313"/>
      <c r="E176" s="313"/>
      <c r="F176" s="336" t="s">
        <v>98</v>
      </c>
      <c r="G176" s="313"/>
      <c r="H176" s="313" t="s">
        <v>1266</v>
      </c>
      <c r="I176" s="313" t="s">
        <v>1202</v>
      </c>
      <c r="J176" s="313">
        <v>50</v>
      </c>
      <c r="K176" s="361"/>
    </row>
    <row r="177" s="1" customFormat="1" ht="15" customHeight="1">
      <c r="B177" s="338"/>
      <c r="C177" s="313" t="s">
        <v>117</v>
      </c>
      <c r="D177" s="313"/>
      <c r="E177" s="313"/>
      <c r="F177" s="336" t="s">
        <v>1200</v>
      </c>
      <c r="G177" s="313"/>
      <c r="H177" s="313" t="s">
        <v>1267</v>
      </c>
      <c r="I177" s="313" t="s">
        <v>1268</v>
      </c>
      <c r="J177" s="313"/>
      <c r="K177" s="361"/>
    </row>
    <row r="178" s="1" customFormat="1" ht="15" customHeight="1">
      <c r="B178" s="338"/>
      <c r="C178" s="313" t="s">
        <v>59</v>
      </c>
      <c r="D178" s="313"/>
      <c r="E178" s="313"/>
      <c r="F178" s="336" t="s">
        <v>1200</v>
      </c>
      <c r="G178" s="313"/>
      <c r="H178" s="313" t="s">
        <v>1269</v>
      </c>
      <c r="I178" s="313" t="s">
        <v>1270</v>
      </c>
      <c r="J178" s="313">
        <v>1</v>
      </c>
      <c r="K178" s="361"/>
    </row>
    <row r="179" s="1" customFormat="1" ht="15" customHeight="1">
      <c r="B179" s="338"/>
      <c r="C179" s="313" t="s">
        <v>55</v>
      </c>
      <c r="D179" s="313"/>
      <c r="E179" s="313"/>
      <c r="F179" s="336" t="s">
        <v>1200</v>
      </c>
      <c r="G179" s="313"/>
      <c r="H179" s="313" t="s">
        <v>1271</v>
      </c>
      <c r="I179" s="313" t="s">
        <v>1202</v>
      </c>
      <c r="J179" s="313">
        <v>20</v>
      </c>
      <c r="K179" s="361"/>
    </row>
    <row r="180" s="1" customFormat="1" ht="15" customHeight="1">
      <c r="B180" s="338"/>
      <c r="C180" s="313" t="s">
        <v>56</v>
      </c>
      <c r="D180" s="313"/>
      <c r="E180" s="313"/>
      <c r="F180" s="336" t="s">
        <v>1200</v>
      </c>
      <c r="G180" s="313"/>
      <c r="H180" s="313" t="s">
        <v>1272</v>
      </c>
      <c r="I180" s="313" t="s">
        <v>1202</v>
      </c>
      <c r="J180" s="313">
        <v>255</v>
      </c>
      <c r="K180" s="361"/>
    </row>
    <row r="181" s="1" customFormat="1" ht="15" customHeight="1">
      <c r="B181" s="338"/>
      <c r="C181" s="313" t="s">
        <v>118</v>
      </c>
      <c r="D181" s="313"/>
      <c r="E181" s="313"/>
      <c r="F181" s="336" t="s">
        <v>1200</v>
      </c>
      <c r="G181" s="313"/>
      <c r="H181" s="313" t="s">
        <v>1164</v>
      </c>
      <c r="I181" s="313" t="s">
        <v>1202</v>
      </c>
      <c r="J181" s="313">
        <v>10</v>
      </c>
      <c r="K181" s="361"/>
    </row>
    <row r="182" s="1" customFormat="1" ht="15" customHeight="1">
      <c r="B182" s="338"/>
      <c r="C182" s="313" t="s">
        <v>119</v>
      </c>
      <c r="D182" s="313"/>
      <c r="E182" s="313"/>
      <c r="F182" s="336" t="s">
        <v>1200</v>
      </c>
      <c r="G182" s="313"/>
      <c r="H182" s="313" t="s">
        <v>1273</v>
      </c>
      <c r="I182" s="313" t="s">
        <v>1234</v>
      </c>
      <c r="J182" s="313"/>
      <c r="K182" s="361"/>
    </row>
    <row r="183" s="1" customFormat="1" ht="15" customHeight="1">
      <c r="B183" s="338"/>
      <c r="C183" s="313" t="s">
        <v>1274</v>
      </c>
      <c r="D183" s="313"/>
      <c r="E183" s="313"/>
      <c r="F183" s="336" t="s">
        <v>1200</v>
      </c>
      <c r="G183" s="313"/>
      <c r="H183" s="313" t="s">
        <v>1275</v>
      </c>
      <c r="I183" s="313" t="s">
        <v>1234</v>
      </c>
      <c r="J183" s="313"/>
      <c r="K183" s="361"/>
    </row>
    <row r="184" s="1" customFormat="1" ht="15" customHeight="1">
      <c r="B184" s="338"/>
      <c r="C184" s="313" t="s">
        <v>1263</v>
      </c>
      <c r="D184" s="313"/>
      <c r="E184" s="313"/>
      <c r="F184" s="336" t="s">
        <v>1200</v>
      </c>
      <c r="G184" s="313"/>
      <c r="H184" s="313" t="s">
        <v>1276</v>
      </c>
      <c r="I184" s="313" t="s">
        <v>1234</v>
      </c>
      <c r="J184" s="313"/>
      <c r="K184" s="361"/>
    </row>
    <row r="185" s="1" customFormat="1" ht="15" customHeight="1">
      <c r="B185" s="338"/>
      <c r="C185" s="313" t="s">
        <v>121</v>
      </c>
      <c r="D185" s="313"/>
      <c r="E185" s="313"/>
      <c r="F185" s="336" t="s">
        <v>98</v>
      </c>
      <c r="G185" s="313"/>
      <c r="H185" s="313" t="s">
        <v>1277</v>
      </c>
      <c r="I185" s="313" t="s">
        <v>1202</v>
      </c>
      <c r="J185" s="313">
        <v>50</v>
      </c>
      <c r="K185" s="361"/>
    </row>
    <row r="186" s="1" customFormat="1" ht="15" customHeight="1">
      <c r="B186" s="338"/>
      <c r="C186" s="313" t="s">
        <v>1278</v>
      </c>
      <c r="D186" s="313"/>
      <c r="E186" s="313"/>
      <c r="F186" s="336" t="s">
        <v>98</v>
      </c>
      <c r="G186" s="313"/>
      <c r="H186" s="313" t="s">
        <v>1279</v>
      </c>
      <c r="I186" s="313" t="s">
        <v>1280</v>
      </c>
      <c r="J186" s="313"/>
      <c r="K186" s="361"/>
    </row>
    <row r="187" s="1" customFormat="1" ht="15" customHeight="1">
      <c r="B187" s="338"/>
      <c r="C187" s="313" t="s">
        <v>1281</v>
      </c>
      <c r="D187" s="313"/>
      <c r="E187" s="313"/>
      <c r="F187" s="336" t="s">
        <v>98</v>
      </c>
      <c r="G187" s="313"/>
      <c r="H187" s="313" t="s">
        <v>1282</v>
      </c>
      <c r="I187" s="313" t="s">
        <v>1280</v>
      </c>
      <c r="J187" s="313"/>
      <c r="K187" s="361"/>
    </row>
    <row r="188" s="1" customFormat="1" ht="15" customHeight="1">
      <c r="B188" s="338"/>
      <c r="C188" s="313" t="s">
        <v>1283</v>
      </c>
      <c r="D188" s="313"/>
      <c r="E188" s="313"/>
      <c r="F188" s="336" t="s">
        <v>98</v>
      </c>
      <c r="G188" s="313"/>
      <c r="H188" s="313" t="s">
        <v>1284</v>
      </c>
      <c r="I188" s="313" t="s">
        <v>1280</v>
      </c>
      <c r="J188" s="313"/>
      <c r="K188" s="361"/>
    </row>
    <row r="189" s="1" customFormat="1" ht="15" customHeight="1">
      <c r="B189" s="338"/>
      <c r="C189" s="374" t="s">
        <v>1285</v>
      </c>
      <c r="D189" s="313"/>
      <c r="E189" s="313"/>
      <c r="F189" s="336" t="s">
        <v>98</v>
      </c>
      <c r="G189" s="313"/>
      <c r="H189" s="313" t="s">
        <v>1286</v>
      </c>
      <c r="I189" s="313" t="s">
        <v>1287</v>
      </c>
      <c r="J189" s="375" t="s">
        <v>1288</v>
      </c>
      <c r="K189" s="361"/>
    </row>
    <row r="190" s="18" customFormat="1" ht="15" customHeight="1">
      <c r="B190" s="376"/>
      <c r="C190" s="377" t="s">
        <v>1289</v>
      </c>
      <c r="D190" s="378"/>
      <c r="E190" s="378"/>
      <c r="F190" s="379" t="s">
        <v>98</v>
      </c>
      <c r="G190" s="378"/>
      <c r="H190" s="378" t="s">
        <v>1290</v>
      </c>
      <c r="I190" s="378" t="s">
        <v>1287</v>
      </c>
      <c r="J190" s="380" t="s">
        <v>1288</v>
      </c>
      <c r="K190" s="381"/>
    </row>
    <row r="191" s="1" customFormat="1" ht="15" customHeight="1">
      <c r="B191" s="338"/>
      <c r="C191" s="374" t="s">
        <v>44</v>
      </c>
      <c r="D191" s="313"/>
      <c r="E191" s="313"/>
      <c r="F191" s="336" t="s">
        <v>1200</v>
      </c>
      <c r="G191" s="313"/>
      <c r="H191" s="310" t="s">
        <v>1291</v>
      </c>
      <c r="I191" s="313" t="s">
        <v>1292</v>
      </c>
      <c r="J191" s="313"/>
      <c r="K191" s="361"/>
    </row>
    <row r="192" s="1" customFormat="1" ht="15" customHeight="1">
      <c r="B192" s="338"/>
      <c r="C192" s="374" t="s">
        <v>1293</v>
      </c>
      <c r="D192" s="313"/>
      <c r="E192" s="313"/>
      <c r="F192" s="336" t="s">
        <v>1200</v>
      </c>
      <c r="G192" s="313"/>
      <c r="H192" s="313" t="s">
        <v>1294</v>
      </c>
      <c r="I192" s="313" t="s">
        <v>1234</v>
      </c>
      <c r="J192" s="313"/>
      <c r="K192" s="361"/>
    </row>
    <row r="193" s="1" customFormat="1" ht="15" customHeight="1">
      <c r="B193" s="338"/>
      <c r="C193" s="374" t="s">
        <v>1295</v>
      </c>
      <c r="D193" s="313"/>
      <c r="E193" s="313"/>
      <c r="F193" s="336" t="s">
        <v>1200</v>
      </c>
      <c r="G193" s="313"/>
      <c r="H193" s="313" t="s">
        <v>1296</v>
      </c>
      <c r="I193" s="313" t="s">
        <v>1234</v>
      </c>
      <c r="J193" s="313"/>
      <c r="K193" s="361"/>
    </row>
    <row r="194" s="1" customFormat="1" ht="15" customHeight="1">
      <c r="B194" s="338"/>
      <c r="C194" s="374" t="s">
        <v>1297</v>
      </c>
      <c r="D194" s="313"/>
      <c r="E194" s="313"/>
      <c r="F194" s="336" t="s">
        <v>98</v>
      </c>
      <c r="G194" s="313"/>
      <c r="H194" s="313" t="s">
        <v>1298</v>
      </c>
      <c r="I194" s="313" t="s">
        <v>1234</v>
      </c>
      <c r="J194" s="313"/>
      <c r="K194" s="361"/>
    </row>
    <row r="195" s="1" customFormat="1" ht="15" customHeight="1">
      <c r="B195" s="367"/>
      <c r="C195" s="382"/>
      <c r="D195" s="347"/>
      <c r="E195" s="347"/>
      <c r="F195" s="347"/>
      <c r="G195" s="347"/>
      <c r="H195" s="347"/>
      <c r="I195" s="347"/>
      <c r="J195" s="347"/>
      <c r="K195" s="368"/>
    </row>
    <row r="196" s="1" customFormat="1" ht="18.75" customHeight="1">
      <c r="B196" s="349"/>
      <c r="C196" s="359"/>
      <c r="D196" s="359"/>
      <c r="E196" s="359"/>
      <c r="F196" s="369"/>
      <c r="G196" s="359"/>
      <c r="H196" s="359"/>
      <c r="I196" s="359"/>
      <c r="J196" s="359"/>
      <c r="K196" s="349"/>
    </row>
    <row r="197" s="1" customFormat="1" ht="18.75" customHeight="1">
      <c r="B197" s="349"/>
      <c r="C197" s="359"/>
      <c r="D197" s="359"/>
      <c r="E197" s="359"/>
      <c r="F197" s="369"/>
      <c r="G197" s="359"/>
      <c r="H197" s="359"/>
      <c r="I197" s="359"/>
      <c r="J197" s="359"/>
      <c r="K197" s="349"/>
    </row>
    <row r="198" s="1" customFormat="1" ht="18.75" customHeight="1">
      <c r="B198" s="321"/>
      <c r="C198" s="321"/>
      <c r="D198" s="321"/>
      <c r="E198" s="321"/>
      <c r="F198" s="321"/>
      <c r="G198" s="321"/>
      <c r="H198" s="321"/>
      <c r="I198" s="321"/>
      <c r="J198" s="321"/>
      <c r="K198" s="321"/>
    </row>
    <row r="199" s="1" customFormat="1" ht="13.5">
      <c r="B199" s="300"/>
      <c r="C199" s="301"/>
      <c r="D199" s="301"/>
      <c r="E199" s="301"/>
      <c r="F199" s="301"/>
      <c r="G199" s="301"/>
      <c r="H199" s="301"/>
      <c r="I199" s="301"/>
      <c r="J199" s="301"/>
      <c r="K199" s="302"/>
    </row>
    <row r="200" s="1" customFormat="1" ht="21">
      <c r="B200" s="303"/>
      <c r="C200" s="304" t="s">
        <v>1299</v>
      </c>
      <c r="D200" s="304"/>
      <c r="E200" s="304"/>
      <c r="F200" s="304"/>
      <c r="G200" s="304"/>
      <c r="H200" s="304"/>
      <c r="I200" s="304"/>
      <c r="J200" s="304"/>
      <c r="K200" s="305"/>
    </row>
    <row r="201" s="1" customFormat="1" ht="25.5" customHeight="1">
      <c r="B201" s="303"/>
      <c r="C201" s="383" t="s">
        <v>1300</v>
      </c>
      <c r="D201" s="383"/>
      <c r="E201" s="383"/>
      <c r="F201" s="383" t="s">
        <v>1301</v>
      </c>
      <c r="G201" s="384"/>
      <c r="H201" s="383" t="s">
        <v>1302</v>
      </c>
      <c r="I201" s="383"/>
      <c r="J201" s="383"/>
      <c r="K201" s="305"/>
    </row>
    <row r="202" s="1" customFormat="1" ht="5.25" customHeight="1">
      <c r="B202" s="338"/>
      <c r="C202" s="333"/>
      <c r="D202" s="333"/>
      <c r="E202" s="333"/>
      <c r="F202" s="333"/>
      <c r="G202" s="359"/>
      <c r="H202" s="333"/>
      <c r="I202" s="333"/>
      <c r="J202" s="333"/>
      <c r="K202" s="361"/>
    </row>
    <row r="203" s="1" customFormat="1" ht="15" customHeight="1">
      <c r="B203" s="338"/>
      <c r="C203" s="313" t="s">
        <v>1292</v>
      </c>
      <c r="D203" s="313"/>
      <c r="E203" s="313"/>
      <c r="F203" s="336" t="s">
        <v>45</v>
      </c>
      <c r="G203" s="313"/>
      <c r="H203" s="313" t="s">
        <v>1303</v>
      </c>
      <c r="I203" s="313"/>
      <c r="J203" s="313"/>
      <c r="K203" s="361"/>
    </row>
    <row r="204" s="1" customFormat="1" ht="15" customHeight="1">
      <c r="B204" s="338"/>
      <c r="C204" s="313"/>
      <c r="D204" s="313"/>
      <c r="E204" s="313"/>
      <c r="F204" s="336" t="s">
        <v>46</v>
      </c>
      <c r="G204" s="313"/>
      <c r="H204" s="313" t="s">
        <v>1304</v>
      </c>
      <c r="I204" s="313"/>
      <c r="J204" s="313"/>
      <c r="K204" s="361"/>
    </row>
    <row r="205" s="1" customFormat="1" ht="15" customHeight="1">
      <c r="B205" s="338"/>
      <c r="C205" s="313"/>
      <c r="D205" s="313"/>
      <c r="E205" s="313"/>
      <c r="F205" s="336" t="s">
        <v>49</v>
      </c>
      <c r="G205" s="313"/>
      <c r="H205" s="313" t="s">
        <v>1305</v>
      </c>
      <c r="I205" s="313"/>
      <c r="J205" s="313"/>
      <c r="K205" s="361"/>
    </row>
    <row r="206" s="1" customFormat="1" ht="15" customHeight="1">
      <c r="B206" s="338"/>
      <c r="C206" s="313"/>
      <c r="D206" s="313"/>
      <c r="E206" s="313"/>
      <c r="F206" s="336" t="s">
        <v>47</v>
      </c>
      <c r="G206" s="313"/>
      <c r="H206" s="313" t="s">
        <v>1306</v>
      </c>
      <c r="I206" s="313"/>
      <c r="J206" s="313"/>
      <c r="K206" s="361"/>
    </row>
    <row r="207" s="1" customFormat="1" ht="15" customHeight="1">
      <c r="B207" s="338"/>
      <c r="C207" s="313"/>
      <c r="D207" s="313"/>
      <c r="E207" s="313"/>
      <c r="F207" s="336" t="s">
        <v>48</v>
      </c>
      <c r="G207" s="313"/>
      <c r="H207" s="313" t="s">
        <v>1307</v>
      </c>
      <c r="I207" s="313"/>
      <c r="J207" s="313"/>
      <c r="K207" s="361"/>
    </row>
    <row r="208" s="1" customFormat="1" ht="15" customHeight="1">
      <c r="B208" s="338"/>
      <c r="C208" s="313"/>
      <c r="D208" s="313"/>
      <c r="E208" s="313"/>
      <c r="F208" s="336"/>
      <c r="G208" s="313"/>
      <c r="H208" s="313"/>
      <c r="I208" s="313"/>
      <c r="J208" s="313"/>
      <c r="K208" s="361"/>
    </row>
    <row r="209" s="1" customFormat="1" ht="15" customHeight="1">
      <c r="B209" s="338"/>
      <c r="C209" s="313" t="s">
        <v>1246</v>
      </c>
      <c r="D209" s="313"/>
      <c r="E209" s="313"/>
      <c r="F209" s="336" t="s">
        <v>81</v>
      </c>
      <c r="G209" s="313"/>
      <c r="H209" s="313" t="s">
        <v>1308</v>
      </c>
      <c r="I209" s="313"/>
      <c r="J209" s="313"/>
      <c r="K209" s="361"/>
    </row>
    <row r="210" s="1" customFormat="1" ht="15" customHeight="1">
      <c r="B210" s="338"/>
      <c r="C210" s="313"/>
      <c r="D210" s="313"/>
      <c r="E210" s="313"/>
      <c r="F210" s="336" t="s">
        <v>1145</v>
      </c>
      <c r="G210" s="313"/>
      <c r="H210" s="313" t="s">
        <v>1146</v>
      </c>
      <c r="I210" s="313"/>
      <c r="J210" s="313"/>
      <c r="K210" s="361"/>
    </row>
    <row r="211" s="1" customFormat="1" ht="15" customHeight="1">
      <c r="B211" s="338"/>
      <c r="C211" s="313"/>
      <c r="D211" s="313"/>
      <c r="E211" s="313"/>
      <c r="F211" s="336" t="s">
        <v>1143</v>
      </c>
      <c r="G211" s="313"/>
      <c r="H211" s="313" t="s">
        <v>1309</v>
      </c>
      <c r="I211" s="313"/>
      <c r="J211" s="313"/>
      <c r="K211" s="361"/>
    </row>
    <row r="212" s="1" customFormat="1" ht="15" customHeight="1">
      <c r="B212" s="385"/>
      <c r="C212" s="313"/>
      <c r="D212" s="313"/>
      <c r="E212" s="313"/>
      <c r="F212" s="336" t="s">
        <v>1147</v>
      </c>
      <c r="G212" s="374"/>
      <c r="H212" s="365" t="s">
        <v>1148</v>
      </c>
      <c r="I212" s="365"/>
      <c r="J212" s="365"/>
      <c r="K212" s="386"/>
    </row>
    <row r="213" s="1" customFormat="1" ht="15" customHeight="1">
      <c r="B213" s="385"/>
      <c r="C213" s="313"/>
      <c r="D213" s="313"/>
      <c r="E213" s="313"/>
      <c r="F213" s="336" t="s">
        <v>879</v>
      </c>
      <c r="G213" s="374"/>
      <c r="H213" s="365" t="s">
        <v>215</v>
      </c>
      <c r="I213" s="365"/>
      <c r="J213" s="365"/>
      <c r="K213" s="386"/>
    </row>
    <row r="214" s="1" customFormat="1" ht="15" customHeight="1">
      <c r="B214" s="385"/>
      <c r="C214" s="313"/>
      <c r="D214" s="313"/>
      <c r="E214" s="313"/>
      <c r="F214" s="336"/>
      <c r="G214" s="374"/>
      <c r="H214" s="365"/>
      <c r="I214" s="365"/>
      <c r="J214" s="365"/>
      <c r="K214" s="386"/>
    </row>
    <row r="215" s="1" customFormat="1" ht="15" customHeight="1">
      <c r="B215" s="385"/>
      <c r="C215" s="313" t="s">
        <v>1270</v>
      </c>
      <c r="D215" s="313"/>
      <c r="E215" s="313"/>
      <c r="F215" s="336">
        <v>1</v>
      </c>
      <c r="G215" s="374"/>
      <c r="H215" s="365" t="s">
        <v>1310</v>
      </c>
      <c r="I215" s="365"/>
      <c r="J215" s="365"/>
      <c r="K215" s="386"/>
    </row>
    <row r="216" s="1" customFormat="1" ht="15" customHeight="1">
      <c r="B216" s="385"/>
      <c r="C216" s="313"/>
      <c r="D216" s="313"/>
      <c r="E216" s="313"/>
      <c r="F216" s="336">
        <v>2</v>
      </c>
      <c r="G216" s="374"/>
      <c r="H216" s="365" t="s">
        <v>1311</v>
      </c>
      <c r="I216" s="365"/>
      <c r="J216" s="365"/>
      <c r="K216" s="386"/>
    </row>
    <row r="217" s="1" customFormat="1" ht="15" customHeight="1">
      <c r="B217" s="385"/>
      <c r="C217" s="313"/>
      <c r="D217" s="313"/>
      <c r="E217" s="313"/>
      <c r="F217" s="336">
        <v>3</v>
      </c>
      <c r="G217" s="374"/>
      <c r="H217" s="365" t="s">
        <v>1312</v>
      </c>
      <c r="I217" s="365"/>
      <c r="J217" s="365"/>
      <c r="K217" s="386"/>
    </row>
    <row r="218" s="1" customFormat="1" ht="15" customHeight="1">
      <c r="B218" s="385"/>
      <c r="C218" s="313"/>
      <c r="D218" s="313"/>
      <c r="E218" s="313"/>
      <c r="F218" s="336">
        <v>4</v>
      </c>
      <c r="G218" s="374"/>
      <c r="H218" s="365" t="s">
        <v>1313</v>
      </c>
      <c r="I218" s="365"/>
      <c r="J218" s="365"/>
      <c r="K218" s="386"/>
    </row>
    <row r="219" s="1" customFormat="1" ht="12.75" customHeight="1">
      <c r="B219" s="387"/>
      <c r="C219" s="388"/>
      <c r="D219" s="388"/>
      <c r="E219" s="388"/>
      <c r="F219" s="388"/>
      <c r="G219" s="388"/>
      <c r="H219" s="388"/>
      <c r="I219" s="388"/>
      <c r="J219" s="388"/>
      <c r="K219" s="389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Notebook2</dc:creator>
  <cp:lastModifiedBy>Notebook2</cp:lastModifiedBy>
  <dcterms:created xsi:type="dcterms:W3CDTF">2026-04-08T08:48:18Z</dcterms:created>
  <dcterms:modified xsi:type="dcterms:W3CDTF">2026-04-08T08:48:25Z</dcterms:modified>
</cp:coreProperties>
</file>