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Oprava MK Steelmax - Subjaková\DOTACE živel 1\Fw_ Milenov - oprava MK\"/>
    </mc:Choice>
  </mc:AlternateContent>
  <xr:revisionPtr revIDLastSave="0" documentId="8_{B5A431C0-7C59-4C9F-BAC5-7A7B6A061E4D}" xr6:coauthVersionLast="47" xr6:coauthVersionMax="47" xr10:uidLastSave="{00000000-0000-0000-0000-000000000000}"/>
  <bookViews>
    <workbookView xWindow="5400" yWindow="1110" windowWidth="20535" windowHeight="13425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1 Naklady" sheetId="12" r:id="rId4"/>
    <sheet name="1 2 Naklady" sheetId="13" r:id="rId5"/>
    <sheet name="2 1 Pol" sheetId="14" r:id="rId6"/>
    <sheet name="2 2 Pol" sheetId="15" r:id="rId7"/>
  </sheets>
  <externalReferences>
    <externalReference r:id="rId8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Naklady'!$1:$7</definedName>
    <definedName name="_xlnm.Print_Titles" localSheetId="4">'1 2 Naklady'!$1:$7</definedName>
    <definedName name="_xlnm.Print_Titles" localSheetId="5">'2 1 Pol'!$1:$7</definedName>
    <definedName name="_xlnm.Print_Titles" localSheetId="6">'2 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Naklady'!$A$1:$Y$32</definedName>
    <definedName name="_xlnm.Print_Area" localSheetId="4">'1 2 Naklady'!$A$1:$Y$24</definedName>
    <definedName name="_xlnm.Print_Area" localSheetId="5">'2 1 Pol'!$A$1:$Y$183</definedName>
    <definedName name="_xlnm.Print_Area" localSheetId="6">'2 2 Pol'!$A$1:$Y$204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G46" i="1"/>
  <c r="F46" i="1"/>
  <c r="G45" i="1"/>
  <c r="F45" i="1"/>
  <c r="G44" i="1"/>
  <c r="F44" i="1"/>
  <c r="G42" i="1"/>
  <c r="F42" i="1"/>
  <c r="G41" i="1"/>
  <c r="F41" i="1"/>
  <c r="G40" i="1"/>
  <c r="F40" i="1"/>
  <c r="G39" i="1"/>
  <c r="F39" i="1"/>
  <c r="G203" i="15"/>
  <c r="BA201" i="15"/>
  <c r="BA177" i="15"/>
  <c r="BA123" i="15"/>
  <c r="BA121" i="15"/>
  <c r="BA119" i="15"/>
  <c r="BA85" i="15"/>
  <c r="BA75" i="15"/>
  <c r="BA69" i="15"/>
  <c r="BA57" i="15"/>
  <c r="BA40" i="15"/>
  <c r="BA31" i="15"/>
  <c r="BA18" i="15"/>
  <c r="BA15" i="15"/>
  <c r="BA12" i="15"/>
  <c r="G9" i="15"/>
  <c r="M9" i="15" s="1"/>
  <c r="I9" i="15"/>
  <c r="I8" i="15" s="1"/>
  <c r="K9" i="15"/>
  <c r="K8" i="15" s="1"/>
  <c r="O9" i="15"/>
  <c r="O8" i="15" s="1"/>
  <c r="Q9" i="15"/>
  <c r="Q8" i="15" s="1"/>
  <c r="V9" i="15"/>
  <c r="G11" i="15"/>
  <c r="I11" i="15"/>
  <c r="K11" i="15"/>
  <c r="M11" i="15"/>
  <c r="O11" i="15"/>
  <c r="Q11" i="15"/>
  <c r="V11" i="15"/>
  <c r="V8" i="15" s="1"/>
  <c r="G13" i="15"/>
  <c r="I13" i="15"/>
  <c r="K13" i="15"/>
  <c r="M13" i="15"/>
  <c r="O13" i="15"/>
  <c r="Q13" i="15"/>
  <c r="V13" i="15"/>
  <c r="G14" i="15"/>
  <c r="M14" i="15" s="1"/>
  <c r="I14" i="15"/>
  <c r="K14" i="15"/>
  <c r="O14" i="15"/>
  <c r="Q14" i="15"/>
  <c r="V14" i="15"/>
  <c r="G17" i="15"/>
  <c r="I17" i="15"/>
  <c r="K17" i="15"/>
  <c r="M17" i="15"/>
  <c r="O17" i="15"/>
  <c r="Q17" i="15"/>
  <c r="V17" i="15"/>
  <c r="G22" i="15"/>
  <c r="I22" i="15"/>
  <c r="K22" i="15"/>
  <c r="M22" i="15"/>
  <c r="O22" i="15"/>
  <c r="Q22" i="15"/>
  <c r="V22" i="15"/>
  <c r="G26" i="15"/>
  <c r="I26" i="15"/>
  <c r="K26" i="15"/>
  <c r="M26" i="15"/>
  <c r="O26" i="15"/>
  <c r="Q26" i="15"/>
  <c r="V26" i="15"/>
  <c r="G28" i="15"/>
  <c r="M28" i="15" s="1"/>
  <c r="I28" i="15"/>
  <c r="K28" i="15"/>
  <c r="O28" i="15"/>
  <c r="Q28" i="15"/>
  <c r="V28" i="15"/>
  <c r="G30" i="15"/>
  <c r="M30" i="15" s="1"/>
  <c r="I30" i="15"/>
  <c r="K30" i="15"/>
  <c r="O30" i="15"/>
  <c r="Q30" i="15"/>
  <c r="V30" i="15"/>
  <c r="G37" i="15"/>
  <c r="I37" i="15"/>
  <c r="K37" i="15"/>
  <c r="M37" i="15"/>
  <c r="O37" i="15"/>
  <c r="Q37" i="15"/>
  <c r="V37" i="15"/>
  <c r="G39" i="15"/>
  <c r="I39" i="15"/>
  <c r="K39" i="15"/>
  <c r="M39" i="15"/>
  <c r="O39" i="15"/>
  <c r="Q39" i="15"/>
  <c r="V39" i="15"/>
  <c r="G42" i="15"/>
  <c r="M42" i="15" s="1"/>
  <c r="I42" i="15"/>
  <c r="K42" i="15"/>
  <c r="O42" i="15"/>
  <c r="Q42" i="15"/>
  <c r="V42" i="15"/>
  <c r="G43" i="15"/>
  <c r="I43" i="15"/>
  <c r="K43" i="15"/>
  <c r="M43" i="15"/>
  <c r="O43" i="15"/>
  <c r="Q43" i="15"/>
  <c r="V43" i="15"/>
  <c r="G44" i="15"/>
  <c r="I44" i="15"/>
  <c r="K44" i="15"/>
  <c r="M44" i="15"/>
  <c r="O44" i="15"/>
  <c r="Q44" i="15"/>
  <c r="V44" i="15"/>
  <c r="G47" i="15"/>
  <c r="I47" i="15"/>
  <c r="K47" i="15"/>
  <c r="M47" i="15"/>
  <c r="O47" i="15"/>
  <c r="Q47" i="15"/>
  <c r="V47" i="15"/>
  <c r="G50" i="15"/>
  <c r="M50" i="15" s="1"/>
  <c r="I50" i="15"/>
  <c r="K50" i="15"/>
  <c r="O50" i="15"/>
  <c r="Q50" i="15"/>
  <c r="V50" i="15"/>
  <c r="G52" i="15"/>
  <c r="M52" i="15" s="1"/>
  <c r="I52" i="15"/>
  <c r="K52" i="15"/>
  <c r="O52" i="15"/>
  <c r="Q52" i="15"/>
  <c r="V52" i="15"/>
  <c r="G54" i="15"/>
  <c r="I54" i="15"/>
  <c r="K54" i="15"/>
  <c r="M54" i="15"/>
  <c r="O54" i="15"/>
  <c r="Q54" i="15"/>
  <c r="V54" i="15"/>
  <c r="G56" i="15"/>
  <c r="I56" i="15"/>
  <c r="K56" i="15"/>
  <c r="M56" i="15"/>
  <c r="O56" i="15"/>
  <c r="Q56" i="15"/>
  <c r="V56" i="15"/>
  <c r="G58" i="15"/>
  <c r="M58" i="15" s="1"/>
  <c r="I58" i="15"/>
  <c r="K58" i="15"/>
  <c r="O58" i="15"/>
  <c r="Q58" i="15"/>
  <c r="V58" i="15"/>
  <c r="G60" i="15"/>
  <c r="I60" i="15"/>
  <c r="K60" i="15"/>
  <c r="M60" i="15"/>
  <c r="O60" i="15"/>
  <c r="Q60" i="15"/>
  <c r="V60" i="15"/>
  <c r="G61" i="15"/>
  <c r="I61" i="15"/>
  <c r="K61" i="15"/>
  <c r="M61" i="15"/>
  <c r="O61" i="15"/>
  <c r="Q61" i="15"/>
  <c r="V61" i="15"/>
  <c r="G62" i="15"/>
  <c r="I62" i="15"/>
  <c r="K62" i="15"/>
  <c r="M62" i="15"/>
  <c r="O62" i="15"/>
  <c r="Q62" i="15"/>
  <c r="V62" i="15"/>
  <c r="G64" i="15"/>
  <c r="M64" i="15" s="1"/>
  <c r="I64" i="15"/>
  <c r="K64" i="15"/>
  <c r="O64" i="15"/>
  <c r="Q64" i="15"/>
  <c r="V64" i="15"/>
  <c r="G66" i="15"/>
  <c r="M66" i="15" s="1"/>
  <c r="I66" i="15"/>
  <c r="K66" i="15"/>
  <c r="O66" i="15"/>
  <c r="Q66" i="15"/>
  <c r="V66" i="15"/>
  <c r="G68" i="15"/>
  <c r="I68" i="15"/>
  <c r="K68" i="15"/>
  <c r="M68" i="15"/>
  <c r="O68" i="15"/>
  <c r="Q68" i="15"/>
  <c r="V68" i="15"/>
  <c r="G71" i="15"/>
  <c r="I71" i="15"/>
  <c r="K71" i="15"/>
  <c r="M71" i="15"/>
  <c r="O71" i="15"/>
  <c r="Q71" i="15"/>
  <c r="V71" i="15"/>
  <c r="G74" i="15"/>
  <c r="I74" i="15"/>
  <c r="I73" i="15" s="1"/>
  <c r="K74" i="15"/>
  <c r="K73" i="15" s="1"/>
  <c r="M74" i="15"/>
  <c r="O74" i="15"/>
  <c r="Q74" i="15"/>
  <c r="Q73" i="15" s="1"/>
  <c r="V74" i="15"/>
  <c r="V73" i="15" s="1"/>
  <c r="G78" i="15"/>
  <c r="I78" i="15"/>
  <c r="K78" i="15"/>
  <c r="M78" i="15"/>
  <c r="O78" i="15"/>
  <c r="Q78" i="15"/>
  <c r="V78" i="15"/>
  <c r="G79" i="15"/>
  <c r="I79" i="15"/>
  <c r="K79" i="15"/>
  <c r="M79" i="15"/>
  <c r="O79" i="15"/>
  <c r="Q79" i="15"/>
  <c r="V79" i="15"/>
  <c r="G81" i="15"/>
  <c r="M81" i="15" s="1"/>
  <c r="I81" i="15"/>
  <c r="K81" i="15"/>
  <c r="O81" i="15"/>
  <c r="Q81" i="15"/>
  <c r="V81" i="15"/>
  <c r="G83" i="15"/>
  <c r="M83" i="15" s="1"/>
  <c r="I83" i="15"/>
  <c r="K83" i="15"/>
  <c r="O83" i="15"/>
  <c r="Q83" i="15"/>
  <c r="V83" i="15"/>
  <c r="G84" i="15"/>
  <c r="I84" i="15"/>
  <c r="K84" i="15"/>
  <c r="M84" i="15"/>
  <c r="O84" i="15"/>
  <c r="Q84" i="15"/>
  <c r="V84" i="15"/>
  <c r="G88" i="15"/>
  <c r="I88" i="15"/>
  <c r="K88" i="15"/>
  <c r="M88" i="15"/>
  <c r="O88" i="15"/>
  <c r="Q88" i="15"/>
  <c r="V88" i="15"/>
  <c r="G89" i="15"/>
  <c r="M89" i="15" s="1"/>
  <c r="I89" i="15"/>
  <c r="K89" i="15"/>
  <c r="O89" i="15"/>
  <c r="O73" i="15" s="1"/>
  <c r="Q89" i="15"/>
  <c r="V89" i="15"/>
  <c r="G92" i="15"/>
  <c r="M92" i="15" s="1"/>
  <c r="I92" i="15"/>
  <c r="K92" i="15"/>
  <c r="O92" i="15"/>
  <c r="Q92" i="15"/>
  <c r="V92" i="15"/>
  <c r="G94" i="15"/>
  <c r="M94" i="15" s="1"/>
  <c r="I94" i="15"/>
  <c r="K94" i="15"/>
  <c r="O94" i="15"/>
  <c r="Q94" i="15"/>
  <c r="V94" i="15"/>
  <c r="G96" i="15"/>
  <c r="I96" i="15"/>
  <c r="K96" i="15"/>
  <c r="M96" i="15"/>
  <c r="O96" i="15"/>
  <c r="Q96" i="15"/>
  <c r="V96" i="15"/>
  <c r="G97" i="15"/>
  <c r="M97" i="15" s="1"/>
  <c r="I97" i="15"/>
  <c r="K97" i="15"/>
  <c r="O97" i="15"/>
  <c r="Q97" i="15"/>
  <c r="V97" i="15"/>
  <c r="G99" i="15"/>
  <c r="M99" i="15" s="1"/>
  <c r="I99" i="15"/>
  <c r="K99" i="15"/>
  <c r="O99" i="15"/>
  <c r="Q99" i="15"/>
  <c r="V99" i="15"/>
  <c r="G100" i="15"/>
  <c r="I100" i="15"/>
  <c r="K100" i="15"/>
  <c r="M100" i="15"/>
  <c r="O100" i="15"/>
  <c r="Q100" i="15"/>
  <c r="V100" i="15"/>
  <c r="G103" i="15"/>
  <c r="I103" i="15"/>
  <c r="K103" i="15"/>
  <c r="M103" i="15"/>
  <c r="O103" i="15"/>
  <c r="Q103" i="15"/>
  <c r="V103" i="15"/>
  <c r="G106" i="15"/>
  <c r="M106" i="15" s="1"/>
  <c r="I106" i="15"/>
  <c r="K106" i="15"/>
  <c r="O106" i="15"/>
  <c r="Q106" i="15"/>
  <c r="V106" i="15"/>
  <c r="G108" i="15"/>
  <c r="M108" i="15" s="1"/>
  <c r="I108" i="15"/>
  <c r="K108" i="15"/>
  <c r="O108" i="15"/>
  <c r="Q108" i="15"/>
  <c r="V108" i="15"/>
  <c r="G110" i="15"/>
  <c r="M110" i="15" s="1"/>
  <c r="I110" i="15"/>
  <c r="K110" i="15"/>
  <c r="O110" i="15"/>
  <c r="Q110" i="15"/>
  <c r="V110" i="15"/>
  <c r="G111" i="15"/>
  <c r="I111" i="15"/>
  <c r="K111" i="15"/>
  <c r="M111" i="15"/>
  <c r="O111" i="15"/>
  <c r="Q111" i="15"/>
  <c r="V111" i="15"/>
  <c r="G112" i="15"/>
  <c r="M112" i="15" s="1"/>
  <c r="I112" i="15"/>
  <c r="K112" i="15"/>
  <c r="O112" i="15"/>
  <c r="Q112" i="15"/>
  <c r="V112" i="15"/>
  <c r="G114" i="15"/>
  <c r="I114" i="15"/>
  <c r="K114" i="15"/>
  <c r="M114" i="15"/>
  <c r="O114" i="15"/>
  <c r="Q114" i="15"/>
  <c r="V114" i="15"/>
  <c r="G115" i="15"/>
  <c r="I115" i="15"/>
  <c r="K115" i="15"/>
  <c r="M115" i="15"/>
  <c r="O115" i="15"/>
  <c r="Q115" i="15"/>
  <c r="V115" i="15"/>
  <c r="G118" i="15"/>
  <c r="G117" i="15" s="1"/>
  <c r="I118" i="15"/>
  <c r="I117" i="15" s="1"/>
  <c r="K118" i="15"/>
  <c r="K117" i="15" s="1"/>
  <c r="O118" i="15"/>
  <c r="O117" i="15" s="1"/>
  <c r="Q118" i="15"/>
  <c r="Q117" i="15" s="1"/>
  <c r="V118" i="15"/>
  <c r="V117" i="15" s="1"/>
  <c r="G120" i="15"/>
  <c r="M120" i="15" s="1"/>
  <c r="I120" i="15"/>
  <c r="K120" i="15"/>
  <c r="O120" i="15"/>
  <c r="Q120" i="15"/>
  <c r="V120" i="15"/>
  <c r="G122" i="15"/>
  <c r="I122" i="15"/>
  <c r="K122" i="15"/>
  <c r="M122" i="15"/>
  <c r="O122" i="15"/>
  <c r="Q122" i="15"/>
  <c r="V122" i="15"/>
  <c r="G124" i="15"/>
  <c r="I124" i="15"/>
  <c r="K124" i="15"/>
  <c r="M124" i="15"/>
  <c r="O124" i="15"/>
  <c r="Q124" i="15"/>
  <c r="V124" i="15"/>
  <c r="G127" i="15"/>
  <c r="M127" i="15" s="1"/>
  <c r="I127" i="15"/>
  <c r="K127" i="15"/>
  <c r="O127" i="15"/>
  <c r="Q127" i="15"/>
  <c r="V127" i="15"/>
  <c r="G128" i="15"/>
  <c r="I128" i="15"/>
  <c r="K128" i="15"/>
  <c r="M128" i="15"/>
  <c r="O128" i="15"/>
  <c r="Q128" i="15"/>
  <c r="V128" i="15"/>
  <c r="G129" i="15"/>
  <c r="I129" i="15"/>
  <c r="K129" i="15"/>
  <c r="M129" i="15"/>
  <c r="O129" i="15"/>
  <c r="Q129" i="15"/>
  <c r="V129" i="15"/>
  <c r="G130" i="15"/>
  <c r="I130" i="15"/>
  <c r="K130" i="15"/>
  <c r="M130" i="15"/>
  <c r="O130" i="15"/>
  <c r="Q130" i="15"/>
  <c r="V130" i="15"/>
  <c r="G131" i="15"/>
  <c r="M131" i="15" s="1"/>
  <c r="I131" i="15"/>
  <c r="K131" i="15"/>
  <c r="O131" i="15"/>
  <c r="Q131" i="15"/>
  <c r="V131" i="15"/>
  <c r="G133" i="15"/>
  <c r="M133" i="15" s="1"/>
  <c r="I133" i="15"/>
  <c r="K133" i="15"/>
  <c r="O133" i="15"/>
  <c r="Q133" i="15"/>
  <c r="V133" i="15"/>
  <c r="G134" i="15"/>
  <c r="I134" i="15"/>
  <c r="K134" i="15"/>
  <c r="M134" i="15"/>
  <c r="O134" i="15"/>
  <c r="Q134" i="15"/>
  <c r="V134" i="15"/>
  <c r="G135" i="15"/>
  <c r="I135" i="15"/>
  <c r="K135" i="15"/>
  <c r="M135" i="15"/>
  <c r="O135" i="15"/>
  <c r="Q135" i="15"/>
  <c r="V135" i="15"/>
  <c r="G136" i="15"/>
  <c r="M136" i="15" s="1"/>
  <c r="I136" i="15"/>
  <c r="K136" i="15"/>
  <c r="O136" i="15"/>
  <c r="Q136" i="15"/>
  <c r="V136" i="15"/>
  <c r="G137" i="15"/>
  <c r="I137" i="15"/>
  <c r="K137" i="15"/>
  <c r="M137" i="15"/>
  <c r="O137" i="15"/>
  <c r="Q137" i="15"/>
  <c r="V137" i="15"/>
  <c r="G139" i="15"/>
  <c r="I139" i="15"/>
  <c r="K139" i="15"/>
  <c r="M139" i="15"/>
  <c r="O139" i="15"/>
  <c r="Q139" i="15"/>
  <c r="V139" i="15"/>
  <c r="G141" i="15"/>
  <c r="I141" i="15"/>
  <c r="K141" i="15"/>
  <c r="M141" i="15"/>
  <c r="O141" i="15"/>
  <c r="Q141" i="15"/>
  <c r="V141" i="15"/>
  <c r="G142" i="15"/>
  <c r="M142" i="15" s="1"/>
  <c r="I142" i="15"/>
  <c r="K142" i="15"/>
  <c r="O142" i="15"/>
  <c r="Q142" i="15"/>
  <c r="V142" i="15"/>
  <c r="G144" i="15"/>
  <c r="M144" i="15" s="1"/>
  <c r="I144" i="15"/>
  <c r="K144" i="15"/>
  <c r="O144" i="15"/>
  <c r="Q144" i="15"/>
  <c r="V144" i="15"/>
  <c r="G145" i="15"/>
  <c r="I145" i="15"/>
  <c r="K145" i="15"/>
  <c r="M145" i="15"/>
  <c r="O145" i="15"/>
  <c r="Q145" i="15"/>
  <c r="V145" i="15"/>
  <c r="G147" i="15"/>
  <c r="I147" i="15"/>
  <c r="K147" i="15"/>
  <c r="M147" i="15"/>
  <c r="O147" i="15"/>
  <c r="Q147" i="15"/>
  <c r="V147" i="15"/>
  <c r="G148" i="15"/>
  <c r="M148" i="15" s="1"/>
  <c r="I148" i="15"/>
  <c r="K148" i="15"/>
  <c r="O148" i="15"/>
  <c r="Q148" i="15"/>
  <c r="V148" i="15"/>
  <c r="G150" i="15"/>
  <c r="I150" i="15"/>
  <c r="K150" i="15"/>
  <c r="M150" i="15"/>
  <c r="O150" i="15"/>
  <c r="Q150" i="15"/>
  <c r="V150" i="15"/>
  <c r="G151" i="15"/>
  <c r="I151" i="15"/>
  <c r="K151" i="15"/>
  <c r="M151" i="15"/>
  <c r="O151" i="15"/>
  <c r="Q151" i="15"/>
  <c r="V151" i="15"/>
  <c r="G153" i="15"/>
  <c r="I153" i="15"/>
  <c r="K153" i="15"/>
  <c r="M153" i="15"/>
  <c r="O153" i="15"/>
  <c r="Q153" i="15"/>
  <c r="V153" i="15"/>
  <c r="G154" i="15"/>
  <c r="M154" i="15" s="1"/>
  <c r="I154" i="15"/>
  <c r="K154" i="15"/>
  <c r="O154" i="15"/>
  <c r="Q154" i="15"/>
  <c r="V154" i="15"/>
  <c r="G156" i="15"/>
  <c r="M156" i="15" s="1"/>
  <c r="I156" i="15"/>
  <c r="K156" i="15"/>
  <c r="O156" i="15"/>
  <c r="Q156" i="15"/>
  <c r="V156" i="15"/>
  <c r="G157" i="15"/>
  <c r="I157" i="15"/>
  <c r="K157" i="15"/>
  <c r="M157" i="15"/>
  <c r="O157" i="15"/>
  <c r="Q157" i="15"/>
  <c r="V157" i="15"/>
  <c r="G159" i="15"/>
  <c r="I159" i="15"/>
  <c r="K159" i="15"/>
  <c r="M159" i="15"/>
  <c r="O159" i="15"/>
  <c r="Q159" i="15"/>
  <c r="V159" i="15"/>
  <c r="G161" i="15"/>
  <c r="G162" i="15"/>
  <c r="I162" i="15"/>
  <c r="I161" i="15" s="1"/>
  <c r="K162" i="15"/>
  <c r="K161" i="15" s="1"/>
  <c r="M162" i="15"/>
  <c r="O162" i="15"/>
  <c r="Q162" i="15"/>
  <c r="Q161" i="15" s="1"/>
  <c r="V162" i="15"/>
  <c r="V161" i="15" s="1"/>
  <c r="G164" i="15"/>
  <c r="I164" i="15"/>
  <c r="K164" i="15"/>
  <c r="M164" i="15"/>
  <c r="O164" i="15"/>
  <c r="Q164" i="15"/>
  <c r="V164" i="15"/>
  <c r="G167" i="15"/>
  <c r="I167" i="15"/>
  <c r="K167" i="15"/>
  <c r="M167" i="15"/>
  <c r="O167" i="15"/>
  <c r="Q167" i="15"/>
  <c r="V167" i="15"/>
  <c r="G168" i="15"/>
  <c r="M168" i="15" s="1"/>
  <c r="I168" i="15"/>
  <c r="K168" i="15"/>
  <c r="O168" i="15"/>
  <c r="O161" i="15" s="1"/>
  <c r="Q168" i="15"/>
  <c r="V168" i="15"/>
  <c r="G170" i="15"/>
  <c r="M170" i="15" s="1"/>
  <c r="I170" i="15"/>
  <c r="K170" i="15"/>
  <c r="O170" i="15"/>
  <c r="Q170" i="15"/>
  <c r="V170" i="15"/>
  <c r="G172" i="15"/>
  <c r="K172" i="15"/>
  <c r="V172" i="15"/>
  <c r="G173" i="15"/>
  <c r="I173" i="15"/>
  <c r="I172" i="15" s="1"/>
  <c r="K173" i="15"/>
  <c r="M173" i="15"/>
  <c r="M172" i="15" s="1"/>
  <c r="O173" i="15"/>
  <c r="O172" i="15" s="1"/>
  <c r="Q173" i="15"/>
  <c r="Q172" i="15" s="1"/>
  <c r="V173" i="15"/>
  <c r="G175" i="15"/>
  <c r="K175" i="15"/>
  <c r="O175" i="15"/>
  <c r="G176" i="15"/>
  <c r="I176" i="15"/>
  <c r="I175" i="15" s="1"/>
  <c r="K176" i="15"/>
  <c r="M176" i="15"/>
  <c r="M175" i="15" s="1"/>
  <c r="O176" i="15"/>
  <c r="Q176" i="15"/>
  <c r="Q175" i="15" s="1"/>
  <c r="V176" i="15"/>
  <c r="V175" i="15" s="1"/>
  <c r="G179" i="15"/>
  <c r="I179" i="15"/>
  <c r="I178" i="15" s="1"/>
  <c r="K179" i="15"/>
  <c r="M179" i="15"/>
  <c r="O179" i="15"/>
  <c r="Q179" i="15"/>
  <c r="Q178" i="15" s="1"/>
  <c r="V179" i="15"/>
  <c r="G182" i="15"/>
  <c r="G178" i="15" s="1"/>
  <c r="I182" i="15"/>
  <c r="K182" i="15"/>
  <c r="O182" i="15"/>
  <c r="O178" i="15" s="1"/>
  <c r="Q182" i="15"/>
  <c r="V182" i="15"/>
  <c r="V178" i="15" s="1"/>
  <c r="G184" i="15"/>
  <c r="I184" i="15"/>
  <c r="K184" i="15"/>
  <c r="M184" i="15"/>
  <c r="O184" i="15"/>
  <c r="Q184" i="15"/>
  <c r="V184" i="15"/>
  <c r="G186" i="15"/>
  <c r="M186" i="15" s="1"/>
  <c r="I186" i="15"/>
  <c r="K186" i="15"/>
  <c r="O186" i="15"/>
  <c r="Q186" i="15"/>
  <c r="V186" i="15"/>
  <c r="G188" i="15"/>
  <c r="I188" i="15"/>
  <c r="K188" i="15"/>
  <c r="M188" i="15"/>
  <c r="O188" i="15"/>
  <c r="Q188" i="15"/>
  <c r="V188" i="15"/>
  <c r="G190" i="15"/>
  <c r="M190" i="15" s="1"/>
  <c r="I190" i="15"/>
  <c r="K190" i="15"/>
  <c r="O190" i="15"/>
  <c r="Q190" i="15"/>
  <c r="V190" i="15"/>
  <c r="G192" i="15"/>
  <c r="I192" i="15"/>
  <c r="K192" i="15"/>
  <c r="M192" i="15"/>
  <c r="O192" i="15"/>
  <c r="Q192" i="15"/>
  <c r="V192" i="15"/>
  <c r="G194" i="15"/>
  <c r="M194" i="15" s="1"/>
  <c r="I194" i="15"/>
  <c r="K194" i="15"/>
  <c r="K178" i="15" s="1"/>
  <c r="O194" i="15"/>
  <c r="Q194" i="15"/>
  <c r="V194" i="15"/>
  <c r="G196" i="15"/>
  <c r="I196" i="15"/>
  <c r="K196" i="15"/>
  <c r="M196" i="15"/>
  <c r="O196" i="15"/>
  <c r="Q196" i="15"/>
  <c r="V196" i="15"/>
  <c r="G198" i="15"/>
  <c r="M198" i="15" s="1"/>
  <c r="I198" i="15"/>
  <c r="K198" i="15"/>
  <c r="O198" i="15"/>
  <c r="Q198" i="15"/>
  <c r="V198" i="15"/>
  <c r="G200" i="15"/>
  <c r="I200" i="15"/>
  <c r="K200" i="15"/>
  <c r="M200" i="15"/>
  <c r="O200" i="15"/>
  <c r="Q200" i="15"/>
  <c r="V200" i="15"/>
  <c r="AE203" i="15"/>
  <c r="G182" i="14"/>
  <c r="BA180" i="14"/>
  <c r="BA154" i="14"/>
  <c r="BA121" i="14"/>
  <c r="BA119" i="14"/>
  <c r="BA117" i="14"/>
  <c r="BA90" i="14"/>
  <c r="BA81" i="14"/>
  <c r="BA69" i="14"/>
  <c r="BA45" i="14"/>
  <c r="BA35" i="14"/>
  <c r="BA32" i="14"/>
  <c r="BA30" i="14"/>
  <c r="BA10" i="14"/>
  <c r="G9" i="14"/>
  <c r="I9" i="14"/>
  <c r="I8" i="14" s="1"/>
  <c r="K9" i="14"/>
  <c r="K8" i="14" s="1"/>
  <c r="M9" i="14"/>
  <c r="O9" i="14"/>
  <c r="O8" i="14" s="1"/>
  <c r="Q9" i="14"/>
  <c r="Q8" i="14" s="1"/>
  <c r="V9" i="14"/>
  <c r="V8" i="14" s="1"/>
  <c r="G12" i="14"/>
  <c r="I12" i="14"/>
  <c r="K12" i="14"/>
  <c r="M12" i="14"/>
  <c r="O12" i="14"/>
  <c r="Q12" i="14"/>
  <c r="V12" i="14"/>
  <c r="G14" i="14"/>
  <c r="I14" i="14"/>
  <c r="K14" i="14"/>
  <c r="M14" i="14"/>
  <c r="O14" i="14"/>
  <c r="Q14" i="14"/>
  <c r="V14" i="14"/>
  <c r="G16" i="14"/>
  <c r="I16" i="14"/>
  <c r="K16" i="14"/>
  <c r="M16" i="14"/>
  <c r="O16" i="14"/>
  <c r="Q16" i="14"/>
  <c r="V16" i="14"/>
  <c r="G18" i="14"/>
  <c r="M18" i="14" s="1"/>
  <c r="I18" i="14"/>
  <c r="K18" i="14"/>
  <c r="O18" i="14"/>
  <c r="Q18" i="14"/>
  <c r="V18" i="14"/>
  <c r="G21" i="14"/>
  <c r="M21" i="14" s="1"/>
  <c r="I21" i="14"/>
  <c r="K21" i="14"/>
  <c r="O21" i="14"/>
  <c r="Q21" i="14"/>
  <c r="V21" i="14"/>
  <c r="G24" i="14"/>
  <c r="M24" i="14" s="1"/>
  <c r="I24" i="14"/>
  <c r="K24" i="14"/>
  <c r="O24" i="14"/>
  <c r="Q24" i="14"/>
  <c r="V24" i="14"/>
  <c r="G26" i="14"/>
  <c r="M26" i="14" s="1"/>
  <c r="I26" i="14"/>
  <c r="K26" i="14"/>
  <c r="O26" i="14"/>
  <c r="Q26" i="14"/>
  <c r="V26" i="14"/>
  <c r="G28" i="14"/>
  <c r="I28" i="14"/>
  <c r="K28" i="14"/>
  <c r="M28" i="14"/>
  <c r="O28" i="14"/>
  <c r="Q28" i="14"/>
  <c r="V28" i="14"/>
  <c r="G29" i="14"/>
  <c r="I29" i="14"/>
  <c r="K29" i="14"/>
  <c r="M29" i="14"/>
  <c r="O29" i="14"/>
  <c r="Q29" i="14"/>
  <c r="V29" i="14"/>
  <c r="G31" i="14"/>
  <c r="I31" i="14"/>
  <c r="K31" i="14"/>
  <c r="M31" i="14"/>
  <c r="O31" i="14"/>
  <c r="Q31" i="14"/>
  <c r="V31" i="14"/>
  <c r="G34" i="14"/>
  <c r="I34" i="14"/>
  <c r="K34" i="14"/>
  <c r="M34" i="14"/>
  <c r="O34" i="14"/>
  <c r="Q34" i="14"/>
  <c r="V34" i="14"/>
  <c r="G37" i="14"/>
  <c r="M37" i="14" s="1"/>
  <c r="I37" i="14"/>
  <c r="K37" i="14"/>
  <c r="O37" i="14"/>
  <c r="Q37" i="14"/>
  <c r="V37" i="14"/>
  <c r="G40" i="14"/>
  <c r="M40" i="14" s="1"/>
  <c r="I40" i="14"/>
  <c r="K40" i="14"/>
  <c r="O40" i="14"/>
  <c r="Q40" i="14"/>
  <c r="V40" i="14"/>
  <c r="G42" i="14"/>
  <c r="M42" i="14" s="1"/>
  <c r="I42" i="14"/>
  <c r="K42" i="14"/>
  <c r="O42" i="14"/>
  <c r="Q42" i="14"/>
  <c r="V42" i="14"/>
  <c r="G44" i="14"/>
  <c r="M44" i="14" s="1"/>
  <c r="I44" i="14"/>
  <c r="K44" i="14"/>
  <c r="O44" i="14"/>
  <c r="Q44" i="14"/>
  <c r="V44" i="14"/>
  <c r="G49" i="14"/>
  <c r="I49" i="14"/>
  <c r="K49" i="14"/>
  <c r="M49" i="14"/>
  <c r="O49" i="14"/>
  <c r="Q49" i="14"/>
  <c r="V49" i="14"/>
  <c r="G51" i="14"/>
  <c r="I51" i="14"/>
  <c r="K51" i="14"/>
  <c r="M51" i="14"/>
  <c r="O51" i="14"/>
  <c r="Q51" i="14"/>
  <c r="V51" i="14"/>
  <c r="G54" i="14"/>
  <c r="I54" i="14"/>
  <c r="K54" i="14"/>
  <c r="M54" i="14"/>
  <c r="O54" i="14"/>
  <c r="Q54" i="14"/>
  <c r="V54" i="14"/>
  <c r="G55" i="14"/>
  <c r="M55" i="14" s="1"/>
  <c r="I55" i="14"/>
  <c r="K55" i="14"/>
  <c r="O55" i="14"/>
  <c r="Q55" i="14"/>
  <c r="V55" i="14"/>
  <c r="G56" i="14"/>
  <c r="M56" i="14" s="1"/>
  <c r="I56" i="14"/>
  <c r="K56" i="14"/>
  <c r="O56" i="14"/>
  <c r="Q56" i="14"/>
  <c r="V56" i="14"/>
  <c r="G59" i="14"/>
  <c r="M59" i="14" s="1"/>
  <c r="I59" i="14"/>
  <c r="K59" i="14"/>
  <c r="O59" i="14"/>
  <c r="Q59" i="14"/>
  <c r="V59" i="14"/>
  <c r="G62" i="14"/>
  <c r="M62" i="14" s="1"/>
  <c r="I62" i="14"/>
  <c r="K62" i="14"/>
  <c r="O62" i="14"/>
  <c r="Q62" i="14"/>
  <c r="V62" i="14"/>
  <c r="G64" i="14"/>
  <c r="M64" i="14" s="1"/>
  <c r="I64" i="14"/>
  <c r="K64" i="14"/>
  <c r="O64" i="14"/>
  <c r="Q64" i="14"/>
  <c r="V64" i="14"/>
  <c r="G66" i="14"/>
  <c r="I66" i="14"/>
  <c r="K66" i="14"/>
  <c r="M66" i="14"/>
  <c r="O66" i="14"/>
  <c r="Q66" i="14"/>
  <c r="V66" i="14"/>
  <c r="G68" i="14"/>
  <c r="I68" i="14"/>
  <c r="K68" i="14"/>
  <c r="M68" i="14"/>
  <c r="O68" i="14"/>
  <c r="Q68" i="14"/>
  <c r="V68" i="14"/>
  <c r="G70" i="14"/>
  <c r="I70" i="14"/>
  <c r="K70" i="14"/>
  <c r="M70" i="14"/>
  <c r="O70" i="14"/>
  <c r="Q70" i="14"/>
  <c r="V70" i="14"/>
  <c r="G72" i="14"/>
  <c r="I72" i="14"/>
  <c r="K72" i="14"/>
  <c r="M72" i="14"/>
  <c r="O72" i="14"/>
  <c r="Q72" i="14"/>
  <c r="V72" i="14"/>
  <c r="G73" i="14"/>
  <c r="M73" i="14" s="1"/>
  <c r="I73" i="14"/>
  <c r="K73" i="14"/>
  <c r="O73" i="14"/>
  <c r="Q73" i="14"/>
  <c r="V73" i="14"/>
  <c r="G74" i="14"/>
  <c r="M74" i="14" s="1"/>
  <c r="I74" i="14"/>
  <c r="K74" i="14"/>
  <c r="O74" i="14"/>
  <c r="Q74" i="14"/>
  <c r="V74" i="14"/>
  <c r="G76" i="14"/>
  <c r="M76" i="14" s="1"/>
  <c r="I76" i="14"/>
  <c r="K76" i="14"/>
  <c r="O76" i="14"/>
  <c r="Q76" i="14"/>
  <c r="V76" i="14"/>
  <c r="G78" i="14"/>
  <c r="M78" i="14" s="1"/>
  <c r="I78" i="14"/>
  <c r="K78" i="14"/>
  <c r="O78" i="14"/>
  <c r="Q78" i="14"/>
  <c r="V78" i="14"/>
  <c r="G80" i="14"/>
  <c r="I80" i="14"/>
  <c r="K80" i="14"/>
  <c r="M80" i="14"/>
  <c r="O80" i="14"/>
  <c r="Q80" i="14"/>
  <c r="V80" i="14"/>
  <c r="G83" i="14"/>
  <c r="I83" i="14"/>
  <c r="K83" i="14"/>
  <c r="M83" i="14"/>
  <c r="O83" i="14"/>
  <c r="Q83" i="14"/>
  <c r="V83" i="14"/>
  <c r="G85" i="14"/>
  <c r="M85" i="14"/>
  <c r="G86" i="14"/>
  <c r="I86" i="14"/>
  <c r="I85" i="14" s="1"/>
  <c r="K86" i="14"/>
  <c r="K85" i="14" s="1"/>
  <c r="M86" i="14"/>
  <c r="O86" i="14"/>
  <c r="O85" i="14" s="1"/>
  <c r="Q86" i="14"/>
  <c r="Q85" i="14" s="1"/>
  <c r="V86" i="14"/>
  <c r="V85" i="14" s="1"/>
  <c r="G89" i="14"/>
  <c r="I89" i="14"/>
  <c r="I88" i="14" s="1"/>
  <c r="K89" i="14"/>
  <c r="M89" i="14"/>
  <c r="O89" i="14"/>
  <c r="O88" i="14" s="1"/>
  <c r="Q89" i="14"/>
  <c r="V89" i="14"/>
  <c r="V88" i="14" s="1"/>
  <c r="G93" i="14"/>
  <c r="M93" i="14" s="1"/>
  <c r="I93" i="14"/>
  <c r="K93" i="14"/>
  <c r="K88" i="14" s="1"/>
  <c r="O93" i="14"/>
  <c r="Q93" i="14"/>
  <c r="V93" i="14"/>
  <c r="G94" i="14"/>
  <c r="G88" i="14" s="1"/>
  <c r="I94" i="14"/>
  <c r="K94" i="14"/>
  <c r="O94" i="14"/>
  <c r="Q94" i="14"/>
  <c r="V94" i="14"/>
  <c r="G96" i="14"/>
  <c r="I96" i="14"/>
  <c r="K96" i="14"/>
  <c r="M96" i="14"/>
  <c r="O96" i="14"/>
  <c r="Q96" i="14"/>
  <c r="V96" i="14"/>
  <c r="G98" i="14"/>
  <c r="I98" i="14"/>
  <c r="K98" i="14"/>
  <c r="M98" i="14"/>
  <c r="O98" i="14"/>
  <c r="Q98" i="14"/>
  <c r="V98" i="14"/>
  <c r="G100" i="14"/>
  <c r="I100" i="14"/>
  <c r="K100" i="14"/>
  <c r="M100" i="14"/>
  <c r="O100" i="14"/>
  <c r="Q100" i="14"/>
  <c r="V100" i="14"/>
  <c r="G103" i="14"/>
  <c r="M103" i="14" s="1"/>
  <c r="I103" i="14"/>
  <c r="K103" i="14"/>
  <c r="O103" i="14"/>
  <c r="Q103" i="14"/>
  <c r="V103" i="14"/>
  <c r="G106" i="14"/>
  <c r="M106" i="14" s="1"/>
  <c r="I106" i="14"/>
  <c r="K106" i="14"/>
  <c r="O106" i="14"/>
  <c r="Q106" i="14"/>
  <c r="Q88" i="14" s="1"/>
  <c r="V106" i="14"/>
  <c r="G108" i="14"/>
  <c r="I108" i="14"/>
  <c r="K108" i="14"/>
  <c r="M108" i="14"/>
  <c r="O108" i="14"/>
  <c r="Q108" i="14"/>
  <c r="V108" i="14"/>
  <c r="G110" i="14"/>
  <c r="M110" i="14" s="1"/>
  <c r="I110" i="14"/>
  <c r="K110" i="14"/>
  <c r="O110" i="14"/>
  <c r="Q110" i="14"/>
  <c r="V110" i="14"/>
  <c r="G111" i="14"/>
  <c r="M111" i="14" s="1"/>
  <c r="I111" i="14"/>
  <c r="K111" i="14"/>
  <c r="O111" i="14"/>
  <c r="Q111" i="14"/>
  <c r="V111" i="14"/>
  <c r="G112" i="14"/>
  <c r="I112" i="14"/>
  <c r="K112" i="14"/>
  <c r="M112" i="14"/>
  <c r="O112" i="14"/>
  <c r="Q112" i="14"/>
  <c r="V112" i="14"/>
  <c r="G113" i="14"/>
  <c r="I113" i="14"/>
  <c r="K113" i="14"/>
  <c r="M113" i="14"/>
  <c r="O113" i="14"/>
  <c r="Q113" i="14"/>
  <c r="V113" i="14"/>
  <c r="G116" i="14"/>
  <c r="M116" i="14" s="1"/>
  <c r="M115" i="14" s="1"/>
  <c r="I116" i="14"/>
  <c r="I115" i="14" s="1"/>
  <c r="K116" i="14"/>
  <c r="K115" i="14" s="1"/>
  <c r="O116" i="14"/>
  <c r="O115" i="14" s="1"/>
  <c r="Q116" i="14"/>
  <c r="Q115" i="14" s="1"/>
  <c r="V116" i="14"/>
  <c r="G118" i="14"/>
  <c r="M118" i="14" s="1"/>
  <c r="I118" i="14"/>
  <c r="K118" i="14"/>
  <c r="O118" i="14"/>
  <c r="Q118" i="14"/>
  <c r="V118" i="14"/>
  <c r="G120" i="14"/>
  <c r="I120" i="14"/>
  <c r="K120" i="14"/>
  <c r="M120" i="14"/>
  <c r="O120" i="14"/>
  <c r="Q120" i="14"/>
  <c r="V120" i="14"/>
  <c r="V115" i="14" s="1"/>
  <c r="G122" i="14"/>
  <c r="M122" i="14" s="1"/>
  <c r="I122" i="14"/>
  <c r="K122" i="14"/>
  <c r="O122" i="14"/>
  <c r="Q122" i="14"/>
  <c r="V122" i="14"/>
  <c r="G124" i="14"/>
  <c r="M124" i="14" s="1"/>
  <c r="I124" i="14"/>
  <c r="K124" i="14"/>
  <c r="O124" i="14"/>
  <c r="Q124" i="14"/>
  <c r="V124" i="14"/>
  <c r="G125" i="14"/>
  <c r="I125" i="14"/>
  <c r="K125" i="14"/>
  <c r="M125" i="14"/>
  <c r="O125" i="14"/>
  <c r="Q125" i="14"/>
  <c r="V125" i="14"/>
  <c r="G127" i="14"/>
  <c r="I127" i="14"/>
  <c r="K127" i="14"/>
  <c r="M127" i="14"/>
  <c r="O127" i="14"/>
  <c r="Q127" i="14"/>
  <c r="V127" i="14"/>
  <c r="G128" i="14"/>
  <c r="I128" i="14"/>
  <c r="K128" i="14"/>
  <c r="M128" i="14"/>
  <c r="O128" i="14"/>
  <c r="Q128" i="14"/>
  <c r="V128" i="14"/>
  <c r="G130" i="14"/>
  <c r="M130" i="14" s="1"/>
  <c r="I130" i="14"/>
  <c r="K130" i="14"/>
  <c r="O130" i="14"/>
  <c r="Q130" i="14"/>
  <c r="V130" i="14"/>
  <c r="G131" i="14"/>
  <c r="M131" i="14" s="1"/>
  <c r="I131" i="14"/>
  <c r="K131" i="14"/>
  <c r="O131" i="14"/>
  <c r="Q131" i="14"/>
  <c r="V131" i="14"/>
  <c r="G133" i="14"/>
  <c r="I133" i="14"/>
  <c r="K133" i="14"/>
  <c r="M133" i="14"/>
  <c r="O133" i="14"/>
  <c r="Q133" i="14"/>
  <c r="V133" i="14"/>
  <c r="G135" i="14"/>
  <c r="G136" i="14"/>
  <c r="M136" i="14" s="1"/>
  <c r="M135" i="14" s="1"/>
  <c r="I136" i="14"/>
  <c r="I135" i="14" s="1"/>
  <c r="K136" i="14"/>
  <c r="O136" i="14"/>
  <c r="Q136" i="14"/>
  <c r="Q135" i="14" s="1"/>
  <c r="V136" i="14"/>
  <c r="V135" i="14" s="1"/>
  <c r="G139" i="14"/>
  <c r="I139" i="14"/>
  <c r="K139" i="14"/>
  <c r="K135" i="14" s="1"/>
  <c r="M139" i="14"/>
  <c r="O139" i="14"/>
  <c r="Q139" i="14"/>
  <c r="V139" i="14"/>
  <c r="G141" i="14"/>
  <c r="I141" i="14"/>
  <c r="K141" i="14"/>
  <c r="M141" i="14"/>
  <c r="O141" i="14"/>
  <c r="Q141" i="14"/>
  <c r="V141" i="14"/>
  <c r="G144" i="14"/>
  <c r="I144" i="14"/>
  <c r="K144" i="14"/>
  <c r="M144" i="14"/>
  <c r="O144" i="14"/>
  <c r="O135" i="14" s="1"/>
  <c r="Q144" i="14"/>
  <c r="V144" i="14"/>
  <c r="G145" i="14"/>
  <c r="M145" i="14" s="1"/>
  <c r="I145" i="14"/>
  <c r="K145" i="14"/>
  <c r="O145" i="14"/>
  <c r="Q145" i="14"/>
  <c r="V145" i="14"/>
  <c r="G147" i="14"/>
  <c r="M147" i="14" s="1"/>
  <c r="I147" i="14"/>
  <c r="K147" i="14"/>
  <c r="O147" i="14"/>
  <c r="Q147" i="14"/>
  <c r="V147" i="14"/>
  <c r="V149" i="14"/>
  <c r="G150" i="14"/>
  <c r="AF182" i="14" s="1"/>
  <c r="I150" i="14"/>
  <c r="I149" i="14" s="1"/>
  <c r="K150" i="14"/>
  <c r="K149" i="14" s="1"/>
  <c r="O150" i="14"/>
  <c r="O149" i="14" s="1"/>
  <c r="Q150" i="14"/>
  <c r="Q149" i="14" s="1"/>
  <c r="V150" i="14"/>
  <c r="G152" i="14"/>
  <c r="I152" i="14"/>
  <c r="Q152" i="14"/>
  <c r="G153" i="14"/>
  <c r="I153" i="14"/>
  <c r="K153" i="14"/>
  <c r="K152" i="14" s="1"/>
  <c r="M153" i="14"/>
  <c r="M152" i="14" s="1"/>
  <c r="O153" i="14"/>
  <c r="O152" i="14" s="1"/>
  <c r="Q153" i="14"/>
  <c r="V153" i="14"/>
  <c r="V152" i="14" s="1"/>
  <c r="G156" i="14"/>
  <c r="G155" i="14" s="1"/>
  <c r="I156" i="14"/>
  <c r="I155" i="14" s="1"/>
  <c r="K156" i="14"/>
  <c r="M156" i="14"/>
  <c r="O156" i="14"/>
  <c r="O155" i="14" s="1"/>
  <c r="Q156" i="14"/>
  <c r="Q155" i="14" s="1"/>
  <c r="V156" i="14"/>
  <c r="V155" i="14" s="1"/>
  <c r="G159" i="14"/>
  <c r="M159" i="14" s="1"/>
  <c r="I159" i="14"/>
  <c r="K159" i="14"/>
  <c r="O159" i="14"/>
  <c r="Q159" i="14"/>
  <c r="V159" i="14"/>
  <c r="G161" i="14"/>
  <c r="M161" i="14" s="1"/>
  <c r="I161" i="14"/>
  <c r="K161" i="14"/>
  <c r="O161" i="14"/>
  <c r="Q161" i="14"/>
  <c r="V161" i="14"/>
  <c r="G163" i="14"/>
  <c r="M163" i="14" s="1"/>
  <c r="I163" i="14"/>
  <c r="K163" i="14"/>
  <c r="O163" i="14"/>
  <c r="Q163" i="14"/>
  <c r="V163" i="14"/>
  <c r="G166" i="14"/>
  <c r="M166" i="14" s="1"/>
  <c r="I166" i="14"/>
  <c r="K166" i="14"/>
  <c r="O166" i="14"/>
  <c r="Q166" i="14"/>
  <c r="V166" i="14"/>
  <c r="G169" i="14"/>
  <c r="M169" i="14" s="1"/>
  <c r="I169" i="14"/>
  <c r="K169" i="14"/>
  <c r="K155" i="14" s="1"/>
  <c r="O169" i="14"/>
  <c r="Q169" i="14"/>
  <c r="V169" i="14"/>
  <c r="G171" i="14"/>
  <c r="I171" i="14"/>
  <c r="K171" i="14"/>
  <c r="M171" i="14"/>
  <c r="O171" i="14"/>
  <c r="Q171" i="14"/>
  <c r="V171" i="14"/>
  <c r="G173" i="14"/>
  <c r="I173" i="14"/>
  <c r="K173" i="14"/>
  <c r="M173" i="14"/>
  <c r="O173" i="14"/>
  <c r="Q173" i="14"/>
  <c r="V173" i="14"/>
  <c r="G175" i="14"/>
  <c r="I175" i="14"/>
  <c r="K175" i="14"/>
  <c r="M175" i="14"/>
  <c r="O175" i="14"/>
  <c r="Q175" i="14"/>
  <c r="V175" i="14"/>
  <c r="G177" i="14"/>
  <c r="M177" i="14" s="1"/>
  <c r="I177" i="14"/>
  <c r="K177" i="14"/>
  <c r="O177" i="14"/>
  <c r="Q177" i="14"/>
  <c r="V177" i="14"/>
  <c r="G179" i="14"/>
  <c r="M179" i="14" s="1"/>
  <c r="I179" i="14"/>
  <c r="K179" i="14"/>
  <c r="O179" i="14"/>
  <c r="Q179" i="14"/>
  <c r="V179" i="14"/>
  <c r="AE182" i="14"/>
  <c r="G23" i="13"/>
  <c r="BA21" i="13"/>
  <c r="BA20" i="13"/>
  <c r="BA10" i="13"/>
  <c r="G8" i="13"/>
  <c r="M8" i="13"/>
  <c r="G9" i="13"/>
  <c r="I9" i="13"/>
  <c r="I8" i="13" s="1"/>
  <c r="K9" i="13"/>
  <c r="K8" i="13" s="1"/>
  <c r="M9" i="13"/>
  <c r="O9" i="13"/>
  <c r="O8" i="13" s="1"/>
  <c r="Q9" i="13"/>
  <c r="Q8" i="13" s="1"/>
  <c r="V9" i="13"/>
  <c r="V8" i="13" s="1"/>
  <c r="G19" i="13"/>
  <c r="I19" i="13"/>
  <c r="K19" i="13"/>
  <c r="M19" i="13"/>
  <c r="O19" i="13"/>
  <c r="Q19" i="13"/>
  <c r="V19" i="13"/>
  <c r="AE23" i="13"/>
  <c r="AF23" i="13"/>
  <c r="G31" i="12"/>
  <c r="BA29" i="12"/>
  <c r="BA26" i="12"/>
  <c r="BA24" i="12"/>
  <c r="BA22" i="12"/>
  <c r="BA19" i="12"/>
  <c r="BA18" i="12"/>
  <c r="BA15" i="12"/>
  <c r="BA13" i="12"/>
  <c r="BA11" i="12"/>
  <c r="G8" i="12"/>
  <c r="K8" i="12"/>
  <c r="G9" i="12"/>
  <c r="I9" i="12"/>
  <c r="I8" i="12" s="1"/>
  <c r="K9" i="12"/>
  <c r="M9" i="12"/>
  <c r="M8" i="12" s="1"/>
  <c r="O9" i="12"/>
  <c r="O8" i="12" s="1"/>
  <c r="Q9" i="12"/>
  <c r="V9" i="12"/>
  <c r="V8" i="12" s="1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Q8" i="12" s="1"/>
  <c r="V14" i="12"/>
  <c r="G16" i="12"/>
  <c r="M16" i="12" s="1"/>
  <c r="I16" i="12"/>
  <c r="K16" i="12"/>
  <c r="O16" i="12"/>
  <c r="Q16" i="12"/>
  <c r="V16" i="12"/>
  <c r="G17" i="12"/>
  <c r="I17" i="12"/>
  <c r="K17" i="12"/>
  <c r="M17" i="12"/>
  <c r="O17" i="12"/>
  <c r="Q17" i="12"/>
  <c r="V17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AE31" i="12"/>
  <c r="AF31" i="12"/>
  <c r="I20" i="1"/>
  <c r="I19" i="1"/>
  <c r="I18" i="1"/>
  <c r="I17" i="1"/>
  <c r="I16" i="1"/>
  <c r="I70" i="1"/>
  <c r="J69" i="1" s="1"/>
  <c r="F47" i="1"/>
  <c r="G23" i="1" s="1"/>
  <c r="G47" i="1"/>
  <c r="G25" i="1" s="1"/>
  <c r="A25" i="1" s="1"/>
  <c r="A26" i="1" s="1"/>
  <c r="G26" i="1" s="1"/>
  <c r="H46" i="1"/>
  <c r="I46" i="1" s="1"/>
  <c r="H45" i="1"/>
  <c r="I45" i="1" s="1"/>
  <c r="H44" i="1"/>
  <c r="I44" i="1" s="1"/>
  <c r="H43" i="1"/>
  <c r="H42" i="1"/>
  <c r="I42" i="1" s="1"/>
  <c r="H41" i="1"/>
  <c r="I41" i="1" s="1"/>
  <c r="H40" i="1"/>
  <c r="I40" i="1" s="1"/>
  <c r="H39" i="1"/>
  <c r="I39" i="1" s="1"/>
  <c r="I47" i="1" s="1"/>
  <c r="J28" i="1"/>
  <c r="J26" i="1"/>
  <c r="G38" i="1"/>
  <c r="F38" i="1"/>
  <c r="J23" i="1"/>
  <c r="J24" i="1"/>
  <c r="J25" i="1"/>
  <c r="J27" i="1"/>
  <c r="E24" i="1"/>
  <c r="E26" i="1"/>
  <c r="J63" i="1" l="1"/>
  <c r="J65" i="1"/>
  <c r="J66" i="1"/>
  <c r="J61" i="1"/>
  <c r="J67" i="1"/>
  <c r="J62" i="1"/>
  <c r="J68" i="1"/>
  <c r="J64" i="1"/>
  <c r="A23" i="1"/>
  <c r="A24" i="1" s="1"/>
  <c r="G24" i="1" s="1"/>
  <c r="A27" i="1" s="1"/>
  <c r="A29" i="1" s="1"/>
  <c r="G29" i="1" s="1"/>
  <c r="G27" i="1" s="1"/>
  <c r="G28" i="1"/>
  <c r="M8" i="15"/>
  <c r="M161" i="15"/>
  <c r="M73" i="15"/>
  <c r="G8" i="15"/>
  <c r="M182" i="15"/>
  <c r="M178" i="15" s="1"/>
  <c r="M118" i="15"/>
  <c r="M117" i="15" s="1"/>
  <c r="G73" i="15"/>
  <c r="AF203" i="15"/>
  <c r="M155" i="14"/>
  <c r="M8" i="14"/>
  <c r="G149" i="14"/>
  <c r="G8" i="14"/>
  <c r="G115" i="14"/>
  <c r="M150" i="14"/>
  <c r="M149" i="14" s="1"/>
  <c r="M94" i="14"/>
  <c r="M88" i="14" s="1"/>
  <c r="I21" i="1"/>
  <c r="J45" i="1"/>
  <c r="J41" i="1"/>
  <c r="J44" i="1"/>
  <c r="J39" i="1"/>
  <c r="J47" i="1" s="1"/>
  <c r="J46" i="1"/>
  <c r="J40" i="1"/>
  <c r="J42" i="1"/>
  <c r="H47" i="1"/>
  <c r="J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Kuchař</author>
  </authors>
  <commentList>
    <comment ref="S6" authorId="0" shapeId="0" xr:uid="{A1C037E0-4C0C-4BA8-BED6-AA47A54CAC2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F39E100-F7B6-4292-B3A2-739065C895B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Kuchař</author>
  </authors>
  <commentList>
    <comment ref="S6" authorId="0" shapeId="0" xr:uid="{FBC543F4-5D17-475B-8091-4E21041B223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241C7AE-C925-422E-B23E-8812F29B228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Kuchař</author>
  </authors>
  <commentList>
    <comment ref="S6" authorId="0" shapeId="0" xr:uid="{96BEF7FB-47AD-4384-ABBD-561E5A67575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B4C6934-4987-40BD-919D-B8C3C358E6D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Kuchař</author>
  </authors>
  <commentList>
    <comment ref="S6" authorId="0" shapeId="0" xr:uid="{6D9991A6-8510-42CE-920D-2A6D66B424B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46986DF-6196-4A74-9FA9-9245D256BDB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<sst xmlns="http://schemas.openxmlformats.org/spreadsheetml/2006/main" count="2419" uniqueCount="549">
  <si>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</si>
  <si>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</si>
  <si>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</si>
  <si>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</si>
  <si>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</si>
  <si>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</si>
  <si>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</si>
  <si>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</si>
  <si>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</si>
  <si>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</si>
  <si>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</si>
  <si>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</si>
  <si>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</si>
  <si>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</si>
  <si>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</si>
  <si>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</si>
  <si>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</si>
  <si>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</si>
  <si>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</si>
  <si>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</si>
  <si>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</si>
  <si>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</si>
  <si>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</si>
  <si>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</si>
  <si>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</si>
  <si>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</si>
  <si>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</si>
  <si>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</si>
  <si>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</si>
  <si>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</si>
  <si>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</si>
  <si>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</si>
  <si>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</si>
  <si>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</si>
  <si>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</si>
  <si>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</si>
  <si>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</si>
  <si>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</si>
  <si>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</si>
  <si>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</si>
  <si>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</si>
  <si>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</si>
  <si>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</si>
  <si>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Ing. Karel Kuchař</t>
  </si>
  <si>
    <t>18</t>
  </si>
  <si>
    <t>OPRAVA MÍSTNÍCH KOMUNIKACÍ V OBCI MILENOV - větv A od km 0,190 po KÚ, SO 03</t>
  </si>
  <si>
    <t>NELL PROJEKT s.r.o.</t>
  </si>
  <si>
    <t>Zarámí 428</t>
  </si>
  <si>
    <t>Zlín</t>
  </si>
  <si>
    <t>76001</t>
  </si>
  <si>
    <t>29209081</t>
  </si>
  <si>
    <t>CZ29209081</t>
  </si>
  <si>
    <t>Stavba</t>
  </si>
  <si>
    <t>Ostatní a vedlejší náklady</t>
  </si>
  <si>
    <t>1</t>
  </si>
  <si>
    <t>Vedlejší rozpočtové náklady - uznatelné náklady</t>
  </si>
  <si>
    <t>2</t>
  </si>
  <si>
    <t>Vedlejší rozpočtové náklady - neuznatelné náklady</t>
  </si>
  <si>
    <t>Stavební objekt</t>
  </si>
  <si>
    <t>OPRAVA MÍSTNÍCH KOMUNIKACÍ V OBCI MILENOV</t>
  </si>
  <si>
    <t>Větev A od km 0,190 po KÚ</t>
  </si>
  <si>
    <t>SO 03</t>
  </si>
  <si>
    <t>Celkem za stavbu</t>
  </si>
  <si>
    <t>CZK</t>
  </si>
  <si>
    <t>#POPS</t>
  </si>
  <si>
    <t>Popis stavby: 18 - OPRAVA MÍSTNÍCH KOMUNIKACÍ V OBCI MILENOV - větv A od km 0,190 po KÚ, SO 03</t>
  </si>
  <si>
    <t>#POPO</t>
  </si>
  <si>
    <t>Popis objektu: 1 - Vedlejší rozpočtové náklady</t>
  </si>
  <si>
    <t>#POPR</t>
  </si>
  <si>
    <t>Popis rozpočtu: 1 - Vedlejší rozpočtové náklady - uznatelné náklady</t>
  </si>
  <si>
    <t>Popis rozpočtu: 2 - Vedlejší rozpočtové náklady - neuznatelné náklady</t>
  </si>
  <si>
    <t>Popis objektu: 2 - OPRAVA MÍSTNÍCH KOMUNIKACÍ V OBCI MILENOV</t>
  </si>
  <si>
    <t>Popis rozpočtu: 1 - Větev A od km 0,190 po KÚ</t>
  </si>
  <si>
    <t>Popis rozpočtu: 2 - SO 03</t>
  </si>
  <si>
    <t>Rekapitulace dílů</t>
  </si>
  <si>
    <t>Typ dílu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</si>
  <si>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</si>
  <si>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</si>
  <si>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</si>
  <si>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</si>
  <si>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</si>
  <si>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</si>
  <si>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</si>
  <si>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</si>
  <si>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</si>
  <si>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</si>
  <si>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</si>
  <si>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</si>
  <si>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</si>
  <si>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99</t>
  </si>
  <si>
    <t>Staveništní přesun hmot</t>
  </si>
  <si>
    <t>VN</t>
  </si>
  <si>
    <t>ON</t>
  </si>
  <si>
    <t>Soupis vedlejších a ostatních nákladů</t>
  </si>
  <si>
    <t>#TypZaznamu#</t>
  </si>
  <si>
    <t>STA</t>
  </si>
  <si>
    <t>Vedlejší rozpočtové náklady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</si>
  <si>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</si>
  <si>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</si>
  <si>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</si>
  <si>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</si>
  <si>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</si>
  <si>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</si>
  <si>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</si>
  <si>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</si>
  <si>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</si>
  <si>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</si>
  <si>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</si>
  <si>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</si>
  <si>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</si>
  <si>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</si>
  <si>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</si>
  <si>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</si>
  <si>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</si>
  <si>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</si>
  <si>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</si>
  <si>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</si>
  <si>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</si>
  <si>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</si>
  <si>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</si>
  <si>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</si>
  <si>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</si>
  <si>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</si>
  <si>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</si>
  <si>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</si>
  <si>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</si>
  <si>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</si>
  <si>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25/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</si>
  <si>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</si>
  <si>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</si>
  <si>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</si>
  <si>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</si>
  <si>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</si>
  <si>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</si>
  <si>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</si>
  <si>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</si>
  <si>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</si>
  <si>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005241020R</t>
  </si>
  <si>
    <t xml:space="preserve">Geodetické zaměření skutečného provedení  </t>
  </si>
  <si>
    <t>- náklady na provedení skutečného zaměření stavby v rozsahu nezbytném pro zápis změny do katastru nemovitostí.</t>
  </si>
  <si>
    <t>R4</t>
  </si>
  <si>
    <t>Úklid staveniště před protokolárním předáním a převzetím díla</t>
  </si>
  <si>
    <t>soubor</t>
  </si>
  <si>
    <t>Vlastní</t>
  </si>
  <si>
    <t>Práce</t>
  </si>
  <si>
    <t>POL1_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</si>
  <si>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</si>
  <si>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</si>
  <si>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</si>
  <si>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- 2x vyhotovení - dokumentace v listinné a digitální podobě, zakreslení změn PD, vč. revizí, prohlášení o shodě apod.</t>
  </si>
  <si>
    <t>- 6x vyhotovéní - geometrický plán pro výkup pozemků - dokumentace v listinné a digitální podobě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</si>
  <si>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</si>
  <si>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</si>
  <si>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</si>
  <si>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</si>
  <si>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</si>
  <si>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</si>
  <si>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005121 R</t>
  </si>
  <si>
    <t>Zařízení staveniště</t>
  </si>
  <si>
    <t>Náklady spojené se zřízením přípojek energií k objektům zařízení staveniště, vybudování případných měřících odběrných míst a zařízení, případná příprava území pro objekty ZS a vlastní vybudování objektů ZS vč. oplocení, zabezpečení proti neoprávněnému vstupu nepovolaných osob. Provoz zařízení staveniště – náklady na vybavení objektů ZS, ostraha staveniště, osvětlení staveniště, náklady na energie v rámci provozu ZS, náklady na úklid v prostorách ZS, náklady na potřebnou údržbu a opravy na objektech ZS a na přípojkách energií. Odstranění objektů ZS včetně přípojek energií a jejich odvoz. Náklady na úpravu povrchů po odstranění ZS a úklid ploch ZS.</t>
  </si>
  <si>
    <t>R1</t>
  </si>
  <si>
    <t>Kompletační a koordinační činnost</t>
  </si>
  <si>
    <t>R3</t>
  </si>
  <si>
    <t>Uvedení všech povrchů dotčených stavbou do původního stavu</t>
  </si>
  <si>
    <t>Uvedení všech povrchů dotčených stavbou do původního stavu (komunikace, chodníky zeleň, příkopy, propustky), včetně opravy, údržby a průběžného čištění, kropení komunikací užívaných v průběhu stavby</t>
  </si>
  <si>
    <t>SUM</t>
  </si>
  <si>
    <t>Geodetické zaměření rohů stavby, stabilizace bodů a sestavení laviček.</t>
  </si>
  <si>
    <t>END</t>
  </si>
  <si>
    <t>00523  R</t>
  </si>
  <si>
    <t>Zkoušky a revize</t>
  </si>
  <si>
    <t>Náklady zhotovitele, související s prováděním zkoušek a revizí předepsaných technickými normami, TP nebo objednatelem a které jsou pro provedení díla nezbytné.</t>
  </si>
  <si>
    <t>Např.:</t>
  </si>
  <si>
    <t>ČSN 72 1006 - Kontrola zhutnění zemin a sypanin</t>
  </si>
  <si>
    <t>ČSN 73 6175 - Měření a hodnocení nerovnosti povrchů vozovek</t>
  </si>
  <si>
    <t>ČSN 73 6192 - Rázové zatěžovací zkoušky vozovek a podloží</t>
  </si>
  <si>
    <t>ČSN EN 1610 - Provádění stok a kanalizačních přípojek a jejich zkoušení</t>
  </si>
  <si>
    <t>TKP 18 Beton pro konstrukce</t>
  </si>
  <si>
    <t>ČSN  EN 206  Beton</t>
  </si>
  <si>
    <t>atd.</t>
  </si>
  <si>
    <t>R</t>
  </si>
  <si>
    <t>Fotodokumentace stavby</t>
  </si>
  <si>
    <t>Fotodokumentace stavby před zahájením stavby, v průběhu výstavby a po stavbě. Zařazení fotek do fotoalba v časové posloupnosti a popisem činnosti a číslem objektů v listinné a digitální podobě.</t>
  </si>
  <si>
    <t>Zhotovitel zaznamená průběh prací. Fotky budou dokládat postup prací po jednotlivých dnech a fakturovaných položkách, nasazení jednotlivých mechanizmů, prováděných zkouškách, bude předáno na CD s popisem po jednotlivých dnech.</t>
  </si>
  <si>
    <t>Položkový soupis prací a dodávek</t>
  </si>
  <si>
    <t>131201111R00</t>
  </si>
  <si>
    <t>Hloubení nezapažených jam a zářezů do 100 m3, v hornině 3, hloubení strojně</t>
  </si>
  <si>
    <t>m3</t>
  </si>
  <si>
    <t>800-1</t>
  </si>
  <si>
    <t>RTS 24/ II</t>
  </si>
  <si>
    <t>POL1_1</t>
  </si>
  <si>
    <t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</si>
  <si>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>SPI</t>
  </si>
  <si>
    <t>vsakovací jáma : 1*2*2</t>
  </si>
  <si>
    <t>VV</t>
  </si>
  <si>
    <t>583427603R</t>
  </si>
  <si>
    <t>Kamenivo nestanovené drcené; frakce 32,0 až 63,0 mm</t>
  </si>
  <si>
    <t>t</t>
  </si>
  <si>
    <t>SPCM</t>
  </si>
  <si>
    <t>Specifikace</t>
  </si>
  <si>
    <t>POL3_</t>
  </si>
  <si>
    <t>4*2,2</t>
  </si>
  <si>
    <t>289971231R00</t>
  </si>
  <si>
    <t>Zřízení vrstvy z geotextilie na upraveném povrchu sklon přes 1:2,5 do 1:1, šířka od 0 do 3 m</t>
  </si>
  <si>
    <t>m2</t>
  </si>
  <si>
    <t>800-2</t>
  </si>
  <si>
    <t>vsakovací jáma : (2*1*2+2*2*2+1*2*2)</t>
  </si>
  <si>
    <t>67352003R</t>
  </si>
  <si>
    <t>Geosyntetika typ: geotextilie; netkaná; materiál: PET; plošná hmotnost = 250 g/m2; Pevnost v tahu podélně = 10,0 kN/m; Pevnost v tahu příčně = 12,0 kN/m</t>
  </si>
  <si>
    <t>vsakovací jáma : 16*1,25</t>
  </si>
  <si>
    <t>139601102R00</t>
  </si>
  <si>
    <t>Ruční výkop jam, rýh a šachet v hornině 3</t>
  </si>
  <si>
    <t>s přehozením na vzdálenost do 5 m nebo s naložením na ruční dopravní prostředek</t>
  </si>
  <si>
    <t>kabely SK : 10*1*0,5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</si>
  <si>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</si>
  <si>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</si>
  <si>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</si>
  <si>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kabely SK : 10*1,0*0,5</t>
  </si>
  <si>
    <t>113109420R00</t>
  </si>
  <si>
    <t>Odstranění podkladů nebo krytů z betonu prostého, v ploše jednotlivě nad 50 m2, tloušťka vrstvy 200 mm</t>
  </si>
  <si>
    <t>822-1</t>
  </si>
  <si>
    <t>Plocha ze situace : 21</t>
  </si>
  <si>
    <t>113107615R00</t>
  </si>
  <si>
    <t>Odstranění podkladů nebo krytů z kameniva hrubého drceného, v ploše jednotlivě nad 50 m2, tloušťka vrstvy 150 mm</t>
  </si>
  <si>
    <t>možnost využít do sanace</t>
  </si>
  <si>
    <t>113107620R00</t>
  </si>
  <si>
    <t>Odstranění podkladů nebo krytů z kameniva hrubého drceného, v ploše jednotlivě nad 50 m2, tloušťka vrstvy 200 mm</t>
  </si>
  <si>
    <t>113151119R00</t>
  </si>
  <si>
    <t>Odstranění podkladu, krytu frézováním povrch živičný, plochy do 500 m2 na jednom objektu nebo při provádění pruhu šířky do  750 mm, tloušťky 100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</si>
  <si>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</si>
  <si>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</si>
  <si>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</si>
  <si>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</si>
  <si>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</si>
  <si>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20</t>
  </si>
  <si>
    <t>132201111R00</t>
  </si>
  <si>
    <t>Hloubení rýh šířky do 60 cm do 100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</si>
  <si>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</si>
  <si>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přípojka : (20)*0,6*1,5</t>
  </si>
  <si>
    <t>174101101R00</t>
  </si>
  <si>
    <t>Zásyp sypaninou se zhutněním jam, šachet, rýh nebo kolem objektů v těchto vykopávkách</t>
  </si>
  <si>
    <t>přípojka : (20)*0,8*0,6*1,5</t>
  </si>
  <si>
    <t>583420431R</t>
  </si>
  <si>
    <t>Kamenivo nestanovené drcené; frakce 0,0 až 4,0 mm</t>
  </si>
  <si>
    <t>14,4*0,2*2,2</t>
  </si>
  <si>
    <t>583423631R</t>
  </si>
  <si>
    <t>Kamenivo nestanovené drcené; frakce 0,0 až 63,0 mm</t>
  </si>
  <si>
    <t>14,4*0,8*2,2</t>
  </si>
  <si>
    <t>122202202R00</t>
  </si>
  <si>
    <t>Odkopávky a prokopávky pro silnice v hornině 3 přes 100 do 1 000 m3</t>
  </si>
  <si>
    <t>s přemístěním výkopku v příčných profilech na vzdálenost do 15 m nebo s naložením na dopravní prostředek.</t>
  </si>
  <si>
    <t>komunikace : 440,88*0,6</t>
  </si>
  <si>
    <t>sanace : 440,88*0,3</t>
  </si>
  <si>
    <t>-367,4*0,15-367,4*0,2</t>
  </si>
  <si>
    <t>167101102R00</t>
  </si>
  <si>
    <t>Nakládání, skládání, překládání neulehlého výkopku nakládání výkopku  přes 100 m3, z horniny 1 až 4</t>
  </si>
  <si>
    <t>268,2+4+18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</si>
  <si>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</si>
  <si>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</si>
  <si>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</si>
  <si>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290,20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</si>
  <si>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</si>
  <si>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</si>
  <si>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</si>
  <si>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</si>
  <si>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181101102R00</t>
  </si>
  <si>
    <t>Úprava pláně v zářezech v hornině 1 až 4, se zhutněním</t>
  </si>
  <si>
    <t>vyrovnáním výškových rozdílů, ploch vodorovných a ploch do sklonu 1 : 5.</t>
  </si>
  <si>
    <t>440,88</t>
  </si>
  <si>
    <t>171101121R00</t>
  </si>
  <si>
    <t>Uložení sypaniny do násypů zhutněných z hornin nesoudržných   kamenitých</t>
  </si>
  <si>
    <t>s rozprostřením sypaniny ve vrstvách a s hrubým urovnáním,</t>
  </si>
  <si>
    <t>sanace v případě neúnosného podloží : 440,88*0,3</t>
  </si>
  <si>
    <t>583424034R</t>
  </si>
  <si>
    <t>Kamenivo nestanovené drcené; frakce 0,0 až 125,0 mm</t>
  </si>
  <si>
    <t>132,26*2,2</t>
  </si>
  <si>
    <t>568111111R00</t>
  </si>
  <si>
    <t>Vyztužení podkladní vrstvy z geotextilie, sklon povrchu do 1:5, role šířky 3 m</t>
  </si>
  <si>
    <t>67352024R</t>
  </si>
  <si>
    <t>Geosyntetika typ: geotextilie; tkaná; materiál: PP; plošná hmotnost = 186 g/m2; Pevnost v tahu podélně = 46,0 kN/m; Pevnost v tahu příčně = 46,0 kN/m</t>
  </si>
  <si>
    <t>440,88*1,2</t>
  </si>
  <si>
    <t>181301101R00</t>
  </si>
  <si>
    <t>Rozprostření a urovnání ornice v rovině v souvislé ploše do 500 m2, tloušťka vrstvy do 100 mm</t>
  </si>
  <si>
    <t>s případným nutným přemístěním hromad nebo dočasných skládek na místo potřeby ze vzdálenosti do 30 m, v rovině nebo ve svahu do 1 : 5,</t>
  </si>
  <si>
    <t>10364200R</t>
  </si>
  <si>
    <t>ornice pro pozemkové úpravy</t>
  </si>
  <si>
    <t>RTS 22/ II</t>
  </si>
  <si>
    <t>100*0,1</t>
  </si>
  <si>
    <t>183403114R00</t>
  </si>
  <si>
    <t>Obdělávání půdy kultivátorováním, v rovině nebo na svahu 1:5</t>
  </si>
  <si>
    <t>823-1</t>
  </si>
  <si>
    <t>183403152R00</t>
  </si>
  <si>
    <t>Obdělávání půdy vláčením, v rovině nebo na svahu 1:5</t>
  </si>
  <si>
    <t>182001111R00</t>
  </si>
  <si>
    <t>Plošná úprava terénu při nerovnostech terénu přes 50 do 100 mm, v rovině nebo na svahu do 1:5</t>
  </si>
  <si>
    <t>s urovnáním povrchu, bez doplnění ornice, v hornině 1 až 4,</t>
  </si>
  <si>
    <t>180402111R00</t>
  </si>
  <si>
    <t>Založení trávníku parkový trávník, výsevem, v rovině nebo na svahu do 1:5</t>
  </si>
  <si>
    <t>na půdě předem připravené s pokosením, naložením, odvozem odpadu do 20 km a se složením,</t>
  </si>
  <si>
    <t>00572410R</t>
  </si>
  <si>
    <t>směs travní parková, pro mírnou zátěž</t>
  </si>
  <si>
    <t>kg</t>
  </si>
  <si>
    <t>100*0,025</t>
  </si>
  <si>
    <t>120901123RT3</t>
  </si>
  <si>
    <t>Bourání konstrukcí v odkopávkách a prokopávkách z betonu, železového nebo předpjatého, těžkou technikou</t>
  </si>
  <si>
    <t>korytech vodotečí, melioračních kanálech s přemístěním suti na hromady na vzdálenost do 20 m nebo s naložením na dopravní prostředek,</t>
  </si>
  <si>
    <t>skryté betony : 2</t>
  </si>
  <si>
    <t>113106121R00</t>
  </si>
  <si>
    <t>Rozebrání komunikací pro pěší s jakýmkoliv ložem a výplní spár  z betonových nebo kameninových dlaždic nebo tvarovek</t>
  </si>
  <si>
    <t>s přemístěním hmot na skládku na vzdálenost do 3 m nebo s naložením na dopravní prostředek</t>
  </si>
  <si>
    <t>451315111R00</t>
  </si>
  <si>
    <t>Podklad. nebo vyrovnáv. vrstva z betonu prostého beton C 25/30, tloušťka do 100 mm</t>
  </si>
  <si>
    <t>821-1</t>
  </si>
  <si>
    <t>dvě vrstby po 10 cm : 2*21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</si>
  <si>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</si>
  <si>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</si>
  <si>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</si>
  <si>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využití stávající dlažba</t>
  </si>
  <si>
    <t>předláždění napojení : 30</t>
  </si>
  <si>
    <t>596291113R00</t>
  </si>
  <si>
    <t>Řezání zámkové dlažby tloušťky 80 mm</t>
  </si>
  <si>
    <t>564861111RT4</t>
  </si>
  <si>
    <t>Podklad ze štěrkodrti s rozprostřením a zhutněním frakce 0-63 mm, tloušťka po zhutnění 200 mm</t>
  </si>
  <si>
    <t>napojení na stávající vjezdy : 70</t>
  </si>
  <si>
    <t>577132211R00</t>
  </si>
  <si>
    <t>Beton asfaltový s rozprostřením a zhutněním v pruhu šířky přes 3 m, ACO 8 nebo ACO 11, tloušťky 40 mm, plochy přes 1000 m2</t>
  </si>
  <si>
    <t>ACO 11, plocha ze situace : 294+30</t>
  </si>
  <si>
    <t>573231125R00</t>
  </si>
  <si>
    <t>Postřik spojovací kationaktivní emulzí KAE , množství zbytkového asfaltu 0,50 kg/m2</t>
  </si>
  <si>
    <t>bez posypu kamenivem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</si>
  <si>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</si>
  <si>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</si>
  <si>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</si>
  <si>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plocha ze situace : 294+30*1,05</t>
  </si>
  <si>
    <t>567122114R00</t>
  </si>
  <si>
    <t>Podklad z kameniva zpevněného cementem SC C8/10, tloušťka po zhutnění 150 mm</t>
  </si>
  <si>
    <t>bez dilatačních spár, s rozprostřením a zhutněním, ošetřením povrchu podkladu vodou</t>
  </si>
  <si>
    <t>294*1,1+44</t>
  </si>
  <si>
    <t>367,4*1,2</t>
  </si>
  <si>
    <t>59217476R</t>
  </si>
  <si>
    <t>obrubník silniční nájezdový; materiál beton; l = 1000,0 mm; š = 150,0 mm; h = 150,0 mm; barva šedá</t>
  </si>
  <si>
    <t>kus</t>
  </si>
  <si>
    <t>181</t>
  </si>
  <si>
    <t>59217480R</t>
  </si>
  <si>
    <t>obrubník silniční přechodový levý; materiál beton; l = 1000,0 mm; š = 150,0 mm; výškový rozsah h = 150 až 250 mm; barva šedá</t>
  </si>
  <si>
    <t>59217481R</t>
  </si>
  <si>
    <t>obrubník silniční přechodový pravý; materiál beton; l = 1000,0 mm; š = 150,0 mm; výškový rozsah h = 150 až 250 mm; barva šedá</t>
  </si>
  <si>
    <t>59217421R</t>
  </si>
  <si>
    <t>obrubník chodníkový materiál beton; l = 1000,0 mm; š = 100,0 mm; h = 250,0 mm; barva šedá</t>
  </si>
  <si>
    <t>592162117R</t>
  </si>
  <si>
    <t>Dlažba betonová typ: obdélníkový; dl = 500 mm; š = 250 mm; tl = 100,0 mm; barva: šedá</t>
  </si>
  <si>
    <t>182*2*1,03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</si>
  <si>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</si>
  <si>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</si>
  <si>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</si>
  <si>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899431111R00</t>
  </si>
  <si>
    <t>Výšková úprava uličního vstupu nebo vpustě do 20 cm zvýšením krytu šoupěte</t>
  </si>
  <si>
    <t>899231111R00</t>
  </si>
  <si>
    <t>Výšková úprava uličního vstupu nebo vpustě do 20 cm zvýšením mříže</t>
  </si>
  <si>
    <t>895941311R002</t>
  </si>
  <si>
    <t>Demontáží vpusti uliční z dílců</t>
  </si>
  <si>
    <t>ks</t>
  </si>
  <si>
    <t>Demontáž stávajích UV , Z výkresu Situace : 1</t>
  </si>
  <si>
    <t>28650753R1</t>
  </si>
  <si>
    <t>Odbočka kanalizační PVC-U nalepovací D 400/200 mm</t>
  </si>
  <si>
    <t>871353121R00</t>
  </si>
  <si>
    <t>Montáž potrubí z trub z plastů těsněných gumovým kroužkem  DN 200 mm</t>
  </si>
  <si>
    <t>827-1</t>
  </si>
  <si>
    <t>v otevřeném výkopu ve sklonu do 20 %,</t>
  </si>
  <si>
    <t>28611263.AR</t>
  </si>
  <si>
    <t>Trubka plastová pro venkovní kanalizaci spoj: hrdlový; potrubí: jednovrstvé; materiál: PVC-U; povrch: hladký; DN/OD = 200; de = 200,0 mm; tl. stěny = 5,9 mm; l = 1 000 mm; SN 8</t>
  </si>
  <si>
    <t>877353123R00</t>
  </si>
  <si>
    <t>Montáž tvarovek na potrubí z trub z plastů těsněných gumovým kroužkem jednoosých DN 200 mm</t>
  </si>
  <si>
    <t>v otevřeném výkopu,</t>
  </si>
  <si>
    <t>28651667.AR</t>
  </si>
  <si>
    <t>Koleno plastové pro venkovní kanalizaci typ: jednoznačné; spoj: hrdlový; potrubí: jednovrstvé; materiál: PVC-U; povrch: hladký; úhel = 45,0 °; DN = 200; SDR 41,0; SN 8</t>
  </si>
  <si>
    <t>917862111R001</t>
  </si>
  <si>
    <t>Osazení žlab odv. betonový šířky 500 mm, výšky 400 mm , dl.1000 mm,D400, s opěrou,lože z C 25/30, včetně mříží</t>
  </si>
  <si>
    <t>R-položka</t>
  </si>
  <si>
    <t>POL12_1</t>
  </si>
  <si>
    <t>597093311R00</t>
  </si>
  <si>
    <t>Odvodňovací liniový systém - žlaby z polymerbetonu, s integrovanou litinovou hranou a můstkovým roštem z tvárné litiny, světlá šířka 200 mm žlab osazený do betonového lože, délky 1000 mm, výšky 290-290 mm, zatížení D 400, E 600, -</t>
  </si>
  <si>
    <t>919735124R00</t>
  </si>
  <si>
    <t>Řezání stávajících krytů nebo podkladů betonových, hloubky přes 150 do 200 mm</t>
  </si>
  <si>
    <t>včetně spotřeby vody</t>
  </si>
  <si>
    <t>919735114R00</t>
  </si>
  <si>
    <t>Řezání stávajících krytů nebo podkladů živičných, hloubky přes 150 do 200 mm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</si>
  <si>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</si>
  <si>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</si>
  <si>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</si>
  <si>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196</t>
  </si>
  <si>
    <t>917932131R00</t>
  </si>
  <si>
    <t>Osazení silniční přídlažby  z betonových dlaždic o rozměru 500x250 mm,  , lože z betonu C20/25, bez dodávky přídlažby</t>
  </si>
  <si>
    <t>919735112R00</t>
  </si>
  <si>
    <t>Řezání stávajících krytů nebo podkladů živičných, hloubky přes 50 do 100 mm</t>
  </si>
  <si>
    <t>919721211R00</t>
  </si>
  <si>
    <t>Dilatační spáry vkládané vyplněné asfaltovou zálivkou</t>
  </si>
  <si>
    <t>v cementobetonovém krytu s odstraněním vložek, s vyčištěním a vyplněním spár</t>
  </si>
  <si>
    <t>938908411R00</t>
  </si>
  <si>
    <t>Očištění povrchu saponátovým roztokem saponátovým roztokem</t>
  </si>
  <si>
    <t>povrchu živičného, betonového nebo dlážděného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</si>
  <si>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</si>
  <si>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</si>
  <si>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</si>
  <si>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979087212R00</t>
  </si>
  <si>
    <t>Nakládání na dopravní prostředky suti</t>
  </si>
  <si>
    <t>pro vodorovnou dopravu</t>
  </si>
  <si>
    <t>300,78+6,9</t>
  </si>
  <si>
    <t>979082213R00</t>
  </si>
  <si>
    <t>Vodorovná doprava suti po suchu bez naložení, ale se složením a hrubým urovnáním na vzdálenost do 1 km</t>
  </si>
  <si>
    <t>307,68</t>
  </si>
  <si>
    <t>979082219R00</t>
  </si>
  <si>
    <t>Vodorovná doprava suti po suchu příplatek k ceně za každý další i započatý 1 km přes 1 km</t>
  </si>
  <si>
    <t>307,68*9</t>
  </si>
  <si>
    <t>979093111R00</t>
  </si>
  <si>
    <t>Uložení suti na skládku bez zhutnění</t>
  </si>
  <si>
    <t>800-6</t>
  </si>
  <si>
    <t>s hrubým urovnáním,</t>
  </si>
  <si>
    <t>979089001R00</t>
  </si>
  <si>
    <t>Nakládání na dopravní prostředky Poplatek za uložení odpadní štěrk a kamenivo, tř. odpadu 010408</t>
  </si>
  <si>
    <t>300,78</t>
  </si>
  <si>
    <t>979990121R00</t>
  </si>
  <si>
    <t>Poplatek za uložení, asfaltové pásy,  , skupina 17 03 02 z Katalogu odpadů</t>
  </si>
  <si>
    <t>801-3</t>
  </si>
  <si>
    <t>30*0,1*2,3</t>
  </si>
  <si>
    <t>998222011R00</t>
  </si>
  <si>
    <t>Přesun hmot pozemních komunikací, kryt z kameniva jakékoliv délky objektu</t>
  </si>
  <si>
    <t>vodorovně do 200 m</t>
  </si>
  <si>
    <t>998223011R00</t>
  </si>
  <si>
    <t>Přesun hmot pozemních komunikací, kryt dlážděný jakékoliv délky objektu</t>
  </si>
  <si>
    <t>998225111R00</t>
  </si>
  <si>
    <t>Přesun hmot komunikací a letišť, kryt živičný jakékoliv délky objektu</t>
  </si>
  <si>
    <t>998276101R00</t>
  </si>
  <si>
    <t>Přesun hmot pro trubní vedení z trub plastových nebo sklolaminátových v otevřeném výkopu</t>
  </si>
  <si>
    <t>vodovodu nebo kanalizace ražené nebo hloubené (827 1.1, 827 1.9, 827 2.1, 827 2.9), drobných objektů</t>
  </si>
  <si>
    <t>998274101R00</t>
  </si>
  <si>
    <t>Přesun hmot pro trubní vedení z trub betonových v otevřeném výkopu</t>
  </si>
  <si>
    <t>vodovodu nebo kanalizace ražené nebo hloubené (827 1.4, 827 2.4) z trub betonových nebo železobetonových včetně drobných objektů,</t>
  </si>
  <si>
    <t>554</t>
  </si>
  <si>
    <t>přípojka : (12+15)*0,6*1,5</t>
  </si>
  <si>
    <t>uliční vpusť : 1*0,85</t>
  </si>
  <si>
    <t>rýha pro ubruby za koncem úseku : 0,5*0,3*70</t>
  </si>
  <si>
    <t>přípojka : (12+15)*0,8*0,6*1,5</t>
  </si>
  <si>
    <t>UV : 1*0,5</t>
  </si>
  <si>
    <t>19,94*0,2*2,2</t>
  </si>
  <si>
    <t>19,94*0,8*2,2</t>
  </si>
  <si>
    <t>komunikace : 1536*0,6</t>
  </si>
  <si>
    <t>sanace : 1536*0,3</t>
  </si>
  <si>
    <t>zpevněná plocha : 102*0,6</t>
  </si>
  <si>
    <t>chodníky : 302,4*0,4</t>
  </si>
  <si>
    <t>-1145*0,15-1145*0,2</t>
  </si>
  <si>
    <t>Nakládání, skládání, překládání neulehlého výkopku nakládání výkopku přes 100 m3, z horniny 1 až 4</t>
  </si>
  <si>
    <t>1163,81+35,65</t>
  </si>
  <si>
    <t>po suchu, bez ohledu na druh dopravního prostředku, bez naložení výkopku, avšak se složením bez rozhrnutí,</t>
  </si>
  <si>
    <t>1199,46</t>
  </si>
  <si>
    <t>Poplatky za skládku horniny 1- 4</t>
  </si>
  <si>
    <t>302,4+102+1536</t>
  </si>
  <si>
    <t>Uložení sypaniny do násypů zhutněných z hornin nesoudržných  kamenitých</t>
  </si>
  <si>
    <t>sanace v případě neúnosného podloží : 1536*0,3</t>
  </si>
  <si>
    <t>460,8*2,2</t>
  </si>
  <si>
    <t>1536</t>
  </si>
  <si>
    <t>geotextilie PP; funkce separační, ochranná, výztužná, filtrační; plošná hmotnost 215 g/m2; tl. při 2 kPa 1,00 mm</t>
  </si>
  <si>
    <t>1536*1,2</t>
  </si>
  <si>
    <t>250*0,1</t>
  </si>
  <si>
    <t>250*0,025</t>
  </si>
  <si>
    <t>skryté betony : 5</t>
  </si>
  <si>
    <t>596215021R00</t>
  </si>
  <si>
    <t>Kladení zámkové dlažby do drtě tloušťka dlažby 60 mm, tloušťka lože 40 mm</t>
  </si>
  <si>
    <t>plocha ze situace : 252</t>
  </si>
  <si>
    <t>předláždění napojení : 10</t>
  </si>
  <si>
    <t>596291111R00</t>
  </si>
  <si>
    <t>Řezání zámkové dlažby tloušťky 60 mm</t>
  </si>
  <si>
    <t>564851113RT2</t>
  </si>
  <si>
    <t>Podklad ze štěrkodrti s rozprostřením a zhutněním frakce 0-32 mm, tloušťka po zhutnění 170 mm</t>
  </si>
  <si>
    <t>252*1,2</t>
  </si>
  <si>
    <t>59245110R</t>
  </si>
  <si>
    <t>Dlažba betonová</t>
  </si>
  <si>
    <t>plocha ze situace : 252*1,05-2</t>
  </si>
  <si>
    <t>59245041R</t>
  </si>
  <si>
    <t>Plocha ze Situace : 85</t>
  </si>
  <si>
    <t>567122111R00</t>
  </si>
  <si>
    <t>Podklad z kameniva zpevněného cementem SC C8/10, tloušťka po zhutnění 120 mm</t>
  </si>
  <si>
    <t>Plocha ze Situace : 85*1,1</t>
  </si>
  <si>
    <t>85*1,2</t>
  </si>
  <si>
    <t>592451170R</t>
  </si>
  <si>
    <t>85*1,05-16</t>
  </si>
  <si>
    <t>592451158R</t>
  </si>
  <si>
    <t>ACO 11, plocha ze situace : 1145+105</t>
  </si>
  <si>
    <t>Postřik živičný spojovací bez posypu kamenivem , množství zbytkového asfaltu 0,50 kg/m2</t>
  </si>
  <si>
    <t>plocha ze situace : 1150+100*1,05</t>
  </si>
  <si>
    <t>1150*1,1+130</t>
  </si>
  <si>
    <t>1280*1,2</t>
  </si>
  <si>
    <t>139</t>
  </si>
  <si>
    <t>59217010R</t>
  </si>
  <si>
    <t>obrubník silniční materiál beton; l = 1000,0 mm; š = 150,0 mm; h = 250,0 mm; barva přírodní</t>
  </si>
  <si>
    <t>379</t>
  </si>
  <si>
    <t>Dlažba betonová tl = 100,00 mm; dl = 500,0 mm; š = 250,0 mm; povrch: hladký; zátěž: pojízdné nad 3,5 t</t>
  </si>
  <si>
    <t>510*2</t>
  </si>
  <si>
    <t>895941311R00</t>
  </si>
  <si>
    <t>Zřízení vpusti kanalizační uliční z betonových dílců  typ UVB - 50</t>
  </si>
  <si>
    <t>včetně zřízení lože ze štěrkopísku,</t>
  </si>
  <si>
    <t>Z výkresu Situace : 1</t>
  </si>
  <si>
    <t>592238510R</t>
  </si>
  <si>
    <t>dno uliční vpusti beton; TBV; Di = 450,0 mm; h = 300 mm; t = 50 mm; kalová prohlubeň</t>
  </si>
  <si>
    <t>RTS 23/ II</t>
  </si>
  <si>
    <t>5922386321R</t>
  </si>
  <si>
    <t>skruž betonová uliční vpusti, středová; s otvorem PVC DN 150; kruhová; l = 350 mm; d = 450 mm</t>
  </si>
  <si>
    <t>59223856R</t>
  </si>
  <si>
    <t>skruž betonová uliční vpusti, horní; kruhová; l = 195 mm; d = 450 mm</t>
  </si>
  <si>
    <t>59223862R</t>
  </si>
  <si>
    <t>skruž betonová uliční vpusti, středová; kruhová; l = 295 mm; d = 450 mm</t>
  </si>
  <si>
    <t>899202111R00</t>
  </si>
  <si>
    <t>Osazení mříží litinových o hmotnost jednotlivě přes 50  do 100 kg</t>
  </si>
  <si>
    <t>včetně rámů a košů na bahno,</t>
  </si>
  <si>
    <t>55340380R</t>
  </si>
  <si>
    <t>mříž uliční; litina; rozměr 500/500 mm; únosnost D 400 kN</t>
  </si>
  <si>
    <t>RTS 18/ II</t>
  </si>
  <si>
    <t>55343927R</t>
  </si>
  <si>
    <t>koš pro uliční vpust; pozink; vysoký; pro rám 500/300 mm</t>
  </si>
  <si>
    <t>452112111R00</t>
  </si>
  <si>
    <t>Osazení betonových dílců pod potrubí prstenců nebo rámůpod poklopy a mříže výšky do 100 mm</t>
  </si>
  <si>
    <t>59223864R</t>
  </si>
  <si>
    <t>prstenec do uliční vpusti; betonový; TBV; DN = 390,0 mm; h = 60,0 mm</t>
  </si>
  <si>
    <t>452311141R00</t>
  </si>
  <si>
    <t>Podkladní a zajišťovací konstrukce z betonu desky pod potrubí, stoky a drobné objekty , z betonu prostého třídy C 16/20, Beton čerstvý obyčejný;  C 16/20;  prostředí: X0;  cement: CEM I;  Dmax = 22 mm;  S 3</t>
  </si>
  <si>
    <t>z cementu portlandského nebo struskoportlandského, v otevřeném výkopu,</t>
  </si>
  <si>
    <t>871313121R00</t>
  </si>
  <si>
    <t>Montáž potrubí z trub z plastů těsněných gumovým kroužkem  DN 150 mm</t>
  </si>
  <si>
    <t>28611260.AR</t>
  </si>
  <si>
    <t>trubka plastová kanalizační PVC; hladká, s hrdlem; Sn 8 kN/m2; D = 160,0 mm; s = 4,70 mm; l = 1000,0 mm</t>
  </si>
  <si>
    <t>877313123R00</t>
  </si>
  <si>
    <t>Montáž tvarovek na potrubí z trub z plastů těsněných gumovým kroužkem jednoosých DN 150 mm</t>
  </si>
  <si>
    <t>28651662.AR</t>
  </si>
  <si>
    <t>koleno PVC; 45,0 °; D = 160,0 mm; s 1 hrdlem</t>
  </si>
  <si>
    <t>877395121R00</t>
  </si>
  <si>
    <t>Výřez a montáž odbočné tvarovky z trub z plastů DN 400 mm</t>
  </si>
  <si>
    <t>na potrubí z kanalizačních trub z plastu,</t>
  </si>
  <si>
    <t>28650753R</t>
  </si>
  <si>
    <t>odbočka nalepovací; PVC-U; 60,0 °; d1 = 400 mm; d2 = 160 mm; l = 450 mm; hladká, hrdlovaná</t>
  </si>
  <si>
    <t>RTS 20/ II</t>
  </si>
  <si>
    <t>trubka plastová kanalizační PVC; hladká, s hrdlem; Sn 8 kN/m2; D = 200,0 mm; s = 5,90 mm; l = 1000,0 mm</t>
  </si>
  <si>
    <t>koleno PVC; 45,0 °; D = 200,0 mm; s 1 hrdlem</t>
  </si>
  <si>
    <t>5*3</t>
  </si>
  <si>
    <t>830</t>
  </si>
  <si>
    <t>1025+23</t>
  </si>
  <si>
    <t>1048</t>
  </si>
  <si>
    <t>1048*9</t>
  </si>
  <si>
    <t>Poplatek za uložení odpadní štěrk a kamenivo, tř. odpadu 010408</t>
  </si>
  <si>
    <t>Poplatek za skládku za uložení, asfaltové pásy,  , skupina 17 03 02 z Katalogu odpadů</t>
  </si>
  <si>
    <t>100*0,1*2,3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</si>
</sst>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1" t="s">
        <v>39</v>
      </c>
      <c r="B2" s="191"/>
      <c r="C2" s="191"/>
      <c r="D2" s="191"/>
      <c r="E2" s="191"/>
      <c r="F2" s="191"/>
      <c r="G2" s="191"/>
    </row>
  </sheetData>
  <sheetProtection algorithmName="SHA-512" hashValue="cQNZRzebJsqBlxSRUMJIRBLib8BZvuJAzj8oMAcedsHwRCibZ1muOffHR5hrssqt6cBkLfRihQTX/FxZel0g9A==" saltValue="NTFaioqtu8ossiGcty7Ws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M2" sqref="M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6" t="s">
        <v>41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">
      <c r="A2" s="2"/>
      <c r="B2" s="74" t="s">
        <v>22</v>
      </c>
      <c r="C2" s="75"/>
      <c r="D2" s="76" t="s">
        <v>44</v>
      </c>
      <c r="E2" s="232" t="s">
        <v>45</v>
      </c>
      <c r="F2" s="233"/>
      <c r="G2" s="233"/>
      <c r="H2" s="233"/>
      <c r="I2" s="233"/>
      <c r="J2" s="234"/>
      <c r="O2" s="1"/>
    </row>
    <row r="3" spans="1:15" ht="27" hidden="1" customHeight="1" x14ac:dyDescent="0.2">
      <c r="A3" s="2"/>
      <c r="B3" s="77"/>
      <c r="C3" s="75"/>
      <c r="D3" s="78"/>
      <c r="E3" s="235"/>
      <c r="F3" s="236"/>
      <c r="G3" s="236"/>
      <c r="H3" s="236"/>
      <c r="I3" s="236"/>
      <c r="J3" s="237"/>
    </row>
    <row r="4" spans="1:15" ht="23.25" customHeight="1" x14ac:dyDescent="0.2">
      <c r="A4" s="2"/>
      <c r="B4" s="79"/>
      <c r="C4" s="80"/>
      <c r="D4" s="81"/>
      <c r="E4" s="216"/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42</v>
      </c>
      <c r="D5" s="220"/>
      <c r="E5" s="221"/>
      <c r="F5" s="221"/>
      <c r="G5" s="221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222"/>
      <c r="E6" s="223"/>
      <c r="F6" s="223"/>
      <c r="G6" s="223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224"/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82" t="s">
        <v>46</v>
      </c>
      <c r="H8" s="18" t="s">
        <v>40</v>
      </c>
      <c r="I8" s="85" t="s">
        <v>50</v>
      </c>
      <c r="J8" s="8"/>
    </row>
    <row r="9" spans="1:15" ht="15.75" hidden="1" customHeight="1" x14ac:dyDescent="0.2">
      <c r="A9" s="2"/>
      <c r="B9" s="2"/>
      <c r="D9" s="82" t="s">
        <v>47</v>
      </c>
      <c r="H9" s="18" t="s">
        <v>34</v>
      </c>
      <c r="I9" s="85" t="s">
        <v>51</v>
      </c>
      <c r="J9" s="8"/>
    </row>
    <row r="10" spans="1:15" ht="15.75" hidden="1" customHeight="1" x14ac:dyDescent="0.2">
      <c r="A10" s="2"/>
      <c r="B10" s="35"/>
      <c r="C10" s="55"/>
      <c r="D10" s="84" t="s">
        <v>49</v>
      </c>
      <c r="E10" s="83" t="s">
        <v>48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9"/>
      <c r="E11" s="239"/>
      <c r="F11" s="239"/>
      <c r="G11" s="239"/>
      <c r="H11" s="18" t="s">
        <v>40</v>
      </c>
      <c r="I11" s="86"/>
      <c r="J11" s="8"/>
    </row>
    <row r="12" spans="1:15" ht="15.75" customHeight="1" x14ac:dyDescent="0.2">
      <c r="A12" s="2"/>
      <c r="B12" s="28"/>
      <c r="C12" s="54"/>
      <c r="D12" s="215"/>
      <c r="E12" s="215"/>
      <c r="F12" s="215"/>
      <c r="G12" s="215"/>
      <c r="H12" s="18" t="s">
        <v>34</v>
      </c>
      <c r="I12" s="86"/>
      <c r="J12" s="8"/>
    </row>
    <row r="13" spans="1:15" ht="15.75" customHeight="1" x14ac:dyDescent="0.2">
      <c r="A13" s="2"/>
      <c r="B13" s="29"/>
      <c r="C13" s="55"/>
      <c r="D13" s="87"/>
      <c r="E13" s="218"/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 t="s">
        <v>43</v>
      </c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238"/>
      <c r="F15" s="238"/>
      <c r="G15" s="240"/>
      <c r="H15" s="240"/>
      <c r="I15" s="240" t="s">
        <v>29</v>
      </c>
      <c r="J15" s="241"/>
    </row>
    <row r="16" spans="1:15" ht="23.25" customHeight="1" x14ac:dyDescent="0.2">
      <c r="A16" s="140" t="s">
        <v>24</v>
      </c>
      <c r="B16" s="38" t="s">
        <v>24</v>
      </c>
      <c r="C16" s="60"/>
      <c r="D16" s="61"/>
      <c r="E16" s="204"/>
      <c r="F16" s="205"/>
      <c r="G16" s="204"/>
      <c r="H16" s="205"/>
      <c r="I16" s="204">
        <f>SUMIF(F61:F69,A16,I61:I69)+SUMIF(F61:F69,"PSU",I61:I69)</f>
        <v>0</v>
      </c>
      <c r="J16" s="206"/>
    </row>
    <row r="17" spans="1:10" ht="23.25" customHeight="1" x14ac:dyDescent="0.2">
      <c r="A17" s="140" t="s">
        <v>25</v>
      </c>
      <c r="B17" s="38" t="s">
        <v>25</v>
      </c>
      <c r="C17" s="60"/>
      <c r="D17" s="61"/>
      <c r="E17" s="204"/>
      <c r="F17" s="205"/>
      <c r="G17" s="204"/>
      <c r="H17" s="205"/>
      <c r="I17" s="204">
        <f>SUMIF(F61:F69,A17,I61:I69)</f>
        <v>0</v>
      </c>
      <c r="J17" s="206"/>
    </row>
    <row r="18" spans="1:10" ht="23.25" customHeight="1" x14ac:dyDescent="0.2">
      <c r="A18" s="140" t="s">
        <v>26</v>
      </c>
      <c r="B18" s="38" t="s">
        <v>26</v>
      </c>
      <c r="C18" s="60"/>
      <c r="D18" s="61"/>
      <c r="E18" s="204"/>
      <c r="F18" s="205"/>
      <c r="G18" s="204"/>
      <c r="H18" s="205"/>
      <c r="I18" s="204">
        <f>SUMIF(F61:F69,A18,I61:I69)</f>
        <v>0</v>
      </c>
      <c r="J18" s="206"/>
    </row>
    <row r="19" spans="1:10" ht="23.25" customHeight="1" x14ac:dyDescent="0.2">
      <c r="A19" s="140" t="s">
        <v>91</v>
      </c>
      <c r="B19" s="38" t="s">
        <v>27</v>
      </c>
      <c r="C19" s="60"/>
      <c r="D19" s="61"/>
      <c r="E19" s="204"/>
      <c r="F19" s="205"/>
      <c r="G19" s="204"/>
      <c r="H19" s="205"/>
      <c r="I19" s="204">
        <f>SUMIF(F61:F69,A19,I61:I69)</f>
        <v>0</v>
      </c>
      <c r="J19" s="206"/>
    </row>
    <row r="20" spans="1:10" ht="23.25" customHeight="1" x14ac:dyDescent="0.2">
      <c r="A20" s="140" t="s">
        <v>92</v>
      </c>
      <c r="B20" s="38" t="s">
        <v>28</v>
      </c>
      <c r="C20" s="60"/>
      <c r="D20" s="61"/>
      <c r="E20" s="204"/>
      <c r="F20" s="205"/>
      <c r="G20" s="204"/>
      <c r="H20" s="205"/>
      <c r="I20" s="204">
        <f>SUMIF(F61:F69,A20,I61:I69)</f>
        <v>0</v>
      </c>
      <c r="J20" s="206"/>
    </row>
    <row r="21" spans="1:10" ht="23.25" customHeight="1" x14ac:dyDescent="0.2">
      <c r="A21" s="2"/>
      <c r="B21" s="48" t="s">
        <v>29</v>
      </c>
      <c r="C21" s="62"/>
      <c r="D21" s="63"/>
      <c r="E21" s="207"/>
      <c r="F21" s="242"/>
      <c r="G21" s="207"/>
      <c r="H21" s="242"/>
      <c r="I21" s="207">
        <f>SUM(I16:J20)</f>
        <v>0</v>
      </c>
      <c r="J21" s="208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15</v>
      </c>
      <c r="F23" s="39" t="s">
        <v>0</v>
      </c>
      <c r="G23" s="202">
        <f>ZakladDPHSniVypocet</f>
        <v>0</v>
      </c>
      <c r="H23" s="203"/>
      <c r="I23" s="20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15</v>
      </c>
      <c r="F24" s="39" t="s">
        <v>0</v>
      </c>
      <c r="G24" s="200">
        <f>IF(A24&gt;50, ROUNDUP(A23, 0), ROUNDDOWN(A23, 0))</f>
        <v>0</v>
      </c>
      <c r="H24" s="201"/>
      <c r="I24" s="20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202">
        <f>ZakladDPHZaklVypocet</f>
        <v>0</v>
      </c>
      <c r="H25" s="203"/>
      <c r="I25" s="20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229">
        <f>IF(A26&gt;50, ROUNDUP(A25, 0), ROUNDDOWN(A25, 0))</f>
        <v>0</v>
      </c>
      <c r="H26" s="230"/>
      <c r="I26" s="23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23</v>
      </c>
      <c r="C28" s="114"/>
      <c r="D28" s="114"/>
      <c r="E28" s="115"/>
      <c r="F28" s="116"/>
      <c r="G28" s="210">
        <f>ZakladDPHSniVypocet+ZakladDPHZaklVypocet</f>
        <v>0</v>
      </c>
      <c r="H28" s="210"/>
      <c r="I28" s="210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35</v>
      </c>
      <c r="C29" s="118"/>
      <c r="D29" s="118"/>
      <c r="E29" s="118"/>
      <c r="F29" s="119"/>
      <c r="G29" s="209">
        <f>IF(A29&gt;50, ROUNDUP(A27, 0), ROUNDDOWN(A27, 0))</f>
        <v>0</v>
      </c>
      <c r="H29" s="209"/>
      <c r="I29" s="209"/>
      <c r="J29" s="120" t="s">
        <v>63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211"/>
      <c r="E34" s="212"/>
      <c r="G34" s="213"/>
      <c r="H34" s="214"/>
      <c r="I34" s="214"/>
      <c r="J34" s="25"/>
    </row>
    <row r="35" spans="1:10" ht="12.75" customHeight="1" x14ac:dyDescent="0.2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52</v>
      </c>
      <c r="C39" s="195"/>
      <c r="D39" s="195"/>
      <c r="E39" s="195"/>
      <c r="F39" s="100">
        <f>'1 1 Naklady'!AE31+'1 2 Naklady'!AE23+'2 1 Pol'!AE182+'2 2 Pol'!AE203</f>
        <v>0</v>
      </c>
      <c r="G39" s="101">
        <f>'1 1 Naklady'!AF31+'1 2 Naklady'!AF23+'2 1 Pol'!AF182+'2 2 Pol'!AF203</f>
        <v>0</v>
      </c>
      <c r="H39" s="102">
        <f t="shared" ref="H39:H46" si="1">(F39*SazbaDPH1/100)+(G39*SazbaDPH2/100)</f>
        <v>0</v>
      </c>
      <c r="I39" s="102">
        <f>F39+G39+H39</f>
        <v>0</v>
      </c>
      <c r="J39" s="103" t="str">
        <f>IF(_xlfn.SINGLE(CenaCelkemVypocet)=0,"",I39/_xlfn.SINGLE(CenaCelkemVypocet)*100)</f>
        <v/>
      </c>
    </row>
    <row r="40" spans="1:10" ht="25.5" customHeight="1" x14ac:dyDescent="0.2">
      <c r="A40" s="89">
        <v>2</v>
      </c>
      <c r="B40" s="104"/>
      <c r="C40" s="194" t="s">
        <v>53</v>
      </c>
      <c r="D40" s="194"/>
      <c r="E40" s="194"/>
      <c r="F40" s="105">
        <f>'1 1 Naklady'!AE31+'1 2 Naklady'!AE23</f>
        <v>0</v>
      </c>
      <c r="G40" s="106">
        <f>'1 1 Naklady'!AF31+'1 2 Naklady'!AF23</f>
        <v>0</v>
      </c>
      <c r="H40" s="106">
        <f t="shared" si="1"/>
        <v>0</v>
      </c>
      <c r="I40" s="106">
        <f>F40+G40+H40</f>
        <v>0</v>
      </c>
      <c r="J40" s="107" t="str">
        <f>IF(_xlfn.SINGLE(CenaCelkemVypocet)=0,"",I40/_xlfn.SINGLE(CenaCelkemVypocet)*100)</f>
        <v/>
      </c>
    </row>
    <row r="41" spans="1:10" ht="25.5" customHeight="1" x14ac:dyDescent="0.2">
      <c r="A41" s="89">
        <v>3</v>
      </c>
      <c r="B41" s="108" t="s">
        <v>54</v>
      </c>
      <c r="C41" s="195" t="s">
        <v>55</v>
      </c>
      <c r="D41" s="195"/>
      <c r="E41" s="195"/>
      <c r="F41" s="109">
        <f>'1 1 Naklady'!AE31</f>
        <v>0</v>
      </c>
      <c r="G41" s="102">
        <f>'1 1 Naklady'!AF31</f>
        <v>0</v>
      </c>
      <c r="H41" s="102">
        <f t="shared" si="1"/>
        <v>0</v>
      </c>
      <c r="I41" s="102">
        <f>F41+G41+H41</f>
        <v>0</v>
      </c>
      <c r="J41" s="103" t="str">
        <f>IF(_xlfn.SINGLE(CenaCelkemVypocet)=0,"",I41/_xlfn.SINGLE(CenaCelkemVypocet)*100)</f>
        <v/>
      </c>
    </row>
    <row r="42" spans="1:10" ht="25.5" customHeight="1" x14ac:dyDescent="0.2">
      <c r="A42" s="89">
        <v>3</v>
      </c>
      <c r="B42" s="108" t="s">
        <v>56</v>
      </c>
      <c r="C42" s="195" t="s">
        <v>57</v>
      </c>
      <c r="D42" s="195"/>
      <c r="E42" s="195"/>
      <c r="F42" s="109">
        <f>'1 2 Naklady'!AE23</f>
        <v>0</v>
      </c>
      <c r="G42" s="102">
        <f>'1 2 Naklady'!AF23</f>
        <v>0</v>
      </c>
      <c r="H42" s="102">
        <f t="shared" si="1"/>
        <v>0</v>
      </c>
      <c r="I42" s="102">
        <f>F42+G42+H42</f>
        <v>0</v>
      </c>
      <c r="J42" s="103" t="str">
        <f>IF(_xlfn.SINGLE(CenaCelkemVypocet)=0,"",I42/_xlfn.SINGLE(CenaCelkemVypocet)*100)</f>
        <v/>
      </c>
    </row>
    <row r="43" spans="1:10" ht="25.5" customHeight="1" x14ac:dyDescent="0.2">
      <c r="A43" s="89">
        <v>2</v>
      </c>
      <c r="B43" s="104"/>
      <c r="C43" s="194" t="s">
        <v>58</v>
      </c>
      <c r="D43" s="194"/>
      <c r="E43" s="194"/>
      <c r="F43" s="105"/>
      <c r="G43" s="106"/>
      <c r="H43" s="106">
        <f t="shared" si="1"/>
        <v>0</v>
      </c>
      <c r="I43" s="106"/>
      <c r="J43" s="107"/>
    </row>
    <row r="44" spans="1:10" ht="25.5" customHeight="1" x14ac:dyDescent="0.2">
      <c r="A44" s="89">
        <v>2</v>
      </c>
      <c r="B44" s="104" t="s">
        <v>56</v>
      </c>
      <c r="C44" s="194" t="s">
        <v>59</v>
      </c>
      <c r="D44" s="194"/>
      <c r="E44" s="194"/>
      <c r="F44" s="105">
        <f>'2 1 Pol'!AE182+'2 2 Pol'!AE203</f>
        <v>0</v>
      </c>
      <c r="G44" s="106">
        <f>'2 1 Pol'!AF182+'2 2 Pol'!AF203</f>
        <v>0</v>
      </c>
      <c r="H44" s="106">
        <f t="shared" si="1"/>
        <v>0</v>
      </c>
      <c r="I44" s="106">
        <f>F44+G44+H44</f>
        <v>0</v>
      </c>
      <c r="J44" s="107" t="str">
        <f>IF(_xlfn.SINGLE(CenaCelkemVypocet)=0,"",I44/_xlfn.SINGLE(CenaCelkemVypocet)*100)</f>
        <v/>
      </c>
    </row>
    <row r="45" spans="1:10" ht="25.5" customHeight="1" x14ac:dyDescent="0.2">
      <c r="A45" s="89">
        <v>3</v>
      </c>
      <c r="B45" s="108" t="s">
        <v>54</v>
      </c>
      <c r="C45" s="195" t="s">
        <v>60</v>
      </c>
      <c r="D45" s="195"/>
      <c r="E45" s="195"/>
      <c r="F45" s="109">
        <f>'2 1 Pol'!AE182</f>
        <v>0</v>
      </c>
      <c r="G45" s="102">
        <f>'2 1 Pol'!AF182</f>
        <v>0</v>
      </c>
      <c r="H45" s="102">
        <f t="shared" si="1"/>
        <v>0</v>
      </c>
      <c r="I45" s="102">
        <f>F45+G45+H45</f>
        <v>0</v>
      </c>
      <c r="J45" s="103" t="str">
        <f>IF(_xlfn.SINGLE(CenaCelkemVypocet)=0,"",I45/_xlfn.SINGLE(CenaCelkemVypocet)*100)</f>
        <v/>
      </c>
    </row>
    <row r="46" spans="1:10" ht="25.5" customHeight="1" x14ac:dyDescent="0.2">
      <c r="A46" s="89">
        <v>3</v>
      </c>
      <c r="B46" s="108" t="s">
        <v>56</v>
      </c>
      <c r="C46" s="195" t="s">
        <v>61</v>
      </c>
      <c r="D46" s="195"/>
      <c r="E46" s="195"/>
      <c r="F46" s="109">
        <f>'2 2 Pol'!AE203</f>
        <v>0</v>
      </c>
      <c r="G46" s="102">
        <f>'2 2 Pol'!AF203</f>
        <v>0</v>
      </c>
      <c r="H46" s="102">
        <f t="shared" si="1"/>
        <v>0</v>
      </c>
      <c r="I46" s="102">
        <f>F46+G46+H46</f>
        <v>0</v>
      </c>
      <c r="J46" s="103" t="str">
        <f>IF(_xlfn.SINGLE(CenaCelkemVypocet)=0,"",I46/_xlfn.SINGLE(CenaCelkemVypocet)*100)</f>
        <v/>
      </c>
    </row>
    <row r="47" spans="1:10" ht="25.5" customHeight="1" x14ac:dyDescent="0.2">
      <c r="A47" s="89"/>
      <c r="B47" s="196" t="s">
        <v>62</v>
      </c>
      <c r="C47" s="197"/>
      <c r="D47" s="197"/>
      <c r="E47" s="198"/>
      <c r="F47" s="110">
        <f>SUMIF(A39:A46,"=1",F39:F46)</f>
        <v>0</v>
      </c>
      <c r="G47" s="111">
        <f>SUMIF(A39:A46,"=1",G39:G46)</f>
        <v>0</v>
      </c>
      <c r="H47" s="111">
        <f>SUMIF(A39:A46,"=1",H39:H46)</f>
        <v>0</v>
      </c>
      <c r="I47" s="111">
        <f>SUMIF(A39:A46,"=1",I39:I46)</f>
        <v>0</v>
      </c>
      <c r="J47" s="112">
        <f>SUMIF(A39:A46,"=1",J39:J46)</f>
        <v>0</v>
      </c>
    </row>
    <row r="49" spans="1:10" x14ac:dyDescent="0.2">
      <c r="A49" t="s">
        <v>64</v>
      </c>
      <c r="B49" t="s">
        <v>65</v>
      </c>
    </row>
    <row r="50" spans="1:10" x14ac:dyDescent="0.2">
      <c r="A50" t="s">
        <v>66</v>
      </c>
      <c r="B50" t="s">
        <v>67</v>
      </c>
    </row>
    <row r="51" spans="1:10" x14ac:dyDescent="0.2">
      <c r="A51" t="s">
        <v>68</v>
      </c>
      <c r="B51" t="s">
        <v>69</v>
      </c>
    </row>
    <row r="52" spans="1:10" x14ac:dyDescent="0.2">
      <c r="A52" t="s">
        <v>68</v>
      </c>
      <c r="B52" t="s">
        <v>70</v>
      </c>
    </row>
    <row r="53" spans="1:10" x14ac:dyDescent="0.2">
      <c r="A53" t="s">
        <v>66</v>
      </c>
      <c r="B53" t="s">
        <v>71</v>
      </c>
    </row>
    <row r="54" spans="1:10" x14ac:dyDescent="0.2">
      <c r="A54" t="s">
        <v>68</v>
      </c>
      <c r="B54" t="s">
        <v>72</v>
      </c>
    </row>
    <row r="55" spans="1:10" x14ac:dyDescent="0.2">
      <c r="A55" t="s">
        <v>68</v>
      </c>
      <c r="B55" t="s">
        <v>73</v>
      </c>
    </row>
    <row r="58" spans="1:10" ht="15.75" x14ac:dyDescent="0.25">
      <c r="B58" s="121" t="s">
        <v>74</v>
      </c>
    </row>
    <row r="60" spans="1:10" ht="25.5" customHeight="1" x14ac:dyDescent="0.2">
      <c r="A60" s="123"/>
      <c r="B60" s="126" t="s">
        <v>17</v>
      </c>
      <c r="C60" s="126" t="s">
        <v>5</v>
      </c>
      <c r="D60" s="127"/>
      <c r="E60" s="127"/>
      <c r="F60" s="128" t="s">
        <v>75</v>
      </c>
      <c r="G60" s="128"/>
      <c r="H60" s="128"/>
      <c r="I60" s="128" t="s">
        <v>29</v>
      </c>
      <c r="J60" s="128" t="s">
        <v>0</v>
      </c>
    </row>
    <row r="61" spans="1:10" ht="36.75" customHeight="1" x14ac:dyDescent="0.2">
      <c r="A61" s="124"/>
      <c r="B61" s="129" t="s">
        <v>54</v>
      </c>
      <c r="C61" s="192" t="s">
        <v>76</v>
      </c>
      <c r="D61" s="193"/>
      <c r="E61" s="193"/>
      <c r="F61" s="136" t="s">
        <v>24</v>
      </c>
      <c r="G61" s="137"/>
      <c r="H61" s="137"/>
      <c r="I61" s="137">
        <f>'2 1 Pol'!G8+'2 2 Pol'!G8</f>
        <v>0</v>
      </c>
      <c r="J61" s="133" t="str">
        <f>IF(I70=0,"",I61/I70*100)</f>
        <v/>
      </c>
    </row>
    <row r="62" spans="1:10" ht="36.75" customHeight="1" x14ac:dyDescent="0.2">
      <c r="A62" s="124"/>
      <c r="B62" s="129" t="s">
        <v>77</v>
      </c>
      <c r="C62" s="192" t="s">
        <v>78</v>
      </c>
      <c r="D62" s="193"/>
      <c r="E62" s="193"/>
      <c r="F62" s="136" t="s">
        <v>24</v>
      </c>
      <c r="G62" s="137"/>
      <c r="H62" s="137"/>
      <c r="I62" s="137">
        <f>'2 1 Pol'!G85</f>
        <v>0</v>
      </c>
      <c r="J62" s="133" t="str">
        <f>IF(I70=0,"",I62/I70*100)</f>
        <v/>
      </c>
    </row>
    <row r="63" spans="1:10" ht="36.75" customHeight="1" x14ac:dyDescent="0.2">
      <c r="A63" s="124"/>
      <c r="B63" s="129" t="s">
        <v>79</v>
      </c>
      <c r="C63" s="192" t="s">
        <v>80</v>
      </c>
      <c r="D63" s="193"/>
      <c r="E63" s="193"/>
      <c r="F63" s="136" t="s">
        <v>24</v>
      </c>
      <c r="G63" s="137"/>
      <c r="H63" s="137"/>
      <c r="I63" s="137">
        <f>'2 1 Pol'!G88+'2 2 Pol'!G73</f>
        <v>0</v>
      </c>
      <c r="J63" s="133" t="str">
        <f>IF(I70=0,"",I63/I70*100)</f>
        <v/>
      </c>
    </row>
    <row r="64" spans="1:10" ht="36.75" customHeight="1" x14ac:dyDescent="0.2">
      <c r="A64" s="124"/>
      <c r="B64" s="129" t="s">
        <v>81</v>
      </c>
      <c r="C64" s="192" t="s">
        <v>82</v>
      </c>
      <c r="D64" s="193"/>
      <c r="E64" s="193"/>
      <c r="F64" s="136" t="s">
        <v>24</v>
      </c>
      <c r="G64" s="137"/>
      <c r="H64" s="137"/>
      <c r="I64" s="137">
        <f>'2 1 Pol'!G115+'2 2 Pol'!G117</f>
        <v>0</v>
      </c>
      <c r="J64" s="133" t="str">
        <f>IF(I70=0,"",I64/I70*100)</f>
        <v/>
      </c>
    </row>
    <row r="65" spans="1:10" ht="36.75" customHeight="1" x14ac:dyDescent="0.2">
      <c r="A65" s="124"/>
      <c r="B65" s="129" t="s">
        <v>83</v>
      </c>
      <c r="C65" s="192" t="s">
        <v>84</v>
      </c>
      <c r="D65" s="193"/>
      <c r="E65" s="193"/>
      <c r="F65" s="136" t="s">
        <v>24</v>
      </c>
      <c r="G65" s="137"/>
      <c r="H65" s="137"/>
      <c r="I65" s="137">
        <f>'2 1 Pol'!G135+'2 2 Pol'!G161</f>
        <v>0</v>
      </c>
      <c r="J65" s="133" t="str">
        <f>IF(I70=0,"",I65/I70*100)</f>
        <v/>
      </c>
    </row>
    <row r="66" spans="1:10" ht="36.75" customHeight="1" x14ac:dyDescent="0.2">
      <c r="A66" s="124"/>
      <c r="B66" s="129" t="s">
        <v>85</v>
      </c>
      <c r="C66" s="192" t="s">
        <v>86</v>
      </c>
      <c r="D66" s="193"/>
      <c r="E66" s="193"/>
      <c r="F66" s="136" t="s">
        <v>24</v>
      </c>
      <c r="G66" s="137"/>
      <c r="H66" s="137"/>
      <c r="I66" s="137">
        <f>'2 1 Pol'!G149+'2 2 Pol'!G172</f>
        <v>0</v>
      </c>
      <c r="J66" s="133" t="str">
        <f>IF(I70=0,"",I66/I70*100)</f>
        <v/>
      </c>
    </row>
    <row r="67" spans="1:10" ht="36.75" customHeight="1" x14ac:dyDescent="0.2">
      <c r="A67" s="124"/>
      <c r="B67" s="129" t="s">
        <v>87</v>
      </c>
      <c r="C67" s="192" t="s">
        <v>88</v>
      </c>
      <c r="D67" s="193"/>
      <c r="E67" s="193"/>
      <c r="F67" s="136" t="s">
        <v>24</v>
      </c>
      <c r="G67" s="137"/>
      <c r="H67" s="137"/>
      <c r="I67" s="137">
        <f>'2 1 Pol'!G152+'2 2 Pol'!G175</f>
        <v>0</v>
      </c>
      <c r="J67" s="133" t="str">
        <f>IF(I70=0,"",I67/I70*100)</f>
        <v/>
      </c>
    </row>
    <row r="68" spans="1:10" ht="36.75" customHeight="1" x14ac:dyDescent="0.2">
      <c r="A68" s="124"/>
      <c r="B68" s="129" t="s">
        <v>89</v>
      </c>
      <c r="C68" s="192" t="s">
        <v>90</v>
      </c>
      <c r="D68" s="193"/>
      <c r="E68" s="193"/>
      <c r="F68" s="136" t="s">
        <v>24</v>
      </c>
      <c r="G68" s="137"/>
      <c r="H68" s="137"/>
      <c r="I68" s="137">
        <f>'2 1 Pol'!G155+'2 2 Pol'!G178</f>
        <v>0</v>
      </c>
      <c r="J68" s="133" t="str">
        <f>IF(I70=0,"",I68/I70*100)</f>
        <v/>
      </c>
    </row>
    <row r="69" spans="1:10" ht="36.75" customHeight="1" x14ac:dyDescent="0.2">
      <c r="A69" s="124"/>
      <c r="B69" s="129" t="s">
        <v>91</v>
      </c>
      <c r="C69" s="192" t="s">
        <v>27</v>
      </c>
      <c r="D69" s="193"/>
      <c r="E69" s="193"/>
      <c r="F69" s="136" t="s">
        <v>91</v>
      </c>
      <c r="G69" s="137"/>
      <c r="H69" s="137"/>
      <c r="I69" s="137">
        <f>'1 1 Naklady'!G8+'1 2 Naklady'!G8</f>
        <v>0</v>
      </c>
      <c r="J69" s="133" t="str">
        <f>IF(I70=0,"",I69/I70*100)</f>
        <v/>
      </c>
    </row>
    <row r="70" spans="1:10" ht="25.5" customHeight="1" x14ac:dyDescent="0.2">
      <c r="A70" s="125"/>
      <c r="B70" s="130" t="s">
        <v>1</v>
      </c>
      <c r="C70" s="131"/>
      <c r="D70" s="132"/>
      <c r="E70" s="132"/>
      <c r="F70" s="138"/>
      <c r="G70" s="139"/>
      <c r="H70" s="139"/>
      <c r="I70" s="139">
        <f>SUM(I61:I69)</f>
        <v>0</v>
      </c>
      <c r="J70" s="134">
        <f>SUM(J61:J69)</f>
        <v>0</v>
      </c>
    </row>
    <row r="71" spans="1:10" x14ac:dyDescent="0.2">
      <c r="F71" s="88"/>
      <c r="G71" s="88"/>
      <c r="H71" s="88"/>
      <c r="I71" s="88"/>
      <c r="J71" s="135"/>
    </row>
    <row r="72" spans="1:10" x14ac:dyDescent="0.2">
      <c r="F72" s="88"/>
      <c r="G72" s="88"/>
      <c r="H72" s="88"/>
      <c r="I72" s="88"/>
      <c r="J72" s="135"/>
    </row>
    <row r="73" spans="1:10" x14ac:dyDescent="0.2">
      <c r="F73" s="88"/>
      <c r="G73" s="88"/>
      <c r="H73" s="88"/>
      <c r="I73" s="88"/>
      <c r="J73" s="135"/>
    </row>
  </sheetData>
  <sheetProtection algorithmName="SHA-512" hashValue="CN5nB63yELcecyg1L+SHcMfVVfoy079nEUGmmcJpDrMMGC3uoXlsU0OTDbzi+fPEOd4ICgab7a/NlWl34VCtBQ==" saltValue="40W5mdZerxLuviZgZrJho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B47:E47"/>
    <mergeCell ref="C61:E61"/>
    <mergeCell ref="C67:E67"/>
    <mergeCell ref="C68:E68"/>
    <mergeCell ref="C69:E69"/>
    <mergeCell ref="C62:E62"/>
    <mergeCell ref="C63:E63"/>
    <mergeCell ref="C64:E64"/>
    <mergeCell ref="C65:E65"/>
    <mergeCell ref="C66:E6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50" t="s">
        <v>7</v>
      </c>
      <c r="B2" s="49"/>
      <c r="C2" s="245"/>
      <c r="D2" s="245"/>
      <c r="E2" s="245"/>
      <c r="F2" s="245"/>
      <c r="G2" s="246"/>
    </row>
    <row r="3" spans="1:7" ht="24.95" customHeight="1" x14ac:dyDescent="0.2">
      <c r="A3" s="50" t="s">
        <v>8</v>
      </c>
      <c r="B3" s="49"/>
      <c r="C3" s="245"/>
      <c r="D3" s="245"/>
      <c r="E3" s="245"/>
      <c r="F3" s="245"/>
      <c r="G3" s="246"/>
    </row>
    <row r="4" spans="1:7" ht="24.95" customHeight="1" x14ac:dyDescent="0.2">
      <c r="A4" s="50" t="s">
        <v>9</v>
      </c>
      <c r="B4" s="49"/>
      <c r="C4" s="245"/>
      <c r="D4" s="245"/>
      <c r="E4" s="245"/>
      <c r="F4" s="245"/>
      <c r="G4" s="246"/>
    </row>
    <row r="5" spans="1:7" x14ac:dyDescent="0.2">
      <c r="B5" s="4"/>
      <c r="C5" s="5"/>
      <c r="D5" s="6"/>
    </row>
  </sheetData>
  <sheetProtection algorithmName="SHA-512" hashValue="gEFdhybhDb+0I+ibYCvtx0yHElDJoV5+v1mB+bQoHK0QrPipfRT31K9dfhxFt/MrCWSAXL+iXZiXESl+zsaHlg==" saltValue="dWoQP9u/6L0AfbVSV0Eu/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BC32-4A23-45F3-A05D-1C3D0AFEA99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93</v>
      </c>
      <c r="B1" s="251"/>
      <c r="C1" s="251"/>
      <c r="D1" s="251"/>
      <c r="E1" s="251"/>
      <c r="F1" s="251"/>
      <c r="G1" s="251"/>
      <c r="AG1" t="s">
        <v>94</v>
      </c>
    </row>
    <row r="2" spans="1:60" ht="24.95" customHeight="1" x14ac:dyDescent="0.2">
      <c r="A2" s="50" t="s">
        <v>7</v>
      </c>
      <c r="B2" s="49" t="s">
        <v>44</v>
      </c>
      <c r="C2" s="252" t="s">
        <v>45</v>
      </c>
      <c r="D2" s="253"/>
      <c r="E2" s="253"/>
      <c r="F2" s="253"/>
      <c r="G2" s="254"/>
      <c r="AG2" t="s">
        <v>95</v>
      </c>
    </row>
    <row r="3" spans="1:60" ht="24.95" customHeight="1" x14ac:dyDescent="0.2">
      <c r="A3" s="50" t="s">
        <v>8</v>
      </c>
      <c r="B3" s="49" t="s">
        <v>54</v>
      </c>
      <c r="C3" s="252" t="s">
        <v>96</v>
      </c>
      <c r="D3" s="253"/>
      <c r="E3" s="253"/>
      <c r="F3" s="253"/>
      <c r="G3" s="254"/>
      <c r="AC3" s="122" t="s">
        <v>97</v>
      </c>
      <c r="AG3" t="s">
        <v>98</v>
      </c>
    </row>
    <row r="4" spans="1:60" ht="24.95" customHeight="1" x14ac:dyDescent="0.2">
      <c r="A4" s="141" t="s">
        <v>9</v>
      </c>
      <c r="B4" s="142" t="s">
        <v>54</v>
      </c>
      <c r="C4" s="255" t="s">
        <v>55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25" x14ac:dyDescent="0.2">
      <c r="A6" s="144" t="s">
        <v>100</v>
      </c>
      <c r="B6" s="146" t="s">
        <v>101</v>
      </c>
      <c r="C6" s="146" t="s">
        <v>102</v>
      </c>
      <c r="D6" s="145" t="s">
        <v>103</v>
      </c>
      <c r="E6" s="144" t="s">
        <v>104</v>
      </c>
      <c r="F6" s="143" t="s">
        <v>105</v>
      </c>
      <c r="G6" s="144" t="s">
        <v>29</v>
      </c>
      <c r="H6" s="147" t="s">
        <v>30</v>
      </c>
      <c r="I6" s="147" t="s">
        <v>106</v>
      </c>
      <c r="J6" s="147" t="s">
        <v>31</v>
      </c>
      <c r="K6" s="147" t="s">
        <v>107</v>
      </c>
      <c r="L6" s="147" t="s">
        <v>108</v>
      </c>
      <c r="M6" s="147" t="s">
        <v>109</v>
      </c>
      <c r="N6" s="147" t="s">
        <v>110</v>
      </c>
      <c r="O6" s="147" t="s">
        <v>111</v>
      </c>
      <c r="P6" s="147" t="s">
        <v>112</v>
      </c>
      <c r="Q6" s="147" t="s">
        <v>113</v>
      </c>
      <c r="R6" s="147" t="s">
        <v>114</v>
      </c>
      <c r="S6" s="147" t="s">
        <v>115</v>
      </c>
      <c r="T6" s="147" t="s">
        <v>116</v>
      </c>
      <c r="U6" s="147" t="s">
        <v>117</v>
      </c>
      <c r="V6" s="147" t="s">
        <v>118</v>
      </c>
      <c r="W6" s="147" t="s">
        <v>119</v>
      </c>
      <c r="X6" s="147" t="s">
        <v>120</v>
      </c>
      <c r="Y6" s="147" t="s">
        <v>121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122</v>
      </c>
      <c r="B8" s="161" t="s">
        <v>91</v>
      </c>
      <c r="C8" s="182" t="s">
        <v>27</v>
      </c>
      <c r="D8" s="162"/>
      <c r="E8" s="163"/>
      <c r="F8" s="164"/>
      <c r="G8" s="164">
        <f>SUMIF(AG9:AG29,"&lt;&gt;NOR",G9:G29)</f>
        <v>0</v>
      </c>
      <c r="H8" s="164"/>
      <c r="I8" s="164">
        <f>SUM(I9:I29)</f>
        <v>0</v>
      </c>
      <c r="J8" s="164"/>
      <c r="K8" s="164">
        <f>SUM(K9:K29)</f>
        <v>0</v>
      </c>
      <c r="L8" s="164"/>
      <c r="M8" s="164">
        <f>SUM(M9:M29)</f>
        <v>0</v>
      </c>
      <c r="N8" s="163"/>
      <c r="O8" s="163">
        <f>SUM(O9:O29)</f>
        <v>0</v>
      </c>
      <c r="P8" s="163"/>
      <c r="Q8" s="163">
        <f>SUM(Q9:Q29)</f>
        <v>0</v>
      </c>
      <c r="R8" s="164"/>
      <c r="S8" s="164"/>
      <c r="T8" s="165"/>
      <c r="U8" s="159"/>
      <c r="V8" s="159">
        <f>SUM(V9:V29)</f>
        <v>0</v>
      </c>
      <c r="W8" s="159"/>
      <c r="X8" s="159"/>
      <c r="Y8" s="159"/>
      <c r="AG8" t="s">
        <v>123</v>
      </c>
    </row>
    <row r="9" spans="1:60" outlineLevel="1" x14ac:dyDescent="0.2">
      <c r="A9" s="167">
        <v>1</v>
      </c>
      <c r="B9" s="168" t="s">
        <v>124</v>
      </c>
      <c r="C9" s="183" t="s">
        <v>125</v>
      </c>
      <c r="D9" s="169" t="s">
        <v>126</v>
      </c>
      <c r="E9" s="170">
        <v>2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0</v>
      </c>
      <c r="O9" s="170">
        <f>ROUND(E9*N9,2)</f>
        <v>0</v>
      </c>
      <c r="P9" s="170">
        <v>0</v>
      </c>
      <c r="Q9" s="170">
        <f>ROUND(E9*P9,2)</f>
        <v>0</v>
      </c>
      <c r="R9" s="172"/>
      <c r="S9" s="172" t="s">
        <v>127</v>
      </c>
      <c r="T9" s="173" t="s">
        <v>128</v>
      </c>
      <c r="U9" s="158">
        <v>0</v>
      </c>
      <c r="V9" s="158">
        <f>ROUND(E9*U9,2)</f>
        <v>0</v>
      </c>
      <c r="W9" s="158"/>
      <c r="X9" s="158" t="s">
        <v>129</v>
      </c>
      <c r="Y9" s="158" t="s">
        <v>130</v>
      </c>
      <c r="Z9" s="148"/>
      <c r="AA9" s="148"/>
      <c r="AB9" s="148"/>
      <c r="AC9" s="148"/>
      <c r="AD9" s="148"/>
      <c r="AE9" s="148"/>
      <c r="AF9" s="148"/>
      <c r="AG9" s="148" t="s">
        <v>131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47" t="s">
        <v>166</v>
      </c>
      <c r="D10" s="248"/>
      <c r="E10" s="248"/>
      <c r="F10" s="248"/>
      <c r="G10" s="24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outlineLevel="3" x14ac:dyDescent="0.2">
      <c r="A11" s="155"/>
      <c r="B11" s="156"/>
      <c r="C11" s="249" t="s">
        <v>133</v>
      </c>
      <c r="D11" s="250"/>
      <c r="E11" s="250"/>
      <c r="F11" s="250"/>
      <c r="G11" s="250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132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74" t="str">
        <f>C11</f>
        <v>Vyhotovení protokolu o vytyčení stavby se seznamem souřadnic vytyčených bodů a jejich polohopisnými (S-JTSK) a výškopisnými (Bpv) hodnotami.</v>
      </c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7">
        <v>2</v>
      </c>
      <c r="B12" s="168" t="s">
        <v>134</v>
      </c>
      <c r="C12" s="183" t="s">
        <v>135</v>
      </c>
      <c r="D12" s="169" t="s">
        <v>126</v>
      </c>
      <c r="E12" s="170">
        <v>2</v>
      </c>
      <c r="F12" s="171"/>
      <c r="G12" s="172">
        <f>ROUND(E12*F12,2)</f>
        <v>0</v>
      </c>
      <c r="H12" s="171"/>
      <c r="I12" s="172">
        <f>ROUND(E12*H12,2)</f>
        <v>0</v>
      </c>
      <c r="J12" s="171"/>
      <c r="K12" s="172">
        <f>ROUND(E12*J12,2)</f>
        <v>0</v>
      </c>
      <c r="L12" s="172">
        <v>21</v>
      </c>
      <c r="M12" s="172">
        <f>G12*(1+L12/100)</f>
        <v>0</v>
      </c>
      <c r="N12" s="170">
        <v>0</v>
      </c>
      <c r="O12" s="170">
        <f>ROUND(E12*N12,2)</f>
        <v>0</v>
      </c>
      <c r="P12" s="170">
        <v>0</v>
      </c>
      <c r="Q12" s="170">
        <f>ROUND(E12*P12,2)</f>
        <v>0</v>
      </c>
      <c r="R12" s="172"/>
      <c r="S12" s="172" t="s">
        <v>127</v>
      </c>
      <c r="T12" s="173" t="s">
        <v>128</v>
      </c>
      <c r="U12" s="158">
        <v>0</v>
      </c>
      <c r="V12" s="158">
        <f>ROUND(E12*U12,2)</f>
        <v>0</v>
      </c>
      <c r="W12" s="158"/>
      <c r="X12" s="158" t="s">
        <v>129</v>
      </c>
      <c r="Y12" s="158" t="s">
        <v>130</v>
      </c>
      <c r="Z12" s="148"/>
      <c r="AA12" s="148"/>
      <c r="AB12" s="148"/>
      <c r="AC12" s="148"/>
      <c r="AD12" s="148"/>
      <c r="AE12" s="148"/>
      <c r="AF12" s="148"/>
      <c r="AG12" s="148" t="s">
        <v>131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247" t="s">
        <v>136</v>
      </c>
      <c r="D13" s="248"/>
      <c r="E13" s="248"/>
      <c r="F13" s="248"/>
      <c r="G13" s="24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132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4" t="str">
        <f>C13</f>
        <v>Zaměření a vytýčení stávajících inženýrských sítí v místě stavby z hlediska jejich ochrany při provádění stavby.</v>
      </c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7">
        <v>3</v>
      </c>
      <c r="B14" s="168" t="s">
        <v>137</v>
      </c>
      <c r="C14" s="183" t="s">
        <v>138</v>
      </c>
      <c r="D14" s="169" t="s">
        <v>126</v>
      </c>
      <c r="E14" s="170">
        <v>2</v>
      </c>
      <c r="F14" s="171"/>
      <c r="G14" s="172">
        <f>ROUND(E14*F14,2)</f>
        <v>0</v>
      </c>
      <c r="H14" s="171"/>
      <c r="I14" s="172">
        <f>ROUND(E14*H14,2)</f>
        <v>0</v>
      </c>
      <c r="J14" s="171"/>
      <c r="K14" s="172">
        <f>ROUND(E14*J14,2)</f>
        <v>0</v>
      </c>
      <c r="L14" s="172">
        <v>21</v>
      </c>
      <c r="M14" s="172">
        <f>G14*(1+L14/100)</f>
        <v>0</v>
      </c>
      <c r="N14" s="170">
        <v>0</v>
      </c>
      <c r="O14" s="170">
        <f>ROUND(E14*N14,2)</f>
        <v>0</v>
      </c>
      <c r="P14" s="170">
        <v>0</v>
      </c>
      <c r="Q14" s="170">
        <f>ROUND(E14*P14,2)</f>
        <v>0</v>
      </c>
      <c r="R14" s="172"/>
      <c r="S14" s="172" t="s">
        <v>127</v>
      </c>
      <c r="T14" s="173" t="s">
        <v>128</v>
      </c>
      <c r="U14" s="158">
        <v>0</v>
      </c>
      <c r="V14" s="158">
        <f>ROUND(E14*U14,2)</f>
        <v>0</v>
      </c>
      <c r="W14" s="158"/>
      <c r="X14" s="158" t="s">
        <v>129</v>
      </c>
      <c r="Y14" s="158" t="s">
        <v>130</v>
      </c>
      <c r="Z14" s="148"/>
      <c r="AA14" s="148"/>
      <c r="AB14" s="148"/>
      <c r="AC14" s="148"/>
      <c r="AD14" s="148"/>
      <c r="AE14" s="148"/>
      <c r="AF14" s="148"/>
      <c r="AG14" s="148" t="s">
        <v>131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">
      <c r="A15" s="155"/>
      <c r="B15" s="156"/>
      <c r="C15" s="247" t="s">
        <v>139</v>
      </c>
      <c r="D15" s="248"/>
      <c r="E15" s="248"/>
      <c r="F15" s="248"/>
      <c r="G15" s="24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74" t="str">
        <f>C15</f>
        <v>- náklady na provedení skutečného zaměření stavby v rozsahu nezbytném pro zápis změny do katastru nemovitostí.</v>
      </c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5">
        <v>4</v>
      </c>
      <c r="B16" s="176" t="s">
        <v>140</v>
      </c>
      <c r="C16" s="184" t="s">
        <v>141</v>
      </c>
      <c r="D16" s="177" t="s">
        <v>142</v>
      </c>
      <c r="E16" s="178">
        <v>2</v>
      </c>
      <c r="F16" s="179"/>
      <c r="G16" s="180">
        <f>ROUND(E16*F16,2)</f>
        <v>0</v>
      </c>
      <c r="H16" s="179"/>
      <c r="I16" s="180">
        <f>ROUND(E16*H16,2)</f>
        <v>0</v>
      </c>
      <c r="J16" s="179"/>
      <c r="K16" s="180">
        <f>ROUND(E16*J16,2)</f>
        <v>0</v>
      </c>
      <c r="L16" s="180">
        <v>21</v>
      </c>
      <c r="M16" s="180">
        <f>G16*(1+L16/100)</f>
        <v>0</v>
      </c>
      <c r="N16" s="178">
        <v>0</v>
      </c>
      <c r="O16" s="178">
        <f>ROUND(E16*N16,2)</f>
        <v>0</v>
      </c>
      <c r="P16" s="178">
        <v>0</v>
      </c>
      <c r="Q16" s="178">
        <f>ROUND(E16*P16,2)</f>
        <v>0</v>
      </c>
      <c r="R16" s="180"/>
      <c r="S16" s="180" t="s">
        <v>143</v>
      </c>
      <c r="T16" s="181" t="s">
        <v>128</v>
      </c>
      <c r="U16" s="158">
        <v>0</v>
      </c>
      <c r="V16" s="158">
        <f>ROUND(E16*U16,2)</f>
        <v>0</v>
      </c>
      <c r="W16" s="158"/>
      <c r="X16" s="158" t="s">
        <v>144</v>
      </c>
      <c r="Y16" s="158" t="s">
        <v>130</v>
      </c>
      <c r="Z16" s="148"/>
      <c r="AA16" s="148"/>
      <c r="AB16" s="148"/>
      <c r="AC16" s="148"/>
      <c r="AD16" s="148"/>
      <c r="AE16" s="148"/>
      <c r="AF16" s="148"/>
      <c r="AG16" s="148" t="s">
        <v>145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67">
        <v>5</v>
      </c>
      <c r="B17" s="168" t="s">
        <v>146</v>
      </c>
      <c r="C17" s="183" t="s">
        <v>147</v>
      </c>
      <c r="D17" s="169" t="s">
        <v>126</v>
      </c>
      <c r="E17" s="170">
        <v>2</v>
      </c>
      <c r="F17" s="171"/>
      <c r="G17" s="172">
        <f>ROUND(E17*F17,2)</f>
        <v>0</v>
      </c>
      <c r="H17" s="171"/>
      <c r="I17" s="172">
        <f>ROUND(E17*H17,2)</f>
        <v>0</v>
      </c>
      <c r="J17" s="171"/>
      <c r="K17" s="172">
        <f>ROUND(E17*J17,2)</f>
        <v>0</v>
      </c>
      <c r="L17" s="172">
        <v>21</v>
      </c>
      <c r="M17" s="172">
        <f>G17*(1+L17/100)</f>
        <v>0</v>
      </c>
      <c r="N17" s="170">
        <v>0</v>
      </c>
      <c r="O17" s="170">
        <f>ROUND(E17*N17,2)</f>
        <v>0</v>
      </c>
      <c r="P17" s="170">
        <v>0</v>
      </c>
      <c r="Q17" s="170">
        <f>ROUND(E17*P17,2)</f>
        <v>0</v>
      </c>
      <c r="R17" s="172"/>
      <c r="S17" s="172" t="s">
        <v>127</v>
      </c>
      <c r="T17" s="173" t="s">
        <v>128</v>
      </c>
      <c r="U17" s="158">
        <v>0</v>
      </c>
      <c r="V17" s="158">
        <f>ROUND(E17*U17,2)</f>
        <v>0</v>
      </c>
      <c r="W17" s="158"/>
      <c r="X17" s="158" t="s">
        <v>129</v>
      </c>
      <c r="Y17" s="158" t="s">
        <v>130</v>
      </c>
      <c r="Z17" s="148"/>
      <c r="AA17" s="148"/>
      <c r="AB17" s="148"/>
      <c r="AC17" s="148"/>
      <c r="AD17" s="148"/>
      <c r="AE17" s="148"/>
      <c r="AF17" s="148"/>
      <c r="AG17" s="148" t="s">
        <v>131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247" t="s">
        <v>148</v>
      </c>
      <c r="D18" s="248"/>
      <c r="E18" s="248"/>
      <c r="F18" s="248"/>
      <c r="G18" s="24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132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74" t="str">
        <f>C18</f>
        <v>Náklady na vyhotovení dokumentace skutečného provedení stavby a její předání objednateli v požadované formě a požadovaném počtu.</v>
      </c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249" t="s">
        <v>149</v>
      </c>
      <c r="D19" s="250"/>
      <c r="E19" s="250"/>
      <c r="F19" s="250"/>
      <c r="G19" s="250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132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74" t="str">
        <f>C19</f>
        <v>- 2x vyhotovení - dokumentace v listinné a digitální podobě, zakreslení změn PD, vč. revizí, prohlášení o shodě apod.</v>
      </c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249" t="s">
        <v>150</v>
      </c>
      <c r="D20" s="250"/>
      <c r="E20" s="250"/>
      <c r="F20" s="250"/>
      <c r="G20" s="250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132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67">
        <v>6</v>
      </c>
      <c r="B21" s="168" t="s">
        <v>151</v>
      </c>
      <c r="C21" s="183" t="s">
        <v>152</v>
      </c>
      <c r="D21" s="169" t="s">
        <v>126</v>
      </c>
      <c r="E21" s="170">
        <v>2</v>
      </c>
      <c r="F21" s="171"/>
      <c r="G21" s="172">
        <f>ROUND(E21*F21,2)</f>
        <v>0</v>
      </c>
      <c r="H21" s="171"/>
      <c r="I21" s="172">
        <f>ROUND(E21*H21,2)</f>
        <v>0</v>
      </c>
      <c r="J21" s="171"/>
      <c r="K21" s="172">
        <f>ROUND(E21*J21,2)</f>
        <v>0</v>
      </c>
      <c r="L21" s="172">
        <v>21</v>
      </c>
      <c r="M21" s="172">
        <f>G21*(1+L21/100)</f>
        <v>0</v>
      </c>
      <c r="N21" s="170">
        <v>0</v>
      </c>
      <c r="O21" s="170">
        <f>ROUND(E21*N21,2)</f>
        <v>0</v>
      </c>
      <c r="P21" s="170">
        <v>0</v>
      </c>
      <c r="Q21" s="170">
        <f>ROUND(E21*P21,2)</f>
        <v>0</v>
      </c>
      <c r="R21" s="172"/>
      <c r="S21" s="172" t="s">
        <v>127</v>
      </c>
      <c r="T21" s="173" t="s">
        <v>128</v>
      </c>
      <c r="U21" s="158">
        <v>0</v>
      </c>
      <c r="V21" s="158">
        <f>ROUND(E21*U21,2)</f>
        <v>0</v>
      </c>
      <c r="W21" s="158"/>
      <c r="X21" s="158" t="s">
        <v>129</v>
      </c>
      <c r="Y21" s="158" t="s">
        <v>130</v>
      </c>
      <c r="Z21" s="148"/>
      <c r="AA21" s="148"/>
      <c r="AB21" s="148"/>
      <c r="AC21" s="148"/>
      <c r="AD21" s="148"/>
      <c r="AE21" s="148"/>
      <c r="AF21" s="148"/>
      <c r="AG21" s="148" t="s">
        <v>131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33.75" outlineLevel="2" x14ac:dyDescent="0.2">
      <c r="A22" s="155"/>
      <c r="B22" s="156"/>
      <c r="C22" s="247" t="s">
        <v>153</v>
      </c>
      <c r="D22" s="248"/>
      <c r="E22" s="248"/>
      <c r="F22" s="248"/>
      <c r="G22" s="24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132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74" t="str">
        <f>C22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7">
        <v>7</v>
      </c>
      <c r="B23" s="168" t="s">
        <v>154</v>
      </c>
      <c r="C23" s="183" t="s">
        <v>155</v>
      </c>
      <c r="D23" s="169" t="s">
        <v>126</v>
      </c>
      <c r="E23" s="170">
        <v>2</v>
      </c>
      <c r="F23" s="171"/>
      <c r="G23" s="172">
        <f>ROUND(E23*F23,2)</f>
        <v>0</v>
      </c>
      <c r="H23" s="171"/>
      <c r="I23" s="172">
        <f>ROUND(E23*H23,2)</f>
        <v>0</v>
      </c>
      <c r="J23" s="171"/>
      <c r="K23" s="172">
        <f>ROUND(E23*J23,2)</f>
        <v>0</v>
      </c>
      <c r="L23" s="172">
        <v>21</v>
      </c>
      <c r="M23" s="172">
        <f>G23*(1+L23/100)</f>
        <v>0</v>
      </c>
      <c r="N23" s="170">
        <v>0</v>
      </c>
      <c r="O23" s="170">
        <f>ROUND(E23*N23,2)</f>
        <v>0</v>
      </c>
      <c r="P23" s="170">
        <v>0</v>
      </c>
      <c r="Q23" s="170">
        <f>ROUND(E23*P23,2)</f>
        <v>0</v>
      </c>
      <c r="R23" s="172"/>
      <c r="S23" s="172" t="s">
        <v>127</v>
      </c>
      <c r="T23" s="173" t="s">
        <v>128</v>
      </c>
      <c r="U23" s="158">
        <v>0</v>
      </c>
      <c r="V23" s="158">
        <f>ROUND(E23*U23,2)</f>
        <v>0</v>
      </c>
      <c r="W23" s="158"/>
      <c r="X23" s="158" t="s">
        <v>129</v>
      </c>
      <c r="Y23" s="158" t="s">
        <v>130</v>
      </c>
      <c r="Z23" s="148"/>
      <c r="AA23" s="148"/>
      <c r="AB23" s="148"/>
      <c r="AC23" s="148"/>
      <c r="AD23" s="148"/>
      <c r="AE23" s="148"/>
      <c r="AF23" s="148"/>
      <c r="AG23" s="148" t="s">
        <v>131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22.5" outlineLevel="2" x14ac:dyDescent="0.2">
      <c r="A24" s="155"/>
      <c r="B24" s="156"/>
      <c r="C24" s="247" t="s">
        <v>156</v>
      </c>
      <c r="D24" s="248"/>
      <c r="E24" s="248"/>
      <c r="F24" s="248"/>
      <c r="G24" s="24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132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74" t="str">
        <f>C24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67">
        <v>8</v>
      </c>
      <c r="B25" s="168" t="s">
        <v>157</v>
      </c>
      <c r="C25" s="183" t="s">
        <v>158</v>
      </c>
      <c r="D25" s="169" t="s">
        <v>126</v>
      </c>
      <c r="E25" s="170">
        <v>2</v>
      </c>
      <c r="F25" s="171"/>
      <c r="G25" s="172">
        <f>ROUND(E25*F25,2)</f>
        <v>0</v>
      </c>
      <c r="H25" s="171"/>
      <c r="I25" s="172">
        <f>ROUND(E25*H25,2)</f>
        <v>0</v>
      </c>
      <c r="J25" s="171"/>
      <c r="K25" s="172">
        <f>ROUND(E25*J25,2)</f>
        <v>0</v>
      </c>
      <c r="L25" s="172">
        <v>21</v>
      </c>
      <c r="M25" s="172">
        <f>G25*(1+L25/100)</f>
        <v>0</v>
      </c>
      <c r="N25" s="170">
        <v>0</v>
      </c>
      <c r="O25" s="170">
        <f>ROUND(E25*N25,2)</f>
        <v>0</v>
      </c>
      <c r="P25" s="170">
        <v>0</v>
      </c>
      <c r="Q25" s="170">
        <f>ROUND(E25*P25,2)</f>
        <v>0</v>
      </c>
      <c r="R25" s="172"/>
      <c r="S25" s="172" t="s">
        <v>127</v>
      </c>
      <c r="T25" s="173" t="s">
        <v>128</v>
      </c>
      <c r="U25" s="158">
        <v>0</v>
      </c>
      <c r="V25" s="158">
        <f>ROUND(E25*U25,2)</f>
        <v>0</v>
      </c>
      <c r="W25" s="158"/>
      <c r="X25" s="158" t="s">
        <v>129</v>
      </c>
      <c r="Y25" s="158" t="s">
        <v>130</v>
      </c>
      <c r="Z25" s="148"/>
      <c r="AA25" s="148"/>
      <c r="AB25" s="148"/>
      <c r="AC25" s="148"/>
      <c r="AD25" s="148"/>
      <c r="AE25" s="148"/>
      <c r="AF25" s="148"/>
      <c r="AG25" s="148" t="s">
        <v>131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56.25" outlineLevel="2" x14ac:dyDescent="0.2">
      <c r="A26" s="155"/>
      <c r="B26" s="156"/>
      <c r="C26" s="247" t="s">
        <v>159</v>
      </c>
      <c r="D26" s="248"/>
      <c r="E26" s="248"/>
      <c r="F26" s="248"/>
      <c r="G26" s="24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132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74" t="str">
        <f>C26</f>
        <v>Náklady spojené se zřízením přípojek energií k objektům zařízení staveniště, vybudování případných měřících odběrných míst a zařízení, případná příprava území pro objekty ZS a vlastní vybudování objektů ZS vč. oplocení, zabezpečení proti neoprávněnému vstupu nepovolaných osob. Provoz zařízení staveniště – náklady na vybavení objektů ZS, ostraha staveniště, osvětlení staveniště, náklady na energie v rámci provozu ZS, náklady na úklid v prostorách ZS, náklady na potřebnou údržbu a opravy na objektech ZS a na přípojkách energií. Odstranění objektů ZS včetně přípojek energií a jejich odvoz. Náklady na úpravu povrchů po odstranění ZS a úklid ploch ZS.</v>
      </c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75">
        <v>9</v>
      </c>
      <c r="B27" s="176" t="s">
        <v>160</v>
      </c>
      <c r="C27" s="184" t="s">
        <v>161</v>
      </c>
      <c r="D27" s="177" t="s">
        <v>142</v>
      </c>
      <c r="E27" s="178">
        <v>2</v>
      </c>
      <c r="F27" s="179"/>
      <c r="G27" s="180">
        <f>ROUND(E27*F27,2)</f>
        <v>0</v>
      </c>
      <c r="H27" s="179"/>
      <c r="I27" s="180">
        <f>ROUND(E27*H27,2)</f>
        <v>0</v>
      </c>
      <c r="J27" s="179"/>
      <c r="K27" s="180">
        <f>ROUND(E27*J27,2)</f>
        <v>0</v>
      </c>
      <c r="L27" s="180">
        <v>21</v>
      </c>
      <c r="M27" s="180">
        <f>G27*(1+L27/100)</f>
        <v>0</v>
      </c>
      <c r="N27" s="178">
        <v>0</v>
      </c>
      <c r="O27" s="178">
        <f>ROUND(E27*N27,2)</f>
        <v>0</v>
      </c>
      <c r="P27" s="178">
        <v>0</v>
      </c>
      <c r="Q27" s="178">
        <f>ROUND(E27*P27,2)</f>
        <v>0</v>
      </c>
      <c r="R27" s="180"/>
      <c r="S27" s="180" t="s">
        <v>143</v>
      </c>
      <c r="T27" s="181" t="s">
        <v>128</v>
      </c>
      <c r="U27" s="158">
        <v>0</v>
      </c>
      <c r="V27" s="158">
        <f>ROUND(E27*U27,2)</f>
        <v>0</v>
      </c>
      <c r="W27" s="158"/>
      <c r="X27" s="158" t="s">
        <v>144</v>
      </c>
      <c r="Y27" s="158" t="s">
        <v>130</v>
      </c>
      <c r="Z27" s="148"/>
      <c r="AA27" s="148"/>
      <c r="AB27" s="148"/>
      <c r="AC27" s="148"/>
      <c r="AD27" s="148"/>
      <c r="AE27" s="148"/>
      <c r="AF27" s="148"/>
      <c r="AG27" s="148" t="s">
        <v>145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67">
        <v>10</v>
      </c>
      <c r="B28" s="168" t="s">
        <v>162</v>
      </c>
      <c r="C28" s="183" t="s">
        <v>163</v>
      </c>
      <c r="D28" s="169" t="s">
        <v>142</v>
      </c>
      <c r="E28" s="170">
        <v>2</v>
      </c>
      <c r="F28" s="171"/>
      <c r="G28" s="172">
        <f>ROUND(E28*F28,2)</f>
        <v>0</v>
      </c>
      <c r="H28" s="171"/>
      <c r="I28" s="172">
        <f>ROUND(E28*H28,2)</f>
        <v>0</v>
      </c>
      <c r="J28" s="171"/>
      <c r="K28" s="172">
        <f>ROUND(E28*J28,2)</f>
        <v>0</v>
      </c>
      <c r="L28" s="172">
        <v>21</v>
      </c>
      <c r="M28" s="172">
        <f>G28*(1+L28/100)</f>
        <v>0</v>
      </c>
      <c r="N28" s="170">
        <v>0</v>
      </c>
      <c r="O28" s="170">
        <f>ROUND(E28*N28,2)</f>
        <v>0</v>
      </c>
      <c r="P28" s="170">
        <v>0</v>
      </c>
      <c r="Q28" s="170">
        <f>ROUND(E28*P28,2)</f>
        <v>0</v>
      </c>
      <c r="R28" s="172"/>
      <c r="S28" s="172" t="s">
        <v>143</v>
      </c>
      <c r="T28" s="173" t="s">
        <v>128</v>
      </c>
      <c r="U28" s="158">
        <v>0</v>
      </c>
      <c r="V28" s="158">
        <f>ROUND(E28*U28,2)</f>
        <v>0</v>
      </c>
      <c r="W28" s="158"/>
      <c r="X28" s="158" t="s">
        <v>144</v>
      </c>
      <c r="Y28" s="158" t="s">
        <v>130</v>
      </c>
      <c r="Z28" s="148"/>
      <c r="AA28" s="148"/>
      <c r="AB28" s="148"/>
      <c r="AC28" s="148"/>
      <c r="AD28" s="148"/>
      <c r="AE28" s="148"/>
      <c r="AF28" s="148"/>
      <c r="AG28" s="148" t="s">
        <v>145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t="22.5" outlineLevel="2" x14ac:dyDescent="0.2">
      <c r="A29" s="155"/>
      <c r="B29" s="156"/>
      <c r="C29" s="247" t="s">
        <v>164</v>
      </c>
      <c r="D29" s="248"/>
      <c r="E29" s="248"/>
      <c r="F29" s="248"/>
      <c r="G29" s="24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132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74" t="str">
        <f>C29</f>
        <v>Uvedení všech povrchů dotčených stavbou do původního stavu (komunikace, chodníky zeleň, příkopy, propustky), včetně opravy, údržby a průběžného čištění, kropení komunikací užívaných v průběhu stavby</v>
      </c>
      <c r="BB29" s="148"/>
      <c r="BC29" s="148"/>
      <c r="BD29" s="148"/>
      <c r="BE29" s="148"/>
      <c r="BF29" s="148"/>
      <c r="BG29" s="148"/>
      <c r="BH29" s="148"/>
    </row>
    <row r="30" spans="1:60" x14ac:dyDescent="0.2">
      <c r="A30" s="3"/>
      <c r="B30" s="4"/>
      <c r="C30" s="18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v>15</v>
      </c>
      <c r="AF30">
        <v>21</v>
      </c>
      <c r="AG30" t="s">
        <v>108</v>
      </c>
    </row>
    <row r="31" spans="1:60" x14ac:dyDescent="0.2">
      <c r="A31" s="151"/>
      <c r="B31" s="152" t="s">
        <v>29</v>
      </c>
      <c r="C31" s="186"/>
      <c r="D31" s="153"/>
      <c r="E31" s="154"/>
      <c r="F31" s="154"/>
      <c r="G31" s="166">
        <f>G8</f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E31">
        <f>SUMIF(L7:L29,AE30,G7:G29)</f>
        <v>0</v>
      </c>
      <c r="AF31">
        <f>SUMIF(L7:L29,AF30,G7:G29)</f>
        <v>0</v>
      </c>
      <c r="AG31" t="s">
        <v>165</v>
      </c>
    </row>
    <row r="32" spans="1:60" x14ac:dyDescent="0.2">
      <c r="C32" s="187"/>
      <c r="D32" s="10"/>
      <c r="AG32" t="s">
        <v>167</v>
      </c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GhIo0n+oCN/Pl9sn9Z2Ka99o/ngld8v2dxSw1kVIRV+Zu9Slb/GBEZBrkE9tIFpBYyAq/6XKTeGU5p4NTi01A==" saltValue="Uy2BeM6805EvaV0z2X1SUA==" spinCount="100000" sheet="1" formatRows="0"/>
  <mergeCells count="15">
    <mergeCell ref="C11:G11"/>
    <mergeCell ref="A1:G1"/>
    <mergeCell ref="C2:G2"/>
    <mergeCell ref="C3:G3"/>
    <mergeCell ref="C4:G4"/>
    <mergeCell ref="C10:G10"/>
    <mergeCell ref="C24:G24"/>
    <mergeCell ref="C26:G26"/>
    <mergeCell ref="C29:G29"/>
    <mergeCell ref="C13:G13"/>
    <mergeCell ref="C15:G15"/>
    <mergeCell ref="C18:G18"/>
    <mergeCell ref="C19:G19"/>
    <mergeCell ref="C20:G20"/>
    <mergeCell ref="C22:G2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8DA51-F3D1-436F-BBB2-5355254436A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93</v>
      </c>
      <c r="B1" s="251"/>
      <c r="C1" s="251"/>
      <c r="D1" s="251"/>
      <c r="E1" s="251"/>
      <c r="F1" s="251"/>
      <c r="G1" s="251"/>
      <c r="AG1" t="s">
        <v>94</v>
      </c>
    </row>
    <row r="2" spans="1:60" ht="24.95" customHeight="1" x14ac:dyDescent="0.2">
      <c r="A2" s="50" t="s">
        <v>7</v>
      </c>
      <c r="B2" s="49" t="s">
        <v>44</v>
      </c>
      <c r="C2" s="252" t="s">
        <v>45</v>
      </c>
      <c r="D2" s="253"/>
      <c r="E2" s="253"/>
      <c r="F2" s="253"/>
      <c r="G2" s="254"/>
      <c r="AG2" t="s">
        <v>95</v>
      </c>
    </row>
    <row r="3" spans="1:60" ht="24.95" customHeight="1" x14ac:dyDescent="0.2">
      <c r="A3" s="50" t="s">
        <v>8</v>
      </c>
      <c r="B3" s="49" t="s">
        <v>54</v>
      </c>
      <c r="C3" s="252" t="s">
        <v>96</v>
      </c>
      <c r="D3" s="253"/>
      <c r="E3" s="253"/>
      <c r="F3" s="253"/>
      <c r="G3" s="254"/>
      <c r="AC3" s="122" t="s">
        <v>97</v>
      </c>
      <c r="AG3" t="s">
        <v>98</v>
      </c>
    </row>
    <row r="4" spans="1:60" ht="24.95" customHeight="1" x14ac:dyDescent="0.2">
      <c r="A4" s="141" t="s">
        <v>9</v>
      </c>
      <c r="B4" s="142" t="s">
        <v>56</v>
      </c>
      <c r="C4" s="255" t="s">
        <v>57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25" x14ac:dyDescent="0.2">
      <c r="A6" s="144" t="s">
        <v>100</v>
      </c>
      <c r="B6" s="146" t="s">
        <v>101</v>
      </c>
      <c r="C6" s="146" t="s">
        <v>102</v>
      </c>
      <c r="D6" s="145" t="s">
        <v>103</v>
      </c>
      <c r="E6" s="144" t="s">
        <v>104</v>
      </c>
      <c r="F6" s="143" t="s">
        <v>105</v>
      </c>
      <c r="G6" s="144" t="s">
        <v>29</v>
      </c>
      <c r="H6" s="147" t="s">
        <v>30</v>
      </c>
      <c r="I6" s="147" t="s">
        <v>106</v>
      </c>
      <c r="J6" s="147" t="s">
        <v>31</v>
      </c>
      <c r="K6" s="147" t="s">
        <v>107</v>
      </c>
      <c r="L6" s="147" t="s">
        <v>108</v>
      </c>
      <c r="M6" s="147" t="s">
        <v>109</v>
      </c>
      <c r="N6" s="147" t="s">
        <v>110</v>
      </c>
      <c r="O6" s="147" t="s">
        <v>111</v>
      </c>
      <c r="P6" s="147" t="s">
        <v>112</v>
      </c>
      <c r="Q6" s="147" t="s">
        <v>113</v>
      </c>
      <c r="R6" s="147" t="s">
        <v>114</v>
      </c>
      <c r="S6" s="147" t="s">
        <v>115</v>
      </c>
      <c r="T6" s="147" t="s">
        <v>116</v>
      </c>
      <c r="U6" s="147" t="s">
        <v>117</v>
      </c>
      <c r="V6" s="147" t="s">
        <v>118</v>
      </c>
      <c r="W6" s="147" t="s">
        <v>119</v>
      </c>
      <c r="X6" s="147" t="s">
        <v>120</v>
      </c>
      <c r="Y6" s="147" t="s">
        <v>121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122</v>
      </c>
      <c r="B8" s="161" t="s">
        <v>91</v>
      </c>
      <c r="C8" s="182" t="s">
        <v>27</v>
      </c>
      <c r="D8" s="162"/>
      <c r="E8" s="163"/>
      <c r="F8" s="164"/>
      <c r="G8" s="164">
        <f>SUMIF(AG9:AG21,"&lt;&gt;NOR",G9:G21)</f>
        <v>0</v>
      </c>
      <c r="H8" s="164"/>
      <c r="I8" s="164">
        <f>SUM(I9:I21)</f>
        <v>0</v>
      </c>
      <c r="J8" s="164"/>
      <c r="K8" s="164">
        <f>SUM(K9:K21)</f>
        <v>0</v>
      </c>
      <c r="L8" s="164"/>
      <c r="M8" s="164">
        <f>SUM(M9:M21)</f>
        <v>0</v>
      </c>
      <c r="N8" s="163"/>
      <c r="O8" s="163">
        <f>SUM(O9:O21)</f>
        <v>0</v>
      </c>
      <c r="P8" s="163"/>
      <c r="Q8" s="163">
        <f>SUM(Q9:Q21)</f>
        <v>0</v>
      </c>
      <c r="R8" s="164"/>
      <c r="S8" s="164"/>
      <c r="T8" s="165"/>
      <c r="U8" s="159"/>
      <c r="V8" s="159">
        <f>SUM(V9:V21)</f>
        <v>0</v>
      </c>
      <c r="W8" s="159"/>
      <c r="X8" s="159"/>
      <c r="Y8" s="159"/>
      <c r="AG8" t="s">
        <v>123</v>
      </c>
    </row>
    <row r="9" spans="1:60" outlineLevel="1" x14ac:dyDescent="0.2">
      <c r="A9" s="167">
        <v>1</v>
      </c>
      <c r="B9" s="168" t="s">
        <v>168</v>
      </c>
      <c r="C9" s="183" t="s">
        <v>169</v>
      </c>
      <c r="D9" s="169" t="s">
        <v>126</v>
      </c>
      <c r="E9" s="170">
        <v>2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0</v>
      </c>
      <c r="O9" s="170">
        <f>ROUND(E9*N9,2)</f>
        <v>0</v>
      </c>
      <c r="P9" s="170">
        <v>0</v>
      </c>
      <c r="Q9" s="170">
        <f>ROUND(E9*P9,2)</f>
        <v>0</v>
      </c>
      <c r="R9" s="172"/>
      <c r="S9" s="172" t="s">
        <v>127</v>
      </c>
      <c r="T9" s="173" t="s">
        <v>128</v>
      </c>
      <c r="U9" s="158">
        <v>0</v>
      </c>
      <c r="V9" s="158">
        <f>ROUND(E9*U9,2)</f>
        <v>0</v>
      </c>
      <c r="W9" s="158"/>
      <c r="X9" s="158" t="s">
        <v>129</v>
      </c>
      <c r="Y9" s="158" t="s">
        <v>130</v>
      </c>
      <c r="Z9" s="148"/>
      <c r="AA9" s="148"/>
      <c r="AB9" s="148"/>
      <c r="AC9" s="148"/>
      <c r="AD9" s="148"/>
      <c r="AE9" s="148"/>
      <c r="AF9" s="148"/>
      <c r="AG9" s="148" t="s">
        <v>131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2" x14ac:dyDescent="0.2">
      <c r="A10" s="155"/>
      <c r="B10" s="156"/>
      <c r="C10" s="247" t="s">
        <v>170</v>
      </c>
      <c r="D10" s="248"/>
      <c r="E10" s="248"/>
      <c r="F10" s="248"/>
      <c r="G10" s="24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74" t="str">
        <f>C10</f>
        <v>Náklady zhotovitele, související s prováděním zkoušek a revizí předepsaných technickými normami, TP nebo objednatelem a které jsou pro provedení díla nezbytné.</v>
      </c>
      <c r="BB10" s="148"/>
      <c r="BC10" s="148"/>
      <c r="BD10" s="148"/>
      <c r="BE10" s="148"/>
      <c r="BF10" s="148"/>
      <c r="BG10" s="148"/>
      <c r="BH10" s="148"/>
    </row>
    <row r="11" spans="1:60" outlineLevel="3" x14ac:dyDescent="0.2">
      <c r="A11" s="155"/>
      <c r="B11" s="156"/>
      <c r="C11" s="249" t="s">
        <v>171</v>
      </c>
      <c r="D11" s="250"/>
      <c r="E11" s="250"/>
      <c r="F11" s="250"/>
      <c r="G11" s="250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132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">
      <c r="A12" s="155"/>
      <c r="B12" s="156"/>
      <c r="C12" s="249" t="s">
        <v>172</v>
      </c>
      <c r="D12" s="250"/>
      <c r="E12" s="250"/>
      <c r="F12" s="250"/>
      <c r="G12" s="250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">
      <c r="A13" s="155"/>
      <c r="B13" s="156"/>
      <c r="C13" s="249" t="s">
        <v>173</v>
      </c>
      <c r="D13" s="250"/>
      <c r="E13" s="250"/>
      <c r="F13" s="250"/>
      <c r="G13" s="250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132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">
      <c r="A14" s="155"/>
      <c r="B14" s="156"/>
      <c r="C14" s="249" t="s">
        <v>174</v>
      </c>
      <c r="D14" s="250"/>
      <c r="E14" s="250"/>
      <c r="F14" s="250"/>
      <c r="G14" s="250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132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249" t="s">
        <v>175</v>
      </c>
      <c r="D15" s="250"/>
      <c r="E15" s="250"/>
      <c r="F15" s="250"/>
      <c r="G15" s="250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">
      <c r="A16" s="155"/>
      <c r="B16" s="156"/>
      <c r="C16" s="249" t="s">
        <v>176</v>
      </c>
      <c r="D16" s="250"/>
      <c r="E16" s="250"/>
      <c r="F16" s="250"/>
      <c r="G16" s="250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132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3" x14ac:dyDescent="0.2">
      <c r="A17" s="155"/>
      <c r="B17" s="156"/>
      <c r="C17" s="249" t="s">
        <v>177</v>
      </c>
      <c r="D17" s="250"/>
      <c r="E17" s="250"/>
      <c r="F17" s="250"/>
      <c r="G17" s="250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132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249" t="s">
        <v>178</v>
      </c>
      <c r="D18" s="250"/>
      <c r="E18" s="250"/>
      <c r="F18" s="250"/>
      <c r="G18" s="250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132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7">
        <v>2</v>
      </c>
      <c r="B19" s="168" t="s">
        <v>179</v>
      </c>
      <c r="C19" s="183" t="s">
        <v>180</v>
      </c>
      <c r="D19" s="169" t="s">
        <v>142</v>
      </c>
      <c r="E19" s="170">
        <v>2</v>
      </c>
      <c r="F19" s="171"/>
      <c r="G19" s="172">
        <f>ROUND(E19*F19,2)</f>
        <v>0</v>
      </c>
      <c r="H19" s="171"/>
      <c r="I19" s="172">
        <f>ROUND(E19*H19,2)</f>
        <v>0</v>
      </c>
      <c r="J19" s="171"/>
      <c r="K19" s="172">
        <f>ROUND(E19*J19,2)</f>
        <v>0</v>
      </c>
      <c r="L19" s="172">
        <v>21</v>
      </c>
      <c r="M19" s="172">
        <f>G19*(1+L19/100)</f>
        <v>0</v>
      </c>
      <c r="N19" s="170">
        <v>0</v>
      </c>
      <c r="O19" s="170">
        <f>ROUND(E19*N19,2)</f>
        <v>0</v>
      </c>
      <c r="P19" s="170">
        <v>0</v>
      </c>
      <c r="Q19" s="170">
        <f>ROUND(E19*P19,2)</f>
        <v>0</v>
      </c>
      <c r="R19" s="172"/>
      <c r="S19" s="172" t="s">
        <v>143</v>
      </c>
      <c r="T19" s="173" t="s">
        <v>128</v>
      </c>
      <c r="U19" s="158">
        <v>0</v>
      </c>
      <c r="V19" s="158">
        <f>ROUND(E19*U19,2)</f>
        <v>0</v>
      </c>
      <c r="W19" s="158"/>
      <c r="X19" s="158" t="s">
        <v>129</v>
      </c>
      <c r="Y19" s="158" t="s">
        <v>130</v>
      </c>
      <c r="Z19" s="148"/>
      <c r="AA19" s="148"/>
      <c r="AB19" s="148"/>
      <c r="AC19" s="148"/>
      <c r="AD19" s="148"/>
      <c r="AE19" s="148"/>
      <c r="AF19" s="148"/>
      <c r="AG19" s="148" t="s">
        <v>131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 outlineLevel="2" x14ac:dyDescent="0.2">
      <c r="A20" s="155"/>
      <c r="B20" s="156"/>
      <c r="C20" s="247" t="s">
        <v>181</v>
      </c>
      <c r="D20" s="248"/>
      <c r="E20" s="248"/>
      <c r="F20" s="248"/>
      <c r="G20" s="24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132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74" t="str">
        <f>C20</f>
        <v>Fotodokumentace stavby před zahájením stavby, v průběhu výstavby a po stavbě. Zařazení fotek do fotoalba v časové posloupnosti a popisem činnosti a číslem objektů v listinné a digitální podobě.</v>
      </c>
      <c r="BB20" s="148"/>
      <c r="BC20" s="148"/>
      <c r="BD20" s="148"/>
      <c r="BE20" s="148"/>
      <c r="BF20" s="148"/>
      <c r="BG20" s="148"/>
      <c r="BH20" s="148"/>
    </row>
    <row r="21" spans="1:60" ht="22.5" outlineLevel="3" x14ac:dyDescent="0.2">
      <c r="A21" s="155"/>
      <c r="B21" s="156"/>
      <c r="C21" s="249" t="s">
        <v>182</v>
      </c>
      <c r="D21" s="250"/>
      <c r="E21" s="250"/>
      <c r="F21" s="250"/>
      <c r="G21" s="250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132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74" t="str">
        <f>C21</f>
        <v>Zhotovitel zaznamená průběh prací. Fotky budou dokládat postup prací po jednotlivých dnech a fakturovaných položkách, nasazení jednotlivých mechanizmů, prováděných zkouškách, bude předáno na CD s popisem po jednotlivých dnech.</v>
      </c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3"/>
      <c r="B22" s="4"/>
      <c r="C22" s="185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v>15</v>
      </c>
      <c r="AF22">
        <v>21</v>
      </c>
      <c r="AG22" t="s">
        <v>108</v>
      </c>
    </row>
    <row r="23" spans="1:60" x14ac:dyDescent="0.2">
      <c r="A23" s="151"/>
      <c r="B23" s="152" t="s">
        <v>29</v>
      </c>
      <c r="C23" s="186"/>
      <c r="D23" s="153"/>
      <c r="E23" s="154"/>
      <c r="F23" s="154"/>
      <c r="G23" s="166">
        <f>G8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f>SUMIF(L7:L21,AE22,G7:G21)</f>
        <v>0</v>
      </c>
      <c r="AF23">
        <f>SUMIF(L7:L21,AF22,G7:G21)</f>
        <v>0</v>
      </c>
      <c r="AG23" t="s">
        <v>165</v>
      </c>
    </row>
    <row r="24" spans="1:60" x14ac:dyDescent="0.2">
      <c r="C24" s="187"/>
      <c r="D24" s="10"/>
      <c r="AG24" t="s">
        <v>167</v>
      </c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Yl1cGDWV+CvMSSQ8d5GrgAQP2v7FGaVgCZrQMC8h6eOvSTwT9/h3qkozknP6bgtyyENzV5IAlD1nt11uDZiQsg==" saltValue="lhCT7ne+vBX6GCEP4g4E4A==" spinCount="100000" sheet="1" formatRows="0"/>
  <mergeCells count="15">
    <mergeCell ref="C11:G11"/>
    <mergeCell ref="A1:G1"/>
    <mergeCell ref="C2:G2"/>
    <mergeCell ref="C3:G3"/>
    <mergeCell ref="C4:G4"/>
    <mergeCell ref="C10:G10"/>
    <mergeCell ref="C18:G18"/>
    <mergeCell ref="C20:G20"/>
    <mergeCell ref="C21:G21"/>
    <mergeCell ref="C12:G12"/>
    <mergeCell ref="C13:G13"/>
    <mergeCell ref="C14:G14"/>
    <mergeCell ref="C15:G15"/>
    <mergeCell ref="C16:G16"/>
    <mergeCell ref="C17:G1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6A48-6921-4266-929E-EBD6B444F7F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183</v>
      </c>
      <c r="B1" s="251"/>
      <c r="C1" s="251"/>
      <c r="D1" s="251"/>
      <c r="E1" s="251"/>
      <c r="F1" s="251"/>
      <c r="G1" s="251"/>
      <c r="AG1" t="s">
        <v>94</v>
      </c>
    </row>
    <row r="2" spans="1:60" ht="24.95" customHeight="1" x14ac:dyDescent="0.2">
      <c r="A2" s="50" t="s">
        <v>7</v>
      </c>
      <c r="B2" s="49" t="s">
        <v>44</v>
      </c>
      <c r="C2" s="252" t="s">
        <v>45</v>
      </c>
      <c r="D2" s="253"/>
      <c r="E2" s="253"/>
      <c r="F2" s="253"/>
      <c r="G2" s="254"/>
      <c r="AG2" t="s">
        <v>95</v>
      </c>
    </row>
    <row r="3" spans="1:60" ht="24.95" customHeight="1" x14ac:dyDescent="0.2">
      <c r="A3" s="50" t="s">
        <v>8</v>
      </c>
      <c r="B3" s="49" t="s">
        <v>56</v>
      </c>
      <c r="C3" s="252" t="s">
        <v>59</v>
      </c>
      <c r="D3" s="253"/>
      <c r="E3" s="253"/>
      <c r="F3" s="253"/>
      <c r="G3" s="254"/>
      <c r="AC3" s="122" t="s">
        <v>95</v>
      </c>
      <c r="AG3" t="s">
        <v>98</v>
      </c>
    </row>
    <row r="4" spans="1:60" ht="24.95" customHeight="1" x14ac:dyDescent="0.2">
      <c r="A4" s="141" t="s">
        <v>9</v>
      </c>
      <c r="B4" s="142" t="s">
        <v>54</v>
      </c>
      <c r="C4" s="255" t="s">
        <v>60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25" x14ac:dyDescent="0.2">
      <c r="A6" s="144" t="s">
        <v>100</v>
      </c>
      <c r="B6" s="146" t="s">
        <v>101</v>
      </c>
      <c r="C6" s="146" t="s">
        <v>102</v>
      </c>
      <c r="D6" s="145" t="s">
        <v>103</v>
      </c>
      <c r="E6" s="144" t="s">
        <v>104</v>
      </c>
      <c r="F6" s="143" t="s">
        <v>105</v>
      </c>
      <c r="G6" s="144" t="s">
        <v>29</v>
      </c>
      <c r="H6" s="147" t="s">
        <v>30</v>
      </c>
      <c r="I6" s="147" t="s">
        <v>106</v>
      </c>
      <c r="J6" s="147" t="s">
        <v>31</v>
      </c>
      <c r="K6" s="147" t="s">
        <v>107</v>
      </c>
      <c r="L6" s="147" t="s">
        <v>108</v>
      </c>
      <c r="M6" s="147" t="s">
        <v>109</v>
      </c>
      <c r="N6" s="147" t="s">
        <v>110</v>
      </c>
      <c r="O6" s="147" t="s">
        <v>111</v>
      </c>
      <c r="P6" s="147" t="s">
        <v>112</v>
      </c>
      <c r="Q6" s="147" t="s">
        <v>113</v>
      </c>
      <c r="R6" s="147" t="s">
        <v>114</v>
      </c>
      <c r="S6" s="147" t="s">
        <v>115</v>
      </c>
      <c r="T6" s="147" t="s">
        <v>116</v>
      </c>
      <c r="U6" s="147" t="s">
        <v>117</v>
      </c>
      <c r="V6" s="147" t="s">
        <v>118</v>
      </c>
      <c r="W6" s="147" t="s">
        <v>119</v>
      </c>
      <c r="X6" s="147" t="s">
        <v>120</v>
      </c>
      <c r="Y6" s="147" t="s">
        <v>121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122</v>
      </c>
      <c r="B8" s="161" t="s">
        <v>54</v>
      </c>
      <c r="C8" s="182" t="s">
        <v>76</v>
      </c>
      <c r="D8" s="162"/>
      <c r="E8" s="163"/>
      <c r="F8" s="164"/>
      <c r="G8" s="164">
        <f>SUMIF(AG9:AG84,"&lt;&gt;NOR",G9:G84)</f>
        <v>0</v>
      </c>
      <c r="H8" s="164"/>
      <c r="I8" s="164">
        <f>SUM(I9:I84)</f>
        <v>0</v>
      </c>
      <c r="J8" s="164"/>
      <c r="K8" s="164">
        <f>SUM(K9:K84)</f>
        <v>0</v>
      </c>
      <c r="L8" s="164"/>
      <c r="M8" s="164">
        <f>SUM(M9:M84)</f>
        <v>0</v>
      </c>
      <c r="N8" s="163"/>
      <c r="O8" s="163">
        <f>SUM(O9:O84)</f>
        <v>348.28000000000003</v>
      </c>
      <c r="P8" s="163"/>
      <c r="Q8" s="163">
        <f>SUM(Q9:Q84)</f>
        <v>309.12</v>
      </c>
      <c r="R8" s="164"/>
      <c r="S8" s="164"/>
      <c r="T8" s="165"/>
      <c r="U8" s="159"/>
      <c r="V8" s="159">
        <f>SUM(V9:V84)</f>
        <v>258.29000000000002</v>
      </c>
      <c r="W8" s="159"/>
      <c r="X8" s="159"/>
      <c r="Y8" s="159"/>
      <c r="AG8" t="s">
        <v>123</v>
      </c>
    </row>
    <row r="9" spans="1:60" outlineLevel="1" x14ac:dyDescent="0.2">
      <c r="A9" s="167">
        <v>1</v>
      </c>
      <c r="B9" s="168" t="s">
        <v>184</v>
      </c>
      <c r="C9" s="183" t="s">
        <v>185</v>
      </c>
      <c r="D9" s="169" t="s">
        <v>186</v>
      </c>
      <c r="E9" s="170">
        <v>4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0</v>
      </c>
      <c r="O9" s="170">
        <f>ROUND(E9*N9,2)</f>
        <v>0</v>
      </c>
      <c r="P9" s="170">
        <v>0</v>
      </c>
      <c r="Q9" s="170">
        <f>ROUND(E9*P9,2)</f>
        <v>0</v>
      </c>
      <c r="R9" s="172" t="s">
        <v>187</v>
      </c>
      <c r="S9" s="172" t="s">
        <v>127</v>
      </c>
      <c r="T9" s="173" t="s">
        <v>188</v>
      </c>
      <c r="U9" s="158">
        <v>0.12</v>
      </c>
      <c r="V9" s="158">
        <f>ROUND(E9*U9,2)</f>
        <v>0.48</v>
      </c>
      <c r="W9" s="158"/>
      <c r="X9" s="158" t="s">
        <v>144</v>
      </c>
      <c r="Y9" s="158" t="s">
        <v>130</v>
      </c>
      <c r="Z9" s="148"/>
      <c r="AA9" s="148"/>
      <c r="AB9" s="148"/>
      <c r="AC9" s="148"/>
      <c r="AD9" s="148"/>
      <c r="AE9" s="148"/>
      <c r="AF9" s="148"/>
      <c r="AG9" s="148" t="s">
        <v>189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33.75" outlineLevel="2" x14ac:dyDescent="0.2">
      <c r="A10" s="155"/>
      <c r="B10" s="156"/>
      <c r="C10" s="258" t="s">
        <v>190</v>
      </c>
      <c r="D10" s="259"/>
      <c r="E10" s="259"/>
      <c r="F10" s="259"/>
      <c r="G10" s="259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191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74" t="str">
        <f>C10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90" t="s">
        <v>192</v>
      </c>
      <c r="D11" s="188"/>
      <c r="E11" s="189">
        <v>4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193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7">
        <v>2</v>
      </c>
      <c r="B12" s="168" t="s">
        <v>194</v>
      </c>
      <c r="C12" s="183" t="s">
        <v>195</v>
      </c>
      <c r="D12" s="169" t="s">
        <v>196</v>
      </c>
      <c r="E12" s="170">
        <v>8.8000000000000007</v>
      </c>
      <c r="F12" s="171"/>
      <c r="G12" s="172">
        <f>ROUND(E12*F12,2)</f>
        <v>0</v>
      </c>
      <c r="H12" s="171"/>
      <c r="I12" s="172">
        <f>ROUND(E12*H12,2)</f>
        <v>0</v>
      </c>
      <c r="J12" s="171"/>
      <c r="K12" s="172">
        <f>ROUND(E12*J12,2)</f>
        <v>0</v>
      </c>
      <c r="L12" s="172">
        <v>21</v>
      </c>
      <c r="M12" s="172">
        <f>G12*(1+L12/100)</f>
        <v>0</v>
      </c>
      <c r="N12" s="170">
        <v>1</v>
      </c>
      <c r="O12" s="170">
        <f>ROUND(E12*N12,2)</f>
        <v>8.8000000000000007</v>
      </c>
      <c r="P12" s="170">
        <v>0</v>
      </c>
      <c r="Q12" s="170">
        <f>ROUND(E12*P12,2)</f>
        <v>0</v>
      </c>
      <c r="R12" s="172" t="s">
        <v>197</v>
      </c>
      <c r="S12" s="172" t="s">
        <v>127</v>
      </c>
      <c r="T12" s="173" t="s">
        <v>188</v>
      </c>
      <c r="U12" s="158">
        <v>0</v>
      </c>
      <c r="V12" s="158">
        <f>ROUND(E12*U12,2)</f>
        <v>0</v>
      </c>
      <c r="W12" s="158"/>
      <c r="X12" s="158" t="s">
        <v>198</v>
      </c>
      <c r="Y12" s="158" t="s">
        <v>130</v>
      </c>
      <c r="Z12" s="148"/>
      <c r="AA12" s="148"/>
      <c r="AB12" s="148"/>
      <c r="AC12" s="148"/>
      <c r="AD12" s="148"/>
      <c r="AE12" s="148"/>
      <c r="AF12" s="148"/>
      <c r="AG12" s="148" t="s">
        <v>199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190" t="s">
        <v>200</v>
      </c>
      <c r="D13" s="188"/>
      <c r="E13" s="189">
        <v>8.8000000000000007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193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t="22.5" outlineLevel="1" x14ac:dyDescent="0.2">
      <c r="A14" s="167">
        <v>3</v>
      </c>
      <c r="B14" s="168" t="s">
        <v>201</v>
      </c>
      <c r="C14" s="183" t="s">
        <v>202</v>
      </c>
      <c r="D14" s="169" t="s">
        <v>203</v>
      </c>
      <c r="E14" s="170">
        <v>16</v>
      </c>
      <c r="F14" s="171"/>
      <c r="G14" s="172">
        <f>ROUND(E14*F14,2)</f>
        <v>0</v>
      </c>
      <c r="H14" s="171"/>
      <c r="I14" s="172">
        <f>ROUND(E14*H14,2)</f>
        <v>0</v>
      </c>
      <c r="J14" s="171"/>
      <c r="K14" s="172">
        <f>ROUND(E14*J14,2)</f>
        <v>0</v>
      </c>
      <c r="L14" s="172">
        <v>21</v>
      </c>
      <c r="M14" s="172">
        <f>G14*(1+L14/100)</f>
        <v>0</v>
      </c>
      <c r="N14" s="170">
        <v>3.0000000000000001E-5</v>
      </c>
      <c r="O14" s="170">
        <f>ROUND(E14*N14,2)</f>
        <v>0</v>
      </c>
      <c r="P14" s="170">
        <v>0</v>
      </c>
      <c r="Q14" s="170">
        <f>ROUND(E14*P14,2)</f>
        <v>0</v>
      </c>
      <c r="R14" s="172" t="s">
        <v>204</v>
      </c>
      <c r="S14" s="172" t="s">
        <v>127</v>
      </c>
      <c r="T14" s="173" t="s">
        <v>188</v>
      </c>
      <c r="U14" s="158">
        <v>0.06</v>
      </c>
      <c r="V14" s="158">
        <f>ROUND(E14*U14,2)</f>
        <v>0.96</v>
      </c>
      <c r="W14" s="158"/>
      <c r="X14" s="158" t="s">
        <v>144</v>
      </c>
      <c r="Y14" s="158" t="s">
        <v>130</v>
      </c>
      <c r="Z14" s="148"/>
      <c r="AA14" s="148"/>
      <c r="AB14" s="148"/>
      <c r="AC14" s="148"/>
      <c r="AD14" s="148"/>
      <c r="AE14" s="148"/>
      <c r="AF14" s="148"/>
      <c r="AG14" s="148" t="s">
        <v>145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">
      <c r="A15" s="155"/>
      <c r="B15" s="156"/>
      <c r="C15" s="190" t="s">
        <v>205</v>
      </c>
      <c r="D15" s="188"/>
      <c r="E15" s="189">
        <v>16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193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2.5" outlineLevel="1" x14ac:dyDescent="0.2">
      <c r="A16" s="167">
        <v>4</v>
      </c>
      <c r="B16" s="168" t="s">
        <v>206</v>
      </c>
      <c r="C16" s="183" t="s">
        <v>207</v>
      </c>
      <c r="D16" s="169" t="s">
        <v>203</v>
      </c>
      <c r="E16" s="170">
        <v>20</v>
      </c>
      <c r="F16" s="171"/>
      <c r="G16" s="172">
        <f>ROUND(E16*F16,2)</f>
        <v>0</v>
      </c>
      <c r="H16" s="171"/>
      <c r="I16" s="172">
        <f>ROUND(E16*H16,2)</f>
        <v>0</v>
      </c>
      <c r="J16" s="171"/>
      <c r="K16" s="172">
        <f>ROUND(E16*J16,2)</f>
        <v>0</v>
      </c>
      <c r="L16" s="172">
        <v>21</v>
      </c>
      <c r="M16" s="172">
        <f>G16*(1+L16/100)</f>
        <v>0</v>
      </c>
      <c r="N16" s="170">
        <v>2.5000000000000001E-4</v>
      </c>
      <c r="O16" s="170">
        <f>ROUND(E16*N16,2)</f>
        <v>0.01</v>
      </c>
      <c r="P16" s="170">
        <v>0</v>
      </c>
      <c r="Q16" s="170">
        <f>ROUND(E16*P16,2)</f>
        <v>0</v>
      </c>
      <c r="R16" s="172" t="s">
        <v>197</v>
      </c>
      <c r="S16" s="172" t="s">
        <v>127</v>
      </c>
      <c r="T16" s="173" t="s">
        <v>188</v>
      </c>
      <c r="U16" s="158">
        <v>0</v>
      </c>
      <c r="V16" s="158">
        <f>ROUND(E16*U16,2)</f>
        <v>0</v>
      </c>
      <c r="W16" s="158"/>
      <c r="X16" s="158" t="s">
        <v>198</v>
      </c>
      <c r="Y16" s="158" t="s">
        <v>130</v>
      </c>
      <c r="Z16" s="148"/>
      <c r="AA16" s="148"/>
      <c r="AB16" s="148"/>
      <c r="AC16" s="148"/>
      <c r="AD16" s="148"/>
      <c r="AE16" s="148"/>
      <c r="AF16" s="148"/>
      <c r="AG16" s="148" t="s">
        <v>199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90" t="s">
        <v>208</v>
      </c>
      <c r="D17" s="188"/>
      <c r="E17" s="189">
        <v>20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193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67">
        <v>5</v>
      </c>
      <c r="B18" s="168" t="s">
        <v>209</v>
      </c>
      <c r="C18" s="183" t="s">
        <v>210</v>
      </c>
      <c r="D18" s="169" t="s">
        <v>186</v>
      </c>
      <c r="E18" s="170">
        <v>5</v>
      </c>
      <c r="F18" s="171"/>
      <c r="G18" s="172">
        <f>ROUND(E18*F18,2)</f>
        <v>0</v>
      </c>
      <c r="H18" s="171"/>
      <c r="I18" s="172">
        <f>ROUND(E18*H18,2)</f>
        <v>0</v>
      </c>
      <c r="J18" s="171"/>
      <c r="K18" s="172">
        <f>ROUND(E18*J18,2)</f>
        <v>0</v>
      </c>
      <c r="L18" s="172">
        <v>21</v>
      </c>
      <c r="M18" s="172">
        <f>G18*(1+L18/100)</f>
        <v>0</v>
      </c>
      <c r="N18" s="170">
        <v>0</v>
      </c>
      <c r="O18" s="170">
        <f>ROUND(E18*N18,2)</f>
        <v>0</v>
      </c>
      <c r="P18" s="170">
        <v>0</v>
      </c>
      <c r="Q18" s="170">
        <f>ROUND(E18*P18,2)</f>
        <v>0</v>
      </c>
      <c r="R18" s="172" t="s">
        <v>187</v>
      </c>
      <c r="S18" s="172" t="s">
        <v>127</v>
      </c>
      <c r="T18" s="173" t="s">
        <v>188</v>
      </c>
      <c r="U18" s="158">
        <v>3.53</v>
      </c>
      <c r="V18" s="158">
        <f>ROUND(E18*U18,2)</f>
        <v>17.649999999999999</v>
      </c>
      <c r="W18" s="158"/>
      <c r="X18" s="158" t="s">
        <v>144</v>
      </c>
      <c r="Y18" s="158" t="s">
        <v>130</v>
      </c>
      <c r="Z18" s="148"/>
      <c r="AA18" s="148"/>
      <c r="AB18" s="148"/>
      <c r="AC18" s="148"/>
      <c r="AD18" s="148"/>
      <c r="AE18" s="148"/>
      <c r="AF18" s="148"/>
      <c r="AG18" s="148" t="s">
        <v>145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 x14ac:dyDescent="0.2">
      <c r="A19" s="155"/>
      <c r="B19" s="156"/>
      <c r="C19" s="258" t="s">
        <v>211</v>
      </c>
      <c r="D19" s="259"/>
      <c r="E19" s="259"/>
      <c r="F19" s="259"/>
      <c r="G19" s="259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191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190" t="s">
        <v>212</v>
      </c>
      <c r="D20" s="188"/>
      <c r="E20" s="189">
        <v>5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193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 x14ac:dyDescent="0.2">
      <c r="A21" s="167">
        <v>6</v>
      </c>
      <c r="B21" s="168" t="s">
        <v>213</v>
      </c>
      <c r="C21" s="183" t="s">
        <v>214</v>
      </c>
      <c r="D21" s="169" t="s">
        <v>186</v>
      </c>
      <c r="E21" s="170">
        <v>5</v>
      </c>
      <c r="F21" s="171"/>
      <c r="G21" s="172">
        <f>ROUND(E21*F21,2)</f>
        <v>0</v>
      </c>
      <c r="H21" s="171"/>
      <c r="I21" s="172">
        <f>ROUND(E21*H21,2)</f>
        <v>0</v>
      </c>
      <c r="J21" s="171"/>
      <c r="K21" s="172">
        <f>ROUND(E21*J21,2)</f>
        <v>0</v>
      </c>
      <c r="L21" s="172">
        <v>21</v>
      </c>
      <c r="M21" s="172">
        <f>G21*(1+L21/100)</f>
        <v>0</v>
      </c>
      <c r="N21" s="170">
        <v>0</v>
      </c>
      <c r="O21" s="170">
        <f>ROUND(E21*N21,2)</f>
        <v>0</v>
      </c>
      <c r="P21" s="170">
        <v>0</v>
      </c>
      <c r="Q21" s="170">
        <f>ROUND(E21*P21,2)</f>
        <v>0</v>
      </c>
      <c r="R21" s="172" t="s">
        <v>187</v>
      </c>
      <c r="S21" s="172" t="s">
        <v>127</v>
      </c>
      <c r="T21" s="173" t="s">
        <v>188</v>
      </c>
      <c r="U21" s="158">
        <v>1.1499999999999999</v>
      </c>
      <c r="V21" s="158">
        <f>ROUND(E21*U21,2)</f>
        <v>5.75</v>
      </c>
      <c r="W21" s="158"/>
      <c r="X21" s="158" t="s">
        <v>144</v>
      </c>
      <c r="Y21" s="158" t="s">
        <v>130</v>
      </c>
      <c r="Z21" s="148"/>
      <c r="AA21" s="148"/>
      <c r="AB21" s="148"/>
      <c r="AC21" s="148"/>
      <c r="AD21" s="148"/>
      <c r="AE21" s="148"/>
      <c r="AF21" s="148"/>
      <c r="AG21" s="148" t="s">
        <v>145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258" t="s">
        <v>215</v>
      </c>
      <c r="D22" s="259"/>
      <c r="E22" s="259"/>
      <c r="F22" s="259"/>
      <c r="G22" s="259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191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190" t="s">
        <v>216</v>
      </c>
      <c r="D23" s="188"/>
      <c r="E23" s="189">
        <v>5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193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22.5" outlineLevel="1" x14ac:dyDescent="0.2">
      <c r="A24" s="167">
        <v>7</v>
      </c>
      <c r="B24" s="168" t="s">
        <v>217</v>
      </c>
      <c r="C24" s="183" t="s">
        <v>218</v>
      </c>
      <c r="D24" s="169" t="s">
        <v>203</v>
      </c>
      <c r="E24" s="170">
        <v>21</v>
      </c>
      <c r="F24" s="171"/>
      <c r="G24" s="172">
        <f>ROUND(E24*F24,2)</f>
        <v>0</v>
      </c>
      <c r="H24" s="171"/>
      <c r="I24" s="172">
        <f>ROUND(E24*H24,2)</f>
        <v>0</v>
      </c>
      <c r="J24" s="171"/>
      <c r="K24" s="172">
        <f>ROUND(E24*J24,2)</f>
        <v>0</v>
      </c>
      <c r="L24" s="172">
        <v>21</v>
      </c>
      <c r="M24" s="172">
        <f>G24*(1+L24/100)</f>
        <v>0</v>
      </c>
      <c r="N24" s="170">
        <v>0</v>
      </c>
      <c r="O24" s="170">
        <f>ROUND(E24*N24,2)</f>
        <v>0</v>
      </c>
      <c r="P24" s="170">
        <v>0.48</v>
      </c>
      <c r="Q24" s="170">
        <f>ROUND(E24*P24,2)</f>
        <v>10.08</v>
      </c>
      <c r="R24" s="172" t="s">
        <v>219</v>
      </c>
      <c r="S24" s="172" t="s">
        <v>127</v>
      </c>
      <c r="T24" s="173" t="s">
        <v>188</v>
      </c>
      <c r="U24" s="158">
        <v>0.06</v>
      </c>
      <c r="V24" s="158">
        <f>ROUND(E24*U24,2)</f>
        <v>1.26</v>
      </c>
      <c r="W24" s="158"/>
      <c r="X24" s="158" t="s">
        <v>144</v>
      </c>
      <c r="Y24" s="158" t="s">
        <v>130</v>
      </c>
      <c r="Z24" s="148"/>
      <c r="AA24" s="148"/>
      <c r="AB24" s="148"/>
      <c r="AC24" s="148"/>
      <c r="AD24" s="148"/>
      <c r="AE24" s="148"/>
      <c r="AF24" s="148"/>
      <c r="AG24" s="148" t="s">
        <v>145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90" t="s">
        <v>220</v>
      </c>
      <c r="D25" s="188"/>
      <c r="E25" s="189">
        <v>21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193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2.5" outlineLevel="1" x14ac:dyDescent="0.2">
      <c r="A26" s="167">
        <v>8</v>
      </c>
      <c r="B26" s="168" t="s">
        <v>221</v>
      </c>
      <c r="C26" s="183" t="s">
        <v>222</v>
      </c>
      <c r="D26" s="169" t="s">
        <v>203</v>
      </c>
      <c r="E26" s="170">
        <v>367.4</v>
      </c>
      <c r="F26" s="171"/>
      <c r="G26" s="172">
        <f>ROUND(E26*F26,2)</f>
        <v>0</v>
      </c>
      <c r="H26" s="171"/>
      <c r="I26" s="172">
        <f>ROUND(E26*H26,2)</f>
        <v>0</v>
      </c>
      <c r="J26" s="171"/>
      <c r="K26" s="172">
        <f>ROUND(E26*J26,2)</f>
        <v>0</v>
      </c>
      <c r="L26" s="172">
        <v>21</v>
      </c>
      <c r="M26" s="172">
        <f>G26*(1+L26/100)</f>
        <v>0</v>
      </c>
      <c r="N26" s="170">
        <v>0</v>
      </c>
      <c r="O26" s="170">
        <f>ROUND(E26*N26,2)</f>
        <v>0</v>
      </c>
      <c r="P26" s="170">
        <v>0.33</v>
      </c>
      <c r="Q26" s="170">
        <f>ROUND(E26*P26,2)</f>
        <v>121.24</v>
      </c>
      <c r="R26" s="172" t="s">
        <v>219</v>
      </c>
      <c r="S26" s="172" t="s">
        <v>127</v>
      </c>
      <c r="T26" s="173" t="s">
        <v>188</v>
      </c>
      <c r="U26" s="158">
        <v>0.06</v>
      </c>
      <c r="V26" s="158">
        <f>ROUND(E26*U26,2)</f>
        <v>22.04</v>
      </c>
      <c r="W26" s="158"/>
      <c r="X26" s="158" t="s">
        <v>144</v>
      </c>
      <c r="Y26" s="158" t="s">
        <v>130</v>
      </c>
      <c r="Z26" s="148"/>
      <c r="AA26" s="148"/>
      <c r="AB26" s="148"/>
      <c r="AC26" s="148"/>
      <c r="AD26" s="148"/>
      <c r="AE26" s="148"/>
      <c r="AF26" s="148"/>
      <c r="AG26" s="148" t="s">
        <v>145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247" t="s">
        <v>223</v>
      </c>
      <c r="D27" s="248"/>
      <c r="E27" s="248"/>
      <c r="F27" s="248"/>
      <c r="G27" s="24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132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 x14ac:dyDescent="0.2">
      <c r="A28" s="175">
        <v>9</v>
      </c>
      <c r="B28" s="176" t="s">
        <v>224</v>
      </c>
      <c r="C28" s="184" t="s">
        <v>225</v>
      </c>
      <c r="D28" s="177" t="s">
        <v>203</v>
      </c>
      <c r="E28" s="178">
        <v>367.4</v>
      </c>
      <c r="F28" s="179"/>
      <c r="G28" s="180">
        <f>ROUND(E28*F28,2)</f>
        <v>0</v>
      </c>
      <c r="H28" s="179"/>
      <c r="I28" s="180">
        <f>ROUND(E28*H28,2)</f>
        <v>0</v>
      </c>
      <c r="J28" s="179"/>
      <c r="K28" s="180">
        <f>ROUND(E28*J28,2)</f>
        <v>0</v>
      </c>
      <c r="L28" s="180">
        <v>21</v>
      </c>
      <c r="M28" s="180">
        <f>G28*(1+L28/100)</f>
        <v>0</v>
      </c>
      <c r="N28" s="178">
        <v>0</v>
      </c>
      <c r="O28" s="178">
        <f>ROUND(E28*N28,2)</f>
        <v>0</v>
      </c>
      <c r="P28" s="178">
        <v>0.44</v>
      </c>
      <c r="Q28" s="178">
        <f>ROUND(E28*P28,2)</f>
        <v>161.66</v>
      </c>
      <c r="R28" s="180" t="s">
        <v>219</v>
      </c>
      <c r="S28" s="180" t="s">
        <v>127</v>
      </c>
      <c r="T28" s="181" t="s">
        <v>188</v>
      </c>
      <c r="U28" s="158">
        <v>7.2999999999999995E-2</v>
      </c>
      <c r="V28" s="158">
        <f>ROUND(E28*U28,2)</f>
        <v>26.82</v>
      </c>
      <c r="W28" s="158"/>
      <c r="X28" s="158" t="s">
        <v>144</v>
      </c>
      <c r="Y28" s="158" t="s">
        <v>130</v>
      </c>
      <c r="Z28" s="148"/>
      <c r="AA28" s="148"/>
      <c r="AB28" s="148"/>
      <c r="AC28" s="148"/>
      <c r="AD28" s="148"/>
      <c r="AE28" s="148"/>
      <c r="AF28" s="148"/>
      <c r="AG28" s="148" t="s">
        <v>145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t="22.5" outlineLevel="1" x14ac:dyDescent="0.2">
      <c r="A29" s="167">
        <v>10</v>
      </c>
      <c r="B29" s="168" t="s">
        <v>226</v>
      </c>
      <c r="C29" s="183" t="s">
        <v>227</v>
      </c>
      <c r="D29" s="169" t="s">
        <v>203</v>
      </c>
      <c r="E29" s="170">
        <v>30</v>
      </c>
      <c r="F29" s="171"/>
      <c r="G29" s="172">
        <f>ROUND(E29*F29,2)</f>
        <v>0</v>
      </c>
      <c r="H29" s="171"/>
      <c r="I29" s="172">
        <f>ROUND(E29*H29,2)</f>
        <v>0</v>
      </c>
      <c r="J29" s="171"/>
      <c r="K29" s="172">
        <f>ROUND(E29*J29,2)</f>
        <v>0</v>
      </c>
      <c r="L29" s="172">
        <v>21</v>
      </c>
      <c r="M29" s="172">
        <f>G29*(1+L29/100)</f>
        <v>0</v>
      </c>
      <c r="N29" s="170">
        <v>0</v>
      </c>
      <c r="O29" s="170">
        <f>ROUND(E29*N29,2)</f>
        <v>0</v>
      </c>
      <c r="P29" s="170">
        <v>0.22</v>
      </c>
      <c r="Q29" s="170">
        <f>ROUND(E29*P29,2)</f>
        <v>6.6</v>
      </c>
      <c r="R29" s="172" t="s">
        <v>219</v>
      </c>
      <c r="S29" s="172" t="s">
        <v>127</v>
      </c>
      <c r="T29" s="173" t="s">
        <v>188</v>
      </c>
      <c r="U29" s="158">
        <v>0.12</v>
      </c>
      <c r="V29" s="158">
        <f>ROUND(E29*U29,2)</f>
        <v>3.6</v>
      </c>
      <c r="W29" s="158"/>
      <c r="X29" s="158" t="s">
        <v>144</v>
      </c>
      <c r="Y29" s="158" t="s">
        <v>130</v>
      </c>
      <c r="Z29" s="148"/>
      <c r="AA29" s="148"/>
      <c r="AB29" s="148"/>
      <c r="AC29" s="148"/>
      <c r="AD29" s="148"/>
      <c r="AE29" s="148"/>
      <c r="AF29" s="148"/>
      <c r="AG29" s="148" t="s">
        <v>145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ht="22.5" outlineLevel="2" x14ac:dyDescent="0.2">
      <c r="A30" s="155"/>
      <c r="B30" s="156"/>
      <c r="C30" s="258" t="s">
        <v>228</v>
      </c>
      <c r="D30" s="259"/>
      <c r="E30" s="259"/>
      <c r="F30" s="259"/>
      <c r="G30" s="259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191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74" t="str">
        <f>C30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67">
        <v>11</v>
      </c>
      <c r="B31" s="168" t="s">
        <v>229</v>
      </c>
      <c r="C31" s="183" t="s">
        <v>230</v>
      </c>
      <c r="D31" s="169" t="s">
        <v>231</v>
      </c>
      <c r="E31" s="170">
        <v>20</v>
      </c>
      <c r="F31" s="171"/>
      <c r="G31" s="172">
        <f>ROUND(E31*F31,2)</f>
        <v>0</v>
      </c>
      <c r="H31" s="171"/>
      <c r="I31" s="172">
        <f>ROUND(E31*H31,2)</f>
        <v>0</v>
      </c>
      <c r="J31" s="171"/>
      <c r="K31" s="172">
        <f>ROUND(E31*J31,2)</f>
        <v>0</v>
      </c>
      <c r="L31" s="172">
        <v>21</v>
      </c>
      <c r="M31" s="172">
        <f>G31*(1+L31/100)</f>
        <v>0</v>
      </c>
      <c r="N31" s="170">
        <v>0</v>
      </c>
      <c r="O31" s="170">
        <f>ROUND(E31*N31,2)</f>
        <v>0</v>
      </c>
      <c r="P31" s="170">
        <v>0.27</v>
      </c>
      <c r="Q31" s="170">
        <f>ROUND(E31*P31,2)</f>
        <v>5.4</v>
      </c>
      <c r="R31" s="172" t="s">
        <v>219</v>
      </c>
      <c r="S31" s="172" t="s">
        <v>127</v>
      </c>
      <c r="T31" s="173" t="s">
        <v>188</v>
      </c>
      <c r="U31" s="158">
        <v>0.12</v>
      </c>
      <c r="V31" s="158">
        <f>ROUND(E31*U31,2)</f>
        <v>2.4</v>
      </c>
      <c r="W31" s="158"/>
      <c r="X31" s="158" t="s">
        <v>144</v>
      </c>
      <c r="Y31" s="158" t="s">
        <v>130</v>
      </c>
      <c r="Z31" s="148"/>
      <c r="AA31" s="148"/>
      <c r="AB31" s="148"/>
      <c r="AC31" s="148"/>
      <c r="AD31" s="148"/>
      <c r="AE31" s="148"/>
      <c r="AF31" s="148"/>
      <c r="AG31" s="148" t="s">
        <v>145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258" t="s">
        <v>232</v>
      </c>
      <c r="D32" s="259"/>
      <c r="E32" s="259"/>
      <c r="F32" s="259"/>
      <c r="G32" s="259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191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74" t="str">
        <f>C32</f>
        <v>s vybouráním lože, s přemístěním hmot na skládku na vzdálenost do 3 m nebo naložením na dopravní prostředek</v>
      </c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90" t="s">
        <v>233</v>
      </c>
      <c r="D33" s="188"/>
      <c r="E33" s="189">
        <v>20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193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7">
        <v>12</v>
      </c>
      <c r="B34" s="168" t="s">
        <v>234</v>
      </c>
      <c r="C34" s="183" t="s">
        <v>235</v>
      </c>
      <c r="D34" s="169" t="s">
        <v>186</v>
      </c>
      <c r="E34" s="170">
        <v>18</v>
      </c>
      <c r="F34" s="171"/>
      <c r="G34" s="172">
        <f>ROUND(E34*F34,2)</f>
        <v>0</v>
      </c>
      <c r="H34" s="171"/>
      <c r="I34" s="172">
        <f>ROUND(E34*H34,2)</f>
        <v>0</v>
      </c>
      <c r="J34" s="171"/>
      <c r="K34" s="172">
        <f>ROUND(E34*J34,2)</f>
        <v>0</v>
      </c>
      <c r="L34" s="172">
        <v>21</v>
      </c>
      <c r="M34" s="172">
        <f>G34*(1+L34/100)</f>
        <v>0</v>
      </c>
      <c r="N34" s="170">
        <v>0</v>
      </c>
      <c r="O34" s="170">
        <f>ROUND(E34*N34,2)</f>
        <v>0</v>
      </c>
      <c r="P34" s="170">
        <v>0</v>
      </c>
      <c r="Q34" s="170">
        <f>ROUND(E34*P34,2)</f>
        <v>0</v>
      </c>
      <c r="R34" s="172" t="s">
        <v>187</v>
      </c>
      <c r="S34" s="172" t="s">
        <v>127</v>
      </c>
      <c r="T34" s="173" t="s">
        <v>188</v>
      </c>
      <c r="U34" s="158">
        <v>0.23</v>
      </c>
      <c r="V34" s="158">
        <f>ROUND(E34*U34,2)</f>
        <v>4.1399999999999997</v>
      </c>
      <c r="W34" s="158"/>
      <c r="X34" s="158" t="s">
        <v>144</v>
      </c>
      <c r="Y34" s="158" t="s">
        <v>130</v>
      </c>
      <c r="Z34" s="148"/>
      <c r="AA34" s="148"/>
      <c r="AB34" s="148"/>
      <c r="AC34" s="148"/>
      <c r="AD34" s="148"/>
      <c r="AE34" s="148"/>
      <c r="AF34" s="148"/>
      <c r="AG34" s="148" t="s">
        <v>145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2.5" outlineLevel="2" x14ac:dyDescent="0.2">
      <c r="A35" s="155"/>
      <c r="B35" s="156"/>
      <c r="C35" s="258" t="s">
        <v>236</v>
      </c>
      <c r="D35" s="259"/>
      <c r="E35" s="259"/>
      <c r="F35" s="259"/>
      <c r="G35" s="259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191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74" t="str">
        <f>C35</f>
        <v>zapažených i nezapažených s urovnáním dna do předepsaného profilu a spádu, s přehozením výkopku na přilehlém terénu na vzdálenost do 3 m od podélné osy rýhy nebo s naložením výkopku na dopravní prostředek.</v>
      </c>
      <c r="BB35" s="148"/>
      <c r="BC35" s="148"/>
      <c r="BD35" s="148"/>
      <c r="BE35" s="148"/>
      <c r="BF35" s="148"/>
      <c r="BG35" s="148"/>
      <c r="BH35" s="148"/>
    </row>
    <row r="36" spans="1:60" outlineLevel="2" x14ac:dyDescent="0.2">
      <c r="A36" s="155"/>
      <c r="B36" s="156"/>
      <c r="C36" s="190" t="s">
        <v>237</v>
      </c>
      <c r="D36" s="188"/>
      <c r="E36" s="189">
        <v>18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193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67">
        <v>13</v>
      </c>
      <c r="B37" s="168" t="s">
        <v>238</v>
      </c>
      <c r="C37" s="183" t="s">
        <v>239</v>
      </c>
      <c r="D37" s="169" t="s">
        <v>186</v>
      </c>
      <c r="E37" s="170">
        <v>14.4</v>
      </c>
      <c r="F37" s="171"/>
      <c r="G37" s="172">
        <f>ROUND(E37*F37,2)</f>
        <v>0</v>
      </c>
      <c r="H37" s="171"/>
      <c r="I37" s="172">
        <f>ROUND(E37*H37,2)</f>
        <v>0</v>
      </c>
      <c r="J37" s="171"/>
      <c r="K37" s="172">
        <f>ROUND(E37*J37,2)</f>
        <v>0</v>
      </c>
      <c r="L37" s="172">
        <v>21</v>
      </c>
      <c r="M37" s="172">
        <f>G37*(1+L37/100)</f>
        <v>0</v>
      </c>
      <c r="N37" s="170">
        <v>0</v>
      </c>
      <c r="O37" s="170">
        <f>ROUND(E37*N37,2)</f>
        <v>0</v>
      </c>
      <c r="P37" s="170">
        <v>0</v>
      </c>
      <c r="Q37" s="170">
        <f>ROUND(E37*P37,2)</f>
        <v>0</v>
      </c>
      <c r="R37" s="172" t="s">
        <v>187</v>
      </c>
      <c r="S37" s="172" t="s">
        <v>127</v>
      </c>
      <c r="T37" s="173" t="s">
        <v>188</v>
      </c>
      <c r="U37" s="158">
        <v>0.2</v>
      </c>
      <c r="V37" s="158">
        <f>ROUND(E37*U37,2)</f>
        <v>2.88</v>
      </c>
      <c r="W37" s="158"/>
      <c r="X37" s="158" t="s">
        <v>144</v>
      </c>
      <c r="Y37" s="158" t="s">
        <v>130</v>
      </c>
      <c r="Z37" s="148"/>
      <c r="AA37" s="148"/>
      <c r="AB37" s="148"/>
      <c r="AC37" s="148"/>
      <c r="AD37" s="148"/>
      <c r="AE37" s="148"/>
      <c r="AF37" s="148"/>
      <c r="AG37" s="148" t="s">
        <v>145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258" t="s">
        <v>215</v>
      </c>
      <c r="D38" s="259"/>
      <c r="E38" s="259"/>
      <c r="F38" s="259"/>
      <c r="G38" s="259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191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2" x14ac:dyDescent="0.2">
      <c r="A39" s="155"/>
      <c r="B39" s="156"/>
      <c r="C39" s="190" t="s">
        <v>240</v>
      </c>
      <c r="D39" s="188"/>
      <c r="E39" s="189">
        <v>14.4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193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67">
        <v>14</v>
      </c>
      <c r="B40" s="168" t="s">
        <v>241</v>
      </c>
      <c r="C40" s="183" t="s">
        <v>242</v>
      </c>
      <c r="D40" s="169" t="s">
        <v>196</v>
      </c>
      <c r="E40" s="170">
        <v>6.3360000000000003</v>
      </c>
      <c r="F40" s="171"/>
      <c r="G40" s="172">
        <f>ROUND(E40*F40,2)</f>
        <v>0</v>
      </c>
      <c r="H40" s="171"/>
      <c r="I40" s="172">
        <f>ROUND(E40*H40,2)</f>
        <v>0</v>
      </c>
      <c r="J40" s="171"/>
      <c r="K40" s="172">
        <f>ROUND(E40*J40,2)</f>
        <v>0</v>
      </c>
      <c r="L40" s="172">
        <v>21</v>
      </c>
      <c r="M40" s="172">
        <f>G40*(1+L40/100)</f>
        <v>0</v>
      </c>
      <c r="N40" s="170">
        <v>1</v>
      </c>
      <c r="O40" s="170">
        <f>ROUND(E40*N40,2)</f>
        <v>6.34</v>
      </c>
      <c r="P40" s="170">
        <v>0</v>
      </c>
      <c r="Q40" s="170">
        <f>ROUND(E40*P40,2)</f>
        <v>0</v>
      </c>
      <c r="R40" s="172" t="s">
        <v>197</v>
      </c>
      <c r="S40" s="172" t="s">
        <v>127</v>
      </c>
      <c r="T40" s="173" t="s">
        <v>188</v>
      </c>
      <c r="U40" s="158">
        <v>0</v>
      </c>
      <c r="V40" s="158">
        <f>ROUND(E40*U40,2)</f>
        <v>0</v>
      </c>
      <c r="W40" s="158"/>
      <c r="X40" s="158" t="s">
        <v>198</v>
      </c>
      <c r="Y40" s="158" t="s">
        <v>130</v>
      </c>
      <c r="Z40" s="148"/>
      <c r="AA40" s="148"/>
      <c r="AB40" s="148"/>
      <c r="AC40" s="148"/>
      <c r="AD40" s="148"/>
      <c r="AE40" s="148"/>
      <c r="AF40" s="148"/>
      <c r="AG40" s="148" t="s">
        <v>199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2" x14ac:dyDescent="0.2">
      <c r="A41" s="155"/>
      <c r="B41" s="156"/>
      <c r="C41" s="190" t="s">
        <v>243</v>
      </c>
      <c r="D41" s="188"/>
      <c r="E41" s="189">
        <v>6.3360000000000003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193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67">
        <v>15</v>
      </c>
      <c r="B42" s="168" t="s">
        <v>244</v>
      </c>
      <c r="C42" s="183" t="s">
        <v>245</v>
      </c>
      <c r="D42" s="169" t="s">
        <v>196</v>
      </c>
      <c r="E42" s="170">
        <v>25.344000000000001</v>
      </c>
      <c r="F42" s="171"/>
      <c r="G42" s="172">
        <f>ROUND(E42*F42,2)</f>
        <v>0</v>
      </c>
      <c r="H42" s="171"/>
      <c r="I42" s="172">
        <f>ROUND(E42*H42,2)</f>
        <v>0</v>
      </c>
      <c r="J42" s="171"/>
      <c r="K42" s="172">
        <f>ROUND(E42*J42,2)</f>
        <v>0</v>
      </c>
      <c r="L42" s="172">
        <v>21</v>
      </c>
      <c r="M42" s="172">
        <f>G42*(1+L42/100)</f>
        <v>0</v>
      </c>
      <c r="N42" s="170">
        <v>1</v>
      </c>
      <c r="O42" s="170">
        <f>ROUND(E42*N42,2)</f>
        <v>25.34</v>
      </c>
      <c r="P42" s="170">
        <v>0</v>
      </c>
      <c r="Q42" s="170">
        <f>ROUND(E42*P42,2)</f>
        <v>0</v>
      </c>
      <c r="R42" s="172" t="s">
        <v>197</v>
      </c>
      <c r="S42" s="172" t="s">
        <v>127</v>
      </c>
      <c r="T42" s="173" t="s">
        <v>188</v>
      </c>
      <c r="U42" s="158">
        <v>0</v>
      </c>
      <c r="V42" s="158">
        <f>ROUND(E42*U42,2)</f>
        <v>0</v>
      </c>
      <c r="W42" s="158"/>
      <c r="X42" s="158" t="s">
        <v>198</v>
      </c>
      <c r="Y42" s="158" t="s">
        <v>130</v>
      </c>
      <c r="Z42" s="148"/>
      <c r="AA42" s="148"/>
      <c r="AB42" s="148"/>
      <c r="AC42" s="148"/>
      <c r="AD42" s="148"/>
      <c r="AE42" s="148"/>
      <c r="AF42" s="148"/>
      <c r="AG42" s="148" t="s">
        <v>199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2" x14ac:dyDescent="0.2">
      <c r="A43" s="155"/>
      <c r="B43" s="156"/>
      <c r="C43" s="190" t="s">
        <v>246</v>
      </c>
      <c r="D43" s="188"/>
      <c r="E43" s="189">
        <v>25.344000000000001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193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67">
        <v>16</v>
      </c>
      <c r="B44" s="168" t="s">
        <v>247</v>
      </c>
      <c r="C44" s="183" t="s">
        <v>248</v>
      </c>
      <c r="D44" s="169" t="s">
        <v>186</v>
      </c>
      <c r="E44" s="170">
        <v>268.202</v>
      </c>
      <c r="F44" s="171"/>
      <c r="G44" s="172">
        <f>ROUND(E44*F44,2)</f>
        <v>0</v>
      </c>
      <c r="H44" s="171"/>
      <c r="I44" s="172">
        <f>ROUND(E44*H44,2)</f>
        <v>0</v>
      </c>
      <c r="J44" s="171"/>
      <c r="K44" s="172">
        <f>ROUND(E44*J44,2)</f>
        <v>0</v>
      </c>
      <c r="L44" s="172">
        <v>21</v>
      </c>
      <c r="M44" s="172">
        <f>G44*(1+L44/100)</f>
        <v>0</v>
      </c>
      <c r="N44" s="170">
        <v>0</v>
      </c>
      <c r="O44" s="170">
        <f>ROUND(E44*N44,2)</f>
        <v>0</v>
      </c>
      <c r="P44" s="170">
        <v>0</v>
      </c>
      <c r="Q44" s="170">
        <f>ROUND(E44*P44,2)</f>
        <v>0</v>
      </c>
      <c r="R44" s="172" t="s">
        <v>187</v>
      </c>
      <c r="S44" s="172" t="s">
        <v>127</v>
      </c>
      <c r="T44" s="173" t="s">
        <v>188</v>
      </c>
      <c r="U44" s="158">
        <v>0.22</v>
      </c>
      <c r="V44" s="158">
        <f>ROUND(E44*U44,2)</f>
        <v>59</v>
      </c>
      <c r="W44" s="158"/>
      <c r="X44" s="158" t="s">
        <v>144</v>
      </c>
      <c r="Y44" s="158" t="s">
        <v>130</v>
      </c>
      <c r="Z44" s="148"/>
      <c r="AA44" s="148"/>
      <c r="AB44" s="148"/>
      <c r="AC44" s="148"/>
      <c r="AD44" s="148"/>
      <c r="AE44" s="148"/>
      <c r="AF44" s="148"/>
      <c r="AG44" s="148" t="s">
        <v>145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258" t="s">
        <v>249</v>
      </c>
      <c r="D45" s="259"/>
      <c r="E45" s="259"/>
      <c r="F45" s="259"/>
      <c r="G45" s="259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191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74" t="str">
        <f>C45</f>
        <v>s přemístěním výkopku v příčných profilech na vzdálenost do 15 m nebo s naložením na dopravní prostředek.</v>
      </c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90" t="s">
        <v>250</v>
      </c>
      <c r="D46" s="188"/>
      <c r="E46" s="189">
        <v>264.52800000000002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193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3" x14ac:dyDescent="0.2">
      <c r="A47" s="155"/>
      <c r="B47" s="156"/>
      <c r="C47" s="190" t="s">
        <v>251</v>
      </c>
      <c r="D47" s="188"/>
      <c r="E47" s="189">
        <v>132.26400000000001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193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3" x14ac:dyDescent="0.2">
      <c r="A48" s="155"/>
      <c r="B48" s="156"/>
      <c r="C48" s="190" t="s">
        <v>252</v>
      </c>
      <c r="D48" s="188"/>
      <c r="E48" s="189">
        <v>-128.59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193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ht="22.5" outlineLevel="1" x14ac:dyDescent="0.2">
      <c r="A49" s="167">
        <v>17</v>
      </c>
      <c r="B49" s="168" t="s">
        <v>253</v>
      </c>
      <c r="C49" s="183" t="s">
        <v>254</v>
      </c>
      <c r="D49" s="169" t="s">
        <v>186</v>
      </c>
      <c r="E49" s="170">
        <v>290.2</v>
      </c>
      <c r="F49" s="171"/>
      <c r="G49" s="172">
        <f>ROUND(E49*F49,2)</f>
        <v>0</v>
      </c>
      <c r="H49" s="171"/>
      <c r="I49" s="172">
        <f>ROUND(E49*H49,2)</f>
        <v>0</v>
      </c>
      <c r="J49" s="171"/>
      <c r="K49" s="172">
        <f>ROUND(E49*J49,2)</f>
        <v>0</v>
      </c>
      <c r="L49" s="172">
        <v>21</v>
      </c>
      <c r="M49" s="172">
        <f>G49*(1+L49/100)</f>
        <v>0</v>
      </c>
      <c r="N49" s="170">
        <v>0</v>
      </c>
      <c r="O49" s="170">
        <f>ROUND(E49*N49,2)</f>
        <v>0</v>
      </c>
      <c r="P49" s="170">
        <v>0</v>
      </c>
      <c r="Q49" s="170">
        <f>ROUND(E49*P49,2)</f>
        <v>0</v>
      </c>
      <c r="R49" s="172" t="s">
        <v>187</v>
      </c>
      <c r="S49" s="172" t="s">
        <v>127</v>
      </c>
      <c r="T49" s="173" t="s">
        <v>188</v>
      </c>
      <c r="U49" s="158">
        <v>0.05</v>
      </c>
      <c r="V49" s="158">
        <f>ROUND(E49*U49,2)</f>
        <v>14.51</v>
      </c>
      <c r="W49" s="158"/>
      <c r="X49" s="158" t="s">
        <v>144</v>
      </c>
      <c r="Y49" s="158" t="s">
        <v>130</v>
      </c>
      <c r="Z49" s="148"/>
      <c r="AA49" s="148"/>
      <c r="AB49" s="148"/>
      <c r="AC49" s="148"/>
      <c r="AD49" s="148"/>
      <c r="AE49" s="148"/>
      <c r="AF49" s="148"/>
      <c r="AG49" s="148" t="s">
        <v>145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90" t="s">
        <v>255</v>
      </c>
      <c r="D50" s="188"/>
      <c r="E50" s="189">
        <v>290.2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193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22.5" outlineLevel="1" x14ac:dyDescent="0.2">
      <c r="A51" s="167">
        <v>18</v>
      </c>
      <c r="B51" s="168" t="s">
        <v>256</v>
      </c>
      <c r="C51" s="183" t="s">
        <v>257</v>
      </c>
      <c r="D51" s="169" t="s">
        <v>186</v>
      </c>
      <c r="E51" s="170">
        <v>290.2</v>
      </c>
      <c r="F51" s="171"/>
      <c r="G51" s="172">
        <f>ROUND(E51*F51,2)</f>
        <v>0</v>
      </c>
      <c r="H51" s="171"/>
      <c r="I51" s="172">
        <f>ROUND(E51*H51,2)</f>
        <v>0</v>
      </c>
      <c r="J51" s="171"/>
      <c r="K51" s="172">
        <f>ROUND(E51*J51,2)</f>
        <v>0</v>
      </c>
      <c r="L51" s="172">
        <v>21</v>
      </c>
      <c r="M51" s="172">
        <f>G51*(1+L51/100)</f>
        <v>0</v>
      </c>
      <c r="N51" s="170">
        <v>0</v>
      </c>
      <c r="O51" s="170">
        <f>ROUND(E51*N51,2)</f>
        <v>0</v>
      </c>
      <c r="P51" s="170">
        <v>0</v>
      </c>
      <c r="Q51" s="170">
        <f>ROUND(E51*P51,2)</f>
        <v>0</v>
      </c>
      <c r="R51" s="172" t="s">
        <v>187</v>
      </c>
      <c r="S51" s="172" t="s">
        <v>127</v>
      </c>
      <c r="T51" s="173" t="s">
        <v>188</v>
      </c>
      <c r="U51" s="158">
        <v>0.01</v>
      </c>
      <c r="V51" s="158">
        <f>ROUND(E51*U51,2)</f>
        <v>2.9</v>
      </c>
      <c r="W51" s="158"/>
      <c r="X51" s="158" t="s">
        <v>144</v>
      </c>
      <c r="Y51" s="158" t="s">
        <v>130</v>
      </c>
      <c r="Z51" s="148"/>
      <c r="AA51" s="148"/>
      <c r="AB51" s="148"/>
      <c r="AC51" s="148"/>
      <c r="AD51" s="148"/>
      <c r="AE51" s="148"/>
      <c r="AF51" s="148"/>
      <c r="AG51" s="148" t="s">
        <v>145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 x14ac:dyDescent="0.2">
      <c r="A52" s="155"/>
      <c r="B52" s="156"/>
      <c r="C52" s="258" t="s">
        <v>258</v>
      </c>
      <c r="D52" s="259"/>
      <c r="E52" s="259"/>
      <c r="F52" s="259"/>
      <c r="G52" s="259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8"/>
      <c r="AA52" s="148"/>
      <c r="AB52" s="148"/>
      <c r="AC52" s="148"/>
      <c r="AD52" s="148"/>
      <c r="AE52" s="148"/>
      <c r="AF52" s="148"/>
      <c r="AG52" s="148" t="s">
        <v>191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190" t="s">
        <v>259</v>
      </c>
      <c r="D53" s="188"/>
      <c r="E53" s="189">
        <v>290.2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193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2.5" outlineLevel="1" x14ac:dyDescent="0.2">
      <c r="A54" s="175">
        <v>19</v>
      </c>
      <c r="B54" s="176" t="s">
        <v>260</v>
      </c>
      <c r="C54" s="184" t="s">
        <v>261</v>
      </c>
      <c r="D54" s="177" t="s">
        <v>186</v>
      </c>
      <c r="E54" s="178">
        <v>290.2</v>
      </c>
      <c r="F54" s="179"/>
      <c r="G54" s="180">
        <f>ROUND(E54*F54,2)</f>
        <v>0</v>
      </c>
      <c r="H54" s="179"/>
      <c r="I54" s="180">
        <f>ROUND(E54*H54,2)</f>
        <v>0</v>
      </c>
      <c r="J54" s="179"/>
      <c r="K54" s="180">
        <f>ROUND(E54*J54,2)</f>
        <v>0</v>
      </c>
      <c r="L54" s="180">
        <v>21</v>
      </c>
      <c r="M54" s="180">
        <f>G54*(1+L54/100)</f>
        <v>0</v>
      </c>
      <c r="N54" s="178">
        <v>0</v>
      </c>
      <c r="O54" s="178">
        <f>ROUND(E54*N54,2)</f>
        <v>0</v>
      </c>
      <c r="P54" s="178">
        <v>0</v>
      </c>
      <c r="Q54" s="178">
        <f>ROUND(E54*P54,2)</f>
        <v>0</v>
      </c>
      <c r="R54" s="180" t="s">
        <v>187</v>
      </c>
      <c r="S54" s="180" t="s">
        <v>127</v>
      </c>
      <c r="T54" s="181" t="s">
        <v>188</v>
      </c>
      <c r="U54" s="158">
        <v>8.9999999999999993E-3</v>
      </c>
      <c r="V54" s="158">
        <f>ROUND(E54*U54,2)</f>
        <v>2.61</v>
      </c>
      <c r="W54" s="158"/>
      <c r="X54" s="158" t="s">
        <v>144</v>
      </c>
      <c r="Y54" s="158" t="s">
        <v>130</v>
      </c>
      <c r="Z54" s="148"/>
      <c r="AA54" s="148"/>
      <c r="AB54" s="148"/>
      <c r="AC54" s="148"/>
      <c r="AD54" s="148"/>
      <c r="AE54" s="148"/>
      <c r="AF54" s="148"/>
      <c r="AG54" s="148" t="s">
        <v>145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5">
        <v>20</v>
      </c>
      <c r="B55" s="176" t="s">
        <v>262</v>
      </c>
      <c r="C55" s="184" t="s">
        <v>263</v>
      </c>
      <c r="D55" s="177" t="s">
        <v>186</v>
      </c>
      <c r="E55" s="178">
        <v>290.2</v>
      </c>
      <c r="F55" s="179"/>
      <c r="G55" s="180">
        <f>ROUND(E55*F55,2)</f>
        <v>0</v>
      </c>
      <c r="H55" s="179"/>
      <c r="I55" s="180">
        <f>ROUND(E55*H55,2)</f>
        <v>0</v>
      </c>
      <c r="J55" s="179"/>
      <c r="K55" s="180">
        <f>ROUND(E55*J55,2)</f>
        <v>0</v>
      </c>
      <c r="L55" s="180">
        <v>21</v>
      </c>
      <c r="M55" s="180">
        <f>G55*(1+L55/100)</f>
        <v>0</v>
      </c>
      <c r="N55" s="178">
        <v>0</v>
      </c>
      <c r="O55" s="178">
        <f>ROUND(E55*N55,2)</f>
        <v>0</v>
      </c>
      <c r="P55" s="178">
        <v>0</v>
      </c>
      <c r="Q55" s="178">
        <f>ROUND(E55*P55,2)</f>
        <v>0</v>
      </c>
      <c r="R55" s="180" t="s">
        <v>187</v>
      </c>
      <c r="S55" s="180" t="s">
        <v>127</v>
      </c>
      <c r="T55" s="181" t="s">
        <v>188</v>
      </c>
      <c r="U55" s="158">
        <v>0</v>
      </c>
      <c r="V55" s="158">
        <f>ROUND(E55*U55,2)</f>
        <v>0</v>
      </c>
      <c r="W55" s="158"/>
      <c r="X55" s="158" t="s">
        <v>144</v>
      </c>
      <c r="Y55" s="158" t="s">
        <v>130</v>
      </c>
      <c r="Z55" s="148"/>
      <c r="AA55" s="148"/>
      <c r="AB55" s="148"/>
      <c r="AC55" s="148"/>
      <c r="AD55" s="148"/>
      <c r="AE55" s="148"/>
      <c r="AF55" s="148"/>
      <c r="AG55" s="148" t="s">
        <v>145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67">
        <v>21</v>
      </c>
      <c r="B56" s="168" t="s">
        <v>264</v>
      </c>
      <c r="C56" s="183" t="s">
        <v>265</v>
      </c>
      <c r="D56" s="169" t="s">
        <v>203</v>
      </c>
      <c r="E56" s="170">
        <v>440.88</v>
      </c>
      <c r="F56" s="171"/>
      <c r="G56" s="172">
        <f>ROUND(E56*F56,2)</f>
        <v>0</v>
      </c>
      <c r="H56" s="171"/>
      <c r="I56" s="172">
        <f>ROUND(E56*H56,2)</f>
        <v>0</v>
      </c>
      <c r="J56" s="171"/>
      <c r="K56" s="172">
        <f>ROUND(E56*J56,2)</f>
        <v>0</v>
      </c>
      <c r="L56" s="172">
        <v>21</v>
      </c>
      <c r="M56" s="172">
        <f>G56*(1+L56/100)</f>
        <v>0</v>
      </c>
      <c r="N56" s="170">
        <v>0</v>
      </c>
      <c r="O56" s="170">
        <f>ROUND(E56*N56,2)</f>
        <v>0</v>
      </c>
      <c r="P56" s="170">
        <v>0</v>
      </c>
      <c r="Q56" s="170">
        <f>ROUND(E56*P56,2)</f>
        <v>0</v>
      </c>
      <c r="R56" s="172" t="s">
        <v>187</v>
      </c>
      <c r="S56" s="172" t="s">
        <v>127</v>
      </c>
      <c r="T56" s="173" t="s">
        <v>188</v>
      </c>
      <c r="U56" s="158">
        <v>0.02</v>
      </c>
      <c r="V56" s="158">
        <f>ROUND(E56*U56,2)</f>
        <v>8.82</v>
      </c>
      <c r="W56" s="158"/>
      <c r="X56" s="158" t="s">
        <v>144</v>
      </c>
      <c r="Y56" s="158" t="s">
        <v>130</v>
      </c>
      <c r="Z56" s="148"/>
      <c r="AA56" s="148"/>
      <c r="AB56" s="148"/>
      <c r="AC56" s="148"/>
      <c r="AD56" s="148"/>
      <c r="AE56" s="148"/>
      <c r="AF56" s="148"/>
      <c r="AG56" s="148" t="s">
        <v>145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258" t="s">
        <v>266</v>
      </c>
      <c r="D57" s="259"/>
      <c r="E57" s="259"/>
      <c r="F57" s="259"/>
      <c r="G57" s="259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191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2" x14ac:dyDescent="0.2">
      <c r="A58" s="155"/>
      <c r="B58" s="156"/>
      <c r="C58" s="190" t="s">
        <v>267</v>
      </c>
      <c r="D58" s="188"/>
      <c r="E58" s="189">
        <v>440.88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193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67">
        <v>22</v>
      </c>
      <c r="B59" s="168" t="s">
        <v>268</v>
      </c>
      <c r="C59" s="183" t="s">
        <v>269</v>
      </c>
      <c r="D59" s="169" t="s">
        <v>186</v>
      </c>
      <c r="E59" s="170">
        <v>132.26400000000001</v>
      </c>
      <c r="F59" s="171"/>
      <c r="G59" s="172">
        <f>ROUND(E59*F59,2)</f>
        <v>0</v>
      </c>
      <c r="H59" s="171"/>
      <c r="I59" s="172">
        <f>ROUND(E59*H59,2)</f>
        <v>0</v>
      </c>
      <c r="J59" s="171"/>
      <c r="K59" s="172">
        <f>ROUND(E59*J59,2)</f>
        <v>0</v>
      </c>
      <c r="L59" s="172">
        <v>21</v>
      </c>
      <c r="M59" s="172">
        <f>G59*(1+L59/100)</f>
        <v>0</v>
      </c>
      <c r="N59" s="170">
        <v>0</v>
      </c>
      <c r="O59" s="170">
        <f>ROUND(E59*N59,2)</f>
        <v>0</v>
      </c>
      <c r="P59" s="170">
        <v>0</v>
      </c>
      <c r="Q59" s="170">
        <f>ROUND(E59*P59,2)</f>
        <v>0</v>
      </c>
      <c r="R59" s="172" t="s">
        <v>187</v>
      </c>
      <c r="S59" s="172" t="s">
        <v>127</v>
      </c>
      <c r="T59" s="173" t="s">
        <v>188</v>
      </c>
      <c r="U59" s="158">
        <v>0.05</v>
      </c>
      <c r="V59" s="158">
        <f>ROUND(E59*U59,2)</f>
        <v>6.61</v>
      </c>
      <c r="W59" s="158"/>
      <c r="X59" s="158" t="s">
        <v>144</v>
      </c>
      <c r="Y59" s="158" t="s">
        <v>130</v>
      </c>
      <c r="Z59" s="148"/>
      <c r="AA59" s="148"/>
      <c r="AB59" s="148"/>
      <c r="AC59" s="148"/>
      <c r="AD59" s="148"/>
      <c r="AE59" s="148"/>
      <c r="AF59" s="148"/>
      <c r="AG59" s="148" t="s">
        <v>145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258" t="s">
        <v>270</v>
      </c>
      <c r="D60" s="259"/>
      <c r="E60" s="259"/>
      <c r="F60" s="259"/>
      <c r="G60" s="259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191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190" t="s">
        <v>271</v>
      </c>
      <c r="D61" s="188"/>
      <c r="E61" s="189">
        <v>132.26400000000001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193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67">
        <v>23</v>
      </c>
      <c r="B62" s="168" t="s">
        <v>272</v>
      </c>
      <c r="C62" s="183" t="s">
        <v>273</v>
      </c>
      <c r="D62" s="169" t="s">
        <v>196</v>
      </c>
      <c r="E62" s="170">
        <v>290.97199999999998</v>
      </c>
      <c r="F62" s="171"/>
      <c r="G62" s="172">
        <f>ROUND(E62*F62,2)</f>
        <v>0</v>
      </c>
      <c r="H62" s="171"/>
      <c r="I62" s="172">
        <f>ROUND(E62*H62,2)</f>
        <v>0</v>
      </c>
      <c r="J62" s="171"/>
      <c r="K62" s="172">
        <f>ROUND(E62*J62,2)</f>
        <v>0</v>
      </c>
      <c r="L62" s="172">
        <v>21</v>
      </c>
      <c r="M62" s="172">
        <f>G62*(1+L62/100)</f>
        <v>0</v>
      </c>
      <c r="N62" s="170">
        <v>1</v>
      </c>
      <c r="O62" s="170">
        <f>ROUND(E62*N62,2)</f>
        <v>290.97000000000003</v>
      </c>
      <c r="P62" s="170">
        <v>0</v>
      </c>
      <c r="Q62" s="170">
        <f>ROUND(E62*P62,2)</f>
        <v>0</v>
      </c>
      <c r="R62" s="172" t="s">
        <v>197</v>
      </c>
      <c r="S62" s="172" t="s">
        <v>127</v>
      </c>
      <c r="T62" s="173" t="s">
        <v>188</v>
      </c>
      <c r="U62" s="158">
        <v>0</v>
      </c>
      <c r="V62" s="158">
        <f>ROUND(E62*U62,2)</f>
        <v>0</v>
      </c>
      <c r="W62" s="158"/>
      <c r="X62" s="158" t="s">
        <v>198</v>
      </c>
      <c r="Y62" s="158" t="s">
        <v>130</v>
      </c>
      <c r="Z62" s="148"/>
      <c r="AA62" s="148"/>
      <c r="AB62" s="148"/>
      <c r="AC62" s="148"/>
      <c r="AD62" s="148"/>
      <c r="AE62" s="148"/>
      <c r="AF62" s="148"/>
      <c r="AG62" s="148" t="s">
        <v>199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190" t="s">
        <v>274</v>
      </c>
      <c r="D63" s="188"/>
      <c r="E63" s="189">
        <v>290.97199999999998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193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67">
        <v>24</v>
      </c>
      <c r="B64" s="168" t="s">
        <v>275</v>
      </c>
      <c r="C64" s="183" t="s">
        <v>276</v>
      </c>
      <c r="D64" s="169" t="s">
        <v>203</v>
      </c>
      <c r="E64" s="170">
        <v>440.88</v>
      </c>
      <c r="F64" s="171"/>
      <c r="G64" s="172">
        <f>ROUND(E64*F64,2)</f>
        <v>0</v>
      </c>
      <c r="H64" s="171"/>
      <c r="I64" s="172">
        <f>ROUND(E64*H64,2)</f>
        <v>0</v>
      </c>
      <c r="J64" s="171"/>
      <c r="K64" s="172">
        <f>ROUND(E64*J64,2)</f>
        <v>0</v>
      </c>
      <c r="L64" s="172">
        <v>21</v>
      </c>
      <c r="M64" s="172">
        <f>G64*(1+L64/100)</f>
        <v>0</v>
      </c>
      <c r="N64" s="170">
        <v>0</v>
      </c>
      <c r="O64" s="170">
        <f>ROUND(E64*N64,2)</f>
        <v>0</v>
      </c>
      <c r="P64" s="170">
        <v>0</v>
      </c>
      <c r="Q64" s="170">
        <f>ROUND(E64*P64,2)</f>
        <v>0</v>
      </c>
      <c r="R64" s="172" t="s">
        <v>219</v>
      </c>
      <c r="S64" s="172" t="s">
        <v>127</v>
      </c>
      <c r="T64" s="173" t="s">
        <v>188</v>
      </c>
      <c r="U64" s="158">
        <v>9.0999999999999998E-2</v>
      </c>
      <c r="V64" s="158">
        <f>ROUND(E64*U64,2)</f>
        <v>40.119999999999997</v>
      </c>
      <c r="W64" s="158"/>
      <c r="X64" s="158" t="s">
        <v>144</v>
      </c>
      <c r="Y64" s="158" t="s">
        <v>130</v>
      </c>
      <c r="Z64" s="148"/>
      <c r="AA64" s="148"/>
      <c r="AB64" s="148"/>
      <c r="AC64" s="148"/>
      <c r="AD64" s="148"/>
      <c r="AE64" s="148"/>
      <c r="AF64" s="148"/>
      <c r="AG64" s="148" t="s">
        <v>145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2" x14ac:dyDescent="0.2">
      <c r="A65" s="155"/>
      <c r="B65" s="156"/>
      <c r="C65" s="190" t="s">
        <v>267</v>
      </c>
      <c r="D65" s="188"/>
      <c r="E65" s="189">
        <v>440.88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193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ht="22.5" outlineLevel="1" x14ac:dyDescent="0.2">
      <c r="A66" s="167">
        <v>25</v>
      </c>
      <c r="B66" s="168" t="s">
        <v>277</v>
      </c>
      <c r="C66" s="183" t="s">
        <v>278</v>
      </c>
      <c r="D66" s="169" t="s">
        <v>203</v>
      </c>
      <c r="E66" s="170">
        <v>529.05600000000004</v>
      </c>
      <c r="F66" s="171"/>
      <c r="G66" s="172">
        <f>ROUND(E66*F66,2)</f>
        <v>0</v>
      </c>
      <c r="H66" s="171"/>
      <c r="I66" s="172">
        <f>ROUND(E66*H66,2)</f>
        <v>0</v>
      </c>
      <c r="J66" s="171"/>
      <c r="K66" s="172">
        <f>ROUND(E66*J66,2)</f>
        <v>0</v>
      </c>
      <c r="L66" s="172">
        <v>21</v>
      </c>
      <c r="M66" s="172">
        <f>G66*(1+L66/100)</f>
        <v>0</v>
      </c>
      <c r="N66" s="170">
        <v>2.2000000000000001E-4</v>
      </c>
      <c r="O66" s="170">
        <f>ROUND(E66*N66,2)</f>
        <v>0.12</v>
      </c>
      <c r="P66" s="170">
        <v>0</v>
      </c>
      <c r="Q66" s="170">
        <f>ROUND(E66*P66,2)</f>
        <v>0</v>
      </c>
      <c r="R66" s="172" t="s">
        <v>197</v>
      </c>
      <c r="S66" s="172" t="s">
        <v>127</v>
      </c>
      <c r="T66" s="173" t="s">
        <v>188</v>
      </c>
      <c r="U66" s="158">
        <v>0</v>
      </c>
      <c r="V66" s="158">
        <f>ROUND(E66*U66,2)</f>
        <v>0</v>
      </c>
      <c r="W66" s="158"/>
      <c r="X66" s="158" t="s">
        <v>198</v>
      </c>
      <c r="Y66" s="158" t="s">
        <v>130</v>
      </c>
      <c r="Z66" s="148"/>
      <c r="AA66" s="148"/>
      <c r="AB66" s="148"/>
      <c r="AC66" s="148"/>
      <c r="AD66" s="148"/>
      <c r="AE66" s="148"/>
      <c r="AF66" s="148"/>
      <c r="AG66" s="148" t="s">
        <v>199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">
      <c r="A67" s="155"/>
      <c r="B67" s="156"/>
      <c r="C67" s="190" t="s">
        <v>279</v>
      </c>
      <c r="D67" s="188"/>
      <c r="E67" s="189">
        <v>529.05600000000004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193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22.5" outlineLevel="1" x14ac:dyDescent="0.2">
      <c r="A68" s="167">
        <v>26</v>
      </c>
      <c r="B68" s="168" t="s">
        <v>280</v>
      </c>
      <c r="C68" s="183" t="s">
        <v>281</v>
      </c>
      <c r="D68" s="169" t="s">
        <v>203</v>
      </c>
      <c r="E68" s="170">
        <v>100</v>
      </c>
      <c r="F68" s="171"/>
      <c r="G68" s="172">
        <f>ROUND(E68*F68,2)</f>
        <v>0</v>
      </c>
      <c r="H68" s="171"/>
      <c r="I68" s="172">
        <f>ROUND(E68*H68,2)</f>
        <v>0</v>
      </c>
      <c r="J68" s="171"/>
      <c r="K68" s="172">
        <f>ROUND(E68*J68,2)</f>
        <v>0</v>
      </c>
      <c r="L68" s="172">
        <v>21</v>
      </c>
      <c r="M68" s="172">
        <f>G68*(1+L68/100)</f>
        <v>0</v>
      </c>
      <c r="N68" s="170">
        <v>0</v>
      </c>
      <c r="O68" s="170">
        <f>ROUND(E68*N68,2)</f>
        <v>0</v>
      </c>
      <c r="P68" s="170">
        <v>0</v>
      </c>
      <c r="Q68" s="170">
        <f>ROUND(E68*P68,2)</f>
        <v>0</v>
      </c>
      <c r="R68" s="172" t="s">
        <v>187</v>
      </c>
      <c r="S68" s="172" t="s">
        <v>127</v>
      </c>
      <c r="T68" s="173" t="s">
        <v>188</v>
      </c>
      <c r="U68" s="158">
        <v>0.13</v>
      </c>
      <c r="V68" s="158">
        <f>ROUND(E68*U68,2)</f>
        <v>13</v>
      </c>
      <c r="W68" s="158"/>
      <c r="X68" s="158" t="s">
        <v>144</v>
      </c>
      <c r="Y68" s="158" t="s">
        <v>130</v>
      </c>
      <c r="Z68" s="148"/>
      <c r="AA68" s="148"/>
      <c r="AB68" s="148"/>
      <c r="AC68" s="148"/>
      <c r="AD68" s="148"/>
      <c r="AE68" s="148"/>
      <c r="AF68" s="148"/>
      <c r="AG68" s="148" t="s">
        <v>145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22.5" outlineLevel="2" x14ac:dyDescent="0.2">
      <c r="A69" s="155"/>
      <c r="B69" s="156"/>
      <c r="C69" s="258" t="s">
        <v>282</v>
      </c>
      <c r="D69" s="259"/>
      <c r="E69" s="259"/>
      <c r="F69" s="259"/>
      <c r="G69" s="259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191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74" t="str">
        <f>C69</f>
        <v>s případným nutným přemístěním hromad nebo dočasných skládek na místo potřeby ze vzdálenosti do 30 m, v rovině nebo ve svahu do 1 : 5,</v>
      </c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67">
        <v>27</v>
      </c>
      <c r="B70" s="168" t="s">
        <v>283</v>
      </c>
      <c r="C70" s="183" t="s">
        <v>284</v>
      </c>
      <c r="D70" s="169" t="s">
        <v>186</v>
      </c>
      <c r="E70" s="170">
        <v>10</v>
      </c>
      <c r="F70" s="171"/>
      <c r="G70" s="172">
        <f>ROUND(E70*F70,2)</f>
        <v>0</v>
      </c>
      <c r="H70" s="171"/>
      <c r="I70" s="172">
        <f>ROUND(E70*H70,2)</f>
        <v>0</v>
      </c>
      <c r="J70" s="171"/>
      <c r="K70" s="172">
        <f>ROUND(E70*J70,2)</f>
        <v>0</v>
      </c>
      <c r="L70" s="172">
        <v>21</v>
      </c>
      <c r="M70" s="172">
        <f>G70*(1+L70/100)</f>
        <v>0</v>
      </c>
      <c r="N70" s="170">
        <v>1.67</v>
      </c>
      <c r="O70" s="170">
        <f>ROUND(E70*N70,2)</f>
        <v>16.7</v>
      </c>
      <c r="P70" s="170">
        <v>0</v>
      </c>
      <c r="Q70" s="170">
        <f>ROUND(E70*P70,2)</f>
        <v>0</v>
      </c>
      <c r="R70" s="172" t="s">
        <v>197</v>
      </c>
      <c r="S70" s="172" t="s">
        <v>285</v>
      </c>
      <c r="T70" s="173" t="s">
        <v>285</v>
      </c>
      <c r="U70" s="158">
        <v>0</v>
      </c>
      <c r="V70" s="158">
        <f>ROUND(E70*U70,2)</f>
        <v>0</v>
      </c>
      <c r="W70" s="158"/>
      <c r="X70" s="158" t="s">
        <v>198</v>
      </c>
      <c r="Y70" s="158" t="s">
        <v>130</v>
      </c>
      <c r="Z70" s="148"/>
      <c r="AA70" s="148"/>
      <c r="AB70" s="148"/>
      <c r="AC70" s="148"/>
      <c r="AD70" s="148"/>
      <c r="AE70" s="148"/>
      <c r="AF70" s="148"/>
      <c r="AG70" s="148" t="s">
        <v>199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190" t="s">
        <v>286</v>
      </c>
      <c r="D71" s="188"/>
      <c r="E71" s="189">
        <v>10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193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5">
        <v>28</v>
      </c>
      <c r="B72" s="176" t="s">
        <v>287</v>
      </c>
      <c r="C72" s="184" t="s">
        <v>288</v>
      </c>
      <c r="D72" s="177" t="s">
        <v>203</v>
      </c>
      <c r="E72" s="178">
        <v>100</v>
      </c>
      <c r="F72" s="179"/>
      <c r="G72" s="180">
        <f>ROUND(E72*F72,2)</f>
        <v>0</v>
      </c>
      <c r="H72" s="179"/>
      <c r="I72" s="180">
        <f>ROUND(E72*H72,2)</f>
        <v>0</v>
      </c>
      <c r="J72" s="179"/>
      <c r="K72" s="180">
        <f>ROUND(E72*J72,2)</f>
        <v>0</v>
      </c>
      <c r="L72" s="180">
        <v>21</v>
      </c>
      <c r="M72" s="180">
        <f>G72*(1+L72/100)</f>
        <v>0</v>
      </c>
      <c r="N72" s="178">
        <v>0</v>
      </c>
      <c r="O72" s="178">
        <f>ROUND(E72*N72,2)</f>
        <v>0</v>
      </c>
      <c r="P72" s="178">
        <v>0</v>
      </c>
      <c r="Q72" s="178">
        <f>ROUND(E72*P72,2)</f>
        <v>0</v>
      </c>
      <c r="R72" s="180" t="s">
        <v>289</v>
      </c>
      <c r="S72" s="180" t="s">
        <v>127</v>
      </c>
      <c r="T72" s="181" t="s">
        <v>188</v>
      </c>
      <c r="U72" s="158">
        <v>1E-3</v>
      </c>
      <c r="V72" s="158">
        <f>ROUND(E72*U72,2)</f>
        <v>0.1</v>
      </c>
      <c r="W72" s="158"/>
      <c r="X72" s="158" t="s">
        <v>144</v>
      </c>
      <c r="Y72" s="158" t="s">
        <v>130</v>
      </c>
      <c r="Z72" s="148"/>
      <c r="AA72" s="148"/>
      <c r="AB72" s="148"/>
      <c r="AC72" s="148"/>
      <c r="AD72" s="148"/>
      <c r="AE72" s="148"/>
      <c r="AF72" s="148"/>
      <c r="AG72" s="148" t="s">
        <v>145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75">
        <v>29</v>
      </c>
      <c r="B73" s="176" t="s">
        <v>290</v>
      </c>
      <c r="C73" s="184" t="s">
        <v>291</v>
      </c>
      <c r="D73" s="177" t="s">
        <v>203</v>
      </c>
      <c r="E73" s="178">
        <v>100</v>
      </c>
      <c r="F73" s="179"/>
      <c r="G73" s="180">
        <f>ROUND(E73*F73,2)</f>
        <v>0</v>
      </c>
      <c r="H73" s="179"/>
      <c r="I73" s="180">
        <f>ROUND(E73*H73,2)</f>
        <v>0</v>
      </c>
      <c r="J73" s="179"/>
      <c r="K73" s="180">
        <f>ROUND(E73*J73,2)</f>
        <v>0</v>
      </c>
      <c r="L73" s="180">
        <v>21</v>
      </c>
      <c r="M73" s="180">
        <f>G73*(1+L73/100)</f>
        <v>0</v>
      </c>
      <c r="N73" s="178">
        <v>0</v>
      </c>
      <c r="O73" s="178">
        <f>ROUND(E73*N73,2)</f>
        <v>0</v>
      </c>
      <c r="P73" s="178">
        <v>0</v>
      </c>
      <c r="Q73" s="178">
        <f>ROUND(E73*P73,2)</f>
        <v>0</v>
      </c>
      <c r="R73" s="180" t="s">
        <v>289</v>
      </c>
      <c r="S73" s="180" t="s">
        <v>127</v>
      </c>
      <c r="T73" s="181" t="s">
        <v>188</v>
      </c>
      <c r="U73" s="158">
        <v>1E-3</v>
      </c>
      <c r="V73" s="158">
        <f>ROUND(E73*U73,2)</f>
        <v>0.1</v>
      </c>
      <c r="W73" s="158"/>
      <c r="X73" s="158" t="s">
        <v>144</v>
      </c>
      <c r="Y73" s="158" t="s">
        <v>130</v>
      </c>
      <c r="Z73" s="148"/>
      <c r="AA73" s="148"/>
      <c r="AB73" s="148"/>
      <c r="AC73" s="148"/>
      <c r="AD73" s="148"/>
      <c r="AE73" s="148"/>
      <c r="AF73" s="148"/>
      <c r="AG73" s="148" t="s">
        <v>145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1" x14ac:dyDescent="0.2">
      <c r="A74" s="167">
        <v>30</v>
      </c>
      <c r="B74" s="168" t="s">
        <v>292</v>
      </c>
      <c r="C74" s="183" t="s">
        <v>293</v>
      </c>
      <c r="D74" s="169" t="s">
        <v>203</v>
      </c>
      <c r="E74" s="170">
        <v>100</v>
      </c>
      <c r="F74" s="171"/>
      <c r="G74" s="172">
        <f>ROUND(E74*F74,2)</f>
        <v>0</v>
      </c>
      <c r="H74" s="171"/>
      <c r="I74" s="172">
        <f>ROUND(E74*H74,2)</f>
        <v>0</v>
      </c>
      <c r="J74" s="171"/>
      <c r="K74" s="172">
        <f>ROUND(E74*J74,2)</f>
        <v>0</v>
      </c>
      <c r="L74" s="172">
        <v>21</v>
      </c>
      <c r="M74" s="172">
        <f>G74*(1+L74/100)</f>
        <v>0</v>
      </c>
      <c r="N74" s="170">
        <v>0</v>
      </c>
      <c r="O74" s="170">
        <f>ROUND(E74*N74,2)</f>
        <v>0</v>
      </c>
      <c r="P74" s="170">
        <v>0</v>
      </c>
      <c r="Q74" s="170">
        <f>ROUND(E74*P74,2)</f>
        <v>0</v>
      </c>
      <c r="R74" s="172" t="s">
        <v>289</v>
      </c>
      <c r="S74" s="172" t="s">
        <v>127</v>
      </c>
      <c r="T74" s="173" t="s">
        <v>188</v>
      </c>
      <c r="U74" s="158">
        <v>0.09</v>
      </c>
      <c r="V74" s="158">
        <f>ROUND(E74*U74,2)</f>
        <v>9</v>
      </c>
      <c r="W74" s="158"/>
      <c r="X74" s="158" t="s">
        <v>144</v>
      </c>
      <c r="Y74" s="158" t="s">
        <v>130</v>
      </c>
      <c r="Z74" s="148"/>
      <c r="AA74" s="148"/>
      <c r="AB74" s="148"/>
      <c r="AC74" s="148"/>
      <c r="AD74" s="148"/>
      <c r="AE74" s="148"/>
      <c r="AF74" s="148"/>
      <c r="AG74" s="148" t="s">
        <v>145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2" x14ac:dyDescent="0.2">
      <c r="A75" s="155"/>
      <c r="B75" s="156"/>
      <c r="C75" s="258" t="s">
        <v>294</v>
      </c>
      <c r="D75" s="259"/>
      <c r="E75" s="259"/>
      <c r="F75" s="259"/>
      <c r="G75" s="259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191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67">
        <v>31</v>
      </c>
      <c r="B76" s="168" t="s">
        <v>295</v>
      </c>
      <c r="C76" s="183" t="s">
        <v>296</v>
      </c>
      <c r="D76" s="169" t="s">
        <v>203</v>
      </c>
      <c r="E76" s="170">
        <v>100</v>
      </c>
      <c r="F76" s="171"/>
      <c r="G76" s="172">
        <f>ROUND(E76*F76,2)</f>
        <v>0</v>
      </c>
      <c r="H76" s="171"/>
      <c r="I76" s="172">
        <f>ROUND(E76*H76,2)</f>
        <v>0</v>
      </c>
      <c r="J76" s="171"/>
      <c r="K76" s="172">
        <f>ROUND(E76*J76,2)</f>
        <v>0</v>
      </c>
      <c r="L76" s="172">
        <v>21</v>
      </c>
      <c r="M76" s="172">
        <f>G76*(1+L76/100)</f>
        <v>0</v>
      </c>
      <c r="N76" s="170">
        <v>0</v>
      </c>
      <c r="O76" s="170">
        <f>ROUND(E76*N76,2)</f>
        <v>0</v>
      </c>
      <c r="P76" s="170">
        <v>0</v>
      </c>
      <c r="Q76" s="170">
        <f>ROUND(E76*P76,2)</f>
        <v>0</v>
      </c>
      <c r="R76" s="172" t="s">
        <v>289</v>
      </c>
      <c r="S76" s="172" t="s">
        <v>127</v>
      </c>
      <c r="T76" s="173" t="s">
        <v>188</v>
      </c>
      <c r="U76" s="158">
        <v>0.06</v>
      </c>
      <c r="V76" s="158">
        <f>ROUND(E76*U76,2)</f>
        <v>6</v>
      </c>
      <c r="W76" s="158"/>
      <c r="X76" s="158" t="s">
        <v>144</v>
      </c>
      <c r="Y76" s="158" t="s">
        <v>130</v>
      </c>
      <c r="Z76" s="148"/>
      <c r="AA76" s="148"/>
      <c r="AB76" s="148"/>
      <c r="AC76" s="148"/>
      <c r="AD76" s="148"/>
      <c r="AE76" s="148"/>
      <c r="AF76" s="148"/>
      <c r="AG76" s="148" t="s">
        <v>145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2" x14ac:dyDescent="0.2">
      <c r="A77" s="155"/>
      <c r="B77" s="156"/>
      <c r="C77" s="258" t="s">
        <v>297</v>
      </c>
      <c r="D77" s="259"/>
      <c r="E77" s="259"/>
      <c r="F77" s="259"/>
      <c r="G77" s="259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191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67">
        <v>32</v>
      </c>
      <c r="B78" s="168" t="s">
        <v>298</v>
      </c>
      <c r="C78" s="183" t="s">
        <v>299</v>
      </c>
      <c r="D78" s="169" t="s">
        <v>300</v>
      </c>
      <c r="E78" s="170">
        <v>2.5</v>
      </c>
      <c r="F78" s="171"/>
      <c r="G78" s="172">
        <f>ROUND(E78*F78,2)</f>
        <v>0</v>
      </c>
      <c r="H78" s="171"/>
      <c r="I78" s="172">
        <f>ROUND(E78*H78,2)</f>
        <v>0</v>
      </c>
      <c r="J78" s="171"/>
      <c r="K78" s="172">
        <f>ROUND(E78*J78,2)</f>
        <v>0</v>
      </c>
      <c r="L78" s="172">
        <v>21</v>
      </c>
      <c r="M78" s="172">
        <f>G78*(1+L78/100)</f>
        <v>0</v>
      </c>
      <c r="N78" s="170">
        <v>1E-3</v>
      </c>
      <c r="O78" s="170">
        <f>ROUND(E78*N78,2)</f>
        <v>0</v>
      </c>
      <c r="P78" s="170">
        <v>0</v>
      </c>
      <c r="Q78" s="170">
        <f>ROUND(E78*P78,2)</f>
        <v>0</v>
      </c>
      <c r="R78" s="172" t="s">
        <v>197</v>
      </c>
      <c r="S78" s="172" t="s">
        <v>127</v>
      </c>
      <c r="T78" s="173" t="s">
        <v>188</v>
      </c>
      <c r="U78" s="158">
        <v>0</v>
      </c>
      <c r="V78" s="158">
        <f>ROUND(E78*U78,2)</f>
        <v>0</v>
      </c>
      <c r="W78" s="158"/>
      <c r="X78" s="158" t="s">
        <v>198</v>
      </c>
      <c r="Y78" s="158" t="s">
        <v>130</v>
      </c>
      <c r="Z78" s="148"/>
      <c r="AA78" s="148"/>
      <c r="AB78" s="148"/>
      <c r="AC78" s="148"/>
      <c r="AD78" s="148"/>
      <c r="AE78" s="148"/>
      <c r="AF78" s="148"/>
      <c r="AG78" s="148" t="s">
        <v>199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">
      <c r="A79" s="155"/>
      <c r="B79" s="156"/>
      <c r="C79" s="190" t="s">
        <v>301</v>
      </c>
      <c r="D79" s="188"/>
      <c r="E79" s="189">
        <v>2.5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193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67">
        <v>33</v>
      </c>
      <c r="B80" s="168" t="s">
        <v>302</v>
      </c>
      <c r="C80" s="183" t="s">
        <v>303</v>
      </c>
      <c r="D80" s="169" t="s">
        <v>186</v>
      </c>
      <c r="E80" s="170">
        <v>2</v>
      </c>
      <c r="F80" s="171"/>
      <c r="G80" s="172">
        <f>ROUND(E80*F80,2)</f>
        <v>0</v>
      </c>
      <c r="H80" s="171"/>
      <c r="I80" s="172">
        <f>ROUND(E80*H80,2)</f>
        <v>0</v>
      </c>
      <c r="J80" s="171"/>
      <c r="K80" s="172">
        <f>ROUND(E80*J80,2)</f>
        <v>0</v>
      </c>
      <c r="L80" s="172">
        <v>21</v>
      </c>
      <c r="M80" s="172">
        <f>G80*(1+L80/100)</f>
        <v>0</v>
      </c>
      <c r="N80" s="170">
        <v>0</v>
      </c>
      <c r="O80" s="170">
        <f>ROUND(E80*N80,2)</f>
        <v>0</v>
      </c>
      <c r="P80" s="170">
        <v>0</v>
      </c>
      <c r="Q80" s="170">
        <f>ROUND(E80*P80,2)</f>
        <v>0</v>
      </c>
      <c r="R80" s="172" t="s">
        <v>187</v>
      </c>
      <c r="S80" s="172" t="s">
        <v>127</v>
      </c>
      <c r="T80" s="173" t="s">
        <v>188</v>
      </c>
      <c r="U80" s="158">
        <v>1.37</v>
      </c>
      <c r="V80" s="158">
        <f>ROUND(E80*U80,2)</f>
        <v>2.74</v>
      </c>
      <c r="W80" s="158"/>
      <c r="X80" s="158" t="s">
        <v>144</v>
      </c>
      <c r="Y80" s="158" t="s">
        <v>130</v>
      </c>
      <c r="Z80" s="148"/>
      <c r="AA80" s="148"/>
      <c r="AB80" s="148"/>
      <c r="AC80" s="148"/>
      <c r="AD80" s="148"/>
      <c r="AE80" s="148"/>
      <c r="AF80" s="148"/>
      <c r="AG80" s="148" t="s">
        <v>145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2.5" outlineLevel="2" x14ac:dyDescent="0.2">
      <c r="A81" s="155"/>
      <c r="B81" s="156"/>
      <c r="C81" s="258" t="s">
        <v>304</v>
      </c>
      <c r="D81" s="259"/>
      <c r="E81" s="259"/>
      <c r="F81" s="259"/>
      <c r="G81" s="259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191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74" t="str">
        <f>C81</f>
        <v>korytech vodotečí, melioračních kanálech s přemístěním suti na hromady na vzdálenost do 20 m nebo s naložením na dopravní prostředek,</v>
      </c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190" t="s">
        <v>305</v>
      </c>
      <c r="D82" s="188"/>
      <c r="E82" s="189">
        <v>2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193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22.5" outlineLevel="1" x14ac:dyDescent="0.2">
      <c r="A83" s="167">
        <v>34</v>
      </c>
      <c r="B83" s="168" t="s">
        <v>306</v>
      </c>
      <c r="C83" s="183" t="s">
        <v>307</v>
      </c>
      <c r="D83" s="169" t="s">
        <v>203</v>
      </c>
      <c r="E83" s="170">
        <v>30</v>
      </c>
      <c r="F83" s="171"/>
      <c r="G83" s="172">
        <f>ROUND(E83*F83,2)</f>
        <v>0</v>
      </c>
      <c r="H83" s="171"/>
      <c r="I83" s="172">
        <f>ROUND(E83*H83,2)</f>
        <v>0</v>
      </c>
      <c r="J83" s="171"/>
      <c r="K83" s="172">
        <f>ROUND(E83*J83,2)</f>
        <v>0</v>
      </c>
      <c r="L83" s="172">
        <v>21</v>
      </c>
      <c r="M83" s="172">
        <f>G83*(1+L83/100)</f>
        <v>0</v>
      </c>
      <c r="N83" s="170">
        <v>0</v>
      </c>
      <c r="O83" s="170">
        <f>ROUND(E83*N83,2)</f>
        <v>0</v>
      </c>
      <c r="P83" s="170">
        <v>0.13800000000000001</v>
      </c>
      <c r="Q83" s="170">
        <f>ROUND(E83*P83,2)</f>
        <v>4.1399999999999997</v>
      </c>
      <c r="R83" s="172" t="s">
        <v>219</v>
      </c>
      <c r="S83" s="172" t="s">
        <v>127</v>
      </c>
      <c r="T83" s="173" t="s">
        <v>188</v>
      </c>
      <c r="U83" s="158">
        <v>0.16</v>
      </c>
      <c r="V83" s="158">
        <f>ROUND(E83*U83,2)</f>
        <v>4.8</v>
      </c>
      <c r="W83" s="158"/>
      <c r="X83" s="158" t="s">
        <v>144</v>
      </c>
      <c r="Y83" s="158" t="s">
        <v>130</v>
      </c>
      <c r="Z83" s="148"/>
      <c r="AA83" s="148"/>
      <c r="AB83" s="148"/>
      <c r="AC83" s="148"/>
      <c r="AD83" s="148"/>
      <c r="AE83" s="148"/>
      <c r="AF83" s="148"/>
      <c r="AG83" s="148" t="s">
        <v>145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">
      <c r="A84" s="155"/>
      <c r="B84" s="156"/>
      <c r="C84" s="258" t="s">
        <v>308</v>
      </c>
      <c r="D84" s="259"/>
      <c r="E84" s="259"/>
      <c r="F84" s="259"/>
      <c r="G84" s="259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191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x14ac:dyDescent="0.2">
      <c r="A85" s="160" t="s">
        <v>122</v>
      </c>
      <c r="B85" s="161" t="s">
        <v>77</v>
      </c>
      <c r="C85" s="182" t="s">
        <v>78</v>
      </c>
      <c r="D85" s="162"/>
      <c r="E85" s="163"/>
      <c r="F85" s="164"/>
      <c r="G85" s="164">
        <f>SUMIF(AG86:AG87,"&lt;&gt;NOR",G86:G87)</f>
        <v>0</v>
      </c>
      <c r="H85" s="164"/>
      <c r="I85" s="164">
        <f>SUM(I86:I87)</f>
        <v>0</v>
      </c>
      <c r="J85" s="164"/>
      <c r="K85" s="164">
        <f>SUM(K86:K87)</f>
        <v>0</v>
      </c>
      <c r="L85" s="164"/>
      <c r="M85" s="164">
        <f>SUM(M86:M87)</f>
        <v>0</v>
      </c>
      <c r="N85" s="163"/>
      <c r="O85" s="163">
        <f>SUM(O86:O87)</f>
        <v>8.1</v>
      </c>
      <c r="P85" s="163"/>
      <c r="Q85" s="163">
        <f>SUM(Q86:Q87)</f>
        <v>0</v>
      </c>
      <c r="R85" s="164"/>
      <c r="S85" s="164"/>
      <c r="T85" s="165"/>
      <c r="U85" s="159"/>
      <c r="V85" s="159">
        <f>SUM(V86:V87)</f>
        <v>46.2</v>
      </c>
      <c r="W85" s="159"/>
      <c r="X85" s="159"/>
      <c r="Y85" s="159"/>
      <c r="AG85" t="s">
        <v>123</v>
      </c>
    </row>
    <row r="86" spans="1:60" outlineLevel="1" x14ac:dyDescent="0.2">
      <c r="A86" s="167">
        <v>35</v>
      </c>
      <c r="B86" s="168" t="s">
        <v>309</v>
      </c>
      <c r="C86" s="183" t="s">
        <v>310</v>
      </c>
      <c r="D86" s="169" t="s">
        <v>203</v>
      </c>
      <c r="E86" s="170">
        <v>42</v>
      </c>
      <c r="F86" s="171"/>
      <c r="G86" s="172">
        <f>ROUND(E86*F86,2)</f>
        <v>0</v>
      </c>
      <c r="H86" s="171"/>
      <c r="I86" s="172">
        <f>ROUND(E86*H86,2)</f>
        <v>0</v>
      </c>
      <c r="J86" s="171"/>
      <c r="K86" s="172">
        <f>ROUND(E86*J86,2)</f>
        <v>0</v>
      </c>
      <c r="L86" s="172">
        <v>21</v>
      </c>
      <c r="M86" s="172">
        <f>G86*(1+L86/100)</f>
        <v>0</v>
      </c>
      <c r="N86" s="170">
        <v>0.19275999999999999</v>
      </c>
      <c r="O86" s="170">
        <f>ROUND(E86*N86,2)</f>
        <v>8.1</v>
      </c>
      <c r="P86" s="170">
        <v>0</v>
      </c>
      <c r="Q86" s="170">
        <f>ROUND(E86*P86,2)</f>
        <v>0</v>
      </c>
      <c r="R86" s="172" t="s">
        <v>311</v>
      </c>
      <c r="S86" s="172" t="s">
        <v>127</v>
      </c>
      <c r="T86" s="173" t="s">
        <v>188</v>
      </c>
      <c r="U86" s="158">
        <v>1.1000000000000001</v>
      </c>
      <c r="V86" s="158">
        <f>ROUND(E86*U86,2)</f>
        <v>46.2</v>
      </c>
      <c r="W86" s="158"/>
      <c r="X86" s="158" t="s">
        <v>144</v>
      </c>
      <c r="Y86" s="158" t="s">
        <v>130</v>
      </c>
      <c r="Z86" s="148"/>
      <c r="AA86" s="148"/>
      <c r="AB86" s="148"/>
      <c r="AC86" s="148"/>
      <c r="AD86" s="148"/>
      <c r="AE86" s="148"/>
      <c r="AF86" s="148"/>
      <c r="AG86" s="148" t="s">
        <v>145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90" t="s">
        <v>312</v>
      </c>
      <c r="D87" s="188"/>
      <c r="E87" s="189">
        <v>42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193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x14ac:dyDescent="0.2">
      <c r="A88" s="160" t="s">
        <v>122</v>
      </c>
      <c r="B88" s="161" t="s">
        <v>79</v>
      </c>
      <c r="C88" s="182" t="s">
        <v>80</v>
      </c>
      <c r="D88" s="162"/>
      <c r="E88" s="163"/>
      <c r="F88" s="164"/>
      <c r="G88" s="164">
        <f>SUMIF(AG89:AG114,"&lt;&gt;NOR",G89:G114)</f>
        <v>0</v>
      </c>
      <c r="H88" s="164"/>
      <c r="I88" s="164">
        <f>SUM(I89:I114)</f>
        <v>0</v>
      </c>
      <c r="J88" s="164"/>
      <c r="K88" s="164">
        <f>SUM(K89:K114)</f>
        <v>0</v>
      </c>
      <c r="L88" s="164"/>
      <c r="M88" s="164">
        <f>SUM(M89:M114)</f>
        <v>0</v>
      </c>
      <c r="N88" s="163"/>
      <c r="O88" s="163">
        <f>SUM(O89:O114)</f>
        <v>472.97999999999996</v>
      </c>
      <c r="P88" s="163"/>
      <c r="Q88" s="163">
        <f>SUM(Q89:Q114)</f>
        <v>0</v>
      </c>
      <c r="R88" s="164"/>
      <c r="S88" s="164"/>
      <c r="T88" s="165"/>
      <c r="U88" s="159"/>
      <c r="V88" s="159">
        <f>SUM(V89:V114)</f>
        <v>58.63000000000001</v>
      </c>
      <c r="W88" s="159"/>
      <c r="X88" s="159"/>
      <c r="Y88" s="159"/>
      <c r="AG88" t="s">
        <v>123</v>
      </c>
    </row>
    <row r="89" spans="1:60" outlineLevel="1" x14ac:dyDescent="0.2">
      <c r="A89" s="167">
        <v>36</v>
      </c>
      <c r="B89" s="168" t="s">
        <v>313</v>
      </c>
      <c r="C89" s="183" t="s">
        <v>314</v>
      </c>
      <c r="D89" s="169" t="s">
        <v>203</v>
      </c>
      <c r="E89" s="170">
        <v>30</v>
      </c>
      <c r="F89" s="171"/>
      <c r="G89" s="172">
        <f>ROUND(E89*F89,2)</f>
        <v>0</v>
      </c>
      <c r="H89" s="171"/>
      <c r="I89" s="172">
        <f>ROUND(E89*H89,2)</f>
        <v>0</v>
      </c>
      <c r="J89" s="171"/>
      <c r="K89" s="172">
        <f>ROUND(E89*J89,2)</f>
        <v>0</v>
      </c>
      <c r="L89" s="172">
        <v>21</v>
      </c>
      <c r="M89" s="172">
        <f>G89*(1+L89/100)</f>
        <v>0</v>
      </c>
      <c r="N89" s="170">
        <v>7.3899999999999993E-2</v>
      </c>
      <c r="O89" s="170">
        <f>ROUND(E89*N89,2)</f>
        <v>2.2200000000000002</v>
      </c>
      <c r="P89" s="170">
        <v>0</v>
      </c>
      <c r="Q89" s="170">
        <f>ROUND(E89*P89,2)</f>
        <v>0</v>
      </c>
      <c r="R89" s="172" t="s">
        <v>219</v>
      </c>
      <c r="S89" s="172" t="s">
        <v>127</v>
      </c>
      <c r="T89" s="173" t="s">
        <v>188</v>
      </c>
      <c r="U89" s="158">
        <v>0.47799999999999998</v>
      </c>
      <c r="V89" s="158">
        <f>ROUND(E89*U89,2)</f>
        <v>14.34</v>
      </c>
      <c r="W89" s="158"/>
      <c r="X89" s="158" t="s">
        <v>144</v>
      </c>
      <c r="Y89" s="158" t="s">
        <v>130</v>
      </c>
      <c r="Z89" s="148"/>
      <c r="AA89" s="148"/>
      <c r="AB89" s="148"/>
      <c r="AC89" s="148"/>
      <c r="AD89" s="148"/>
      <c r="AE89" s="148"/>
      <c r="AF89" s="148"/>
      <c r="AG89" s="148" t="s">
        <v>145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t="22.5" outlineLevel="2" x14ac:dyDescent="0.2">
      <c r="A90" s="155"/>
      <c r="B90" s="156"/>
      <c r="C90" s="258" t="s">
        <v>315</v>
      </c>
      <c r="D90" s="259"/>
      <c r="E90" s="259"/>
      <c r="F90" s="259"/>
      <c r="G90" s="259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191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74" t="str">
        <f>C90</f>
        <v>s provedením lože z kameniva drceného, s vyplněním spár, s dvojitým hutněním a se smetením přebytečného materiálu na krajnici. S dodáním hmot pro lože a výplň spár.</v>
      </c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249" t="s">
        <v>316</v>
      </c>
      <c r="D91" s="250"/>
      <c r="E91" s="250"/>
      <c r="F91" s="250"/>
      <c r="G91" s="250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132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">
      <c r="A92" s="155"/>
      <c r="B92" s="156"/>
      <c r="C92" s="190" t="s">
        <v>317</v>
      </c>
      <c r="D92" s="188"/>
      <c r="E92" s="189">
        <v>30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193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">
      <c r="A93" s="175">
        <v>37</v>
      </c>
      <c r="B93" s="176" t="s">
        <v>318</v>
      </c>
      <c r="C93" s="184" t="s">
        <v>319</v>
      </c>
      <c r="D93" s="177" t="s">
        <v>231</v>
      </c>
      <c r="E93" s="178">
        <v>10</v>
      </c>
      <c r="F93" s="179"/>
      <c r="G93" s="180">
        <f>ROUND(E93*F93,2)</f>
        <v>0</v>
      </c>
      <c r="H93" s="179"/>
      <c r="I93" s="180">
        <f>ROUND(E93*H93,2)</f>
        <v>0</v>
      </c>
      <c r="J93" s="179"/>
      <c r="K93" s="180">
        <f>ROUND(E93*J93,2)</f>
        <v>0</v>
      </c>
      <c r="L93" s="180">
        <v>21</v>
      </c>
      <c r="M93" s="180">
        <f>G93*(1+L93/100)</f>
        <v>0</v>
      </c>
      <c r="N93" s="178">
        <v>3.6000000000000002E-4</v>
      </c>
      <c r="O93" s="178">
        <f>ROUND(E93*N93,2)</f>
        <v>0</v>
      </c>
      <c r="P93" s="178">
        <v>0</v>
      </c>
      <c r="Q93" s="178">
        <f>ROUND(E93*P93,2)</f>
        <v>0</v>
      </c>
      <c r="R93" s="180" t="s">
        <v>219</v>
      </c>
      <c r="S93" s="180" t="s">
        <v>127</v>
      </c>
      <c r="T93" s="181" t="s">
        <v>188</v>
      </c>
      <c r="U93" s="158">
        <v>0.43</v>
      </c>
      <c r="V93" s="158">
        <f>ROUND(E93*U93,2)</f>
        <v>4.3</v>
      </c>
      <c r="W93" s="158"/>
      <c r="X93" s="158" t="s">
        <v>144</v>
      </c>
      <c r="Y93" s="158" t="s">
        <v>130</v>
      </c>
      <c r="Z93" s="148"/>
      <c r="AA93" s="148"/>
      <c r="AB93" s="148"/>
      <c r="AC93" s="148"/>
      <c r="AD93" s="148"/>
      <c r="AE93" s="148"/>
      <c r="AF93" s="148"/>
      <c r="AG93" s="148" t="s">
        <v>145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ht="22.5" outlineLevel="1" x14ac:dyDescent="0.2">
      <c r="A94" s="167">
        <v>38</v>
      </c>
      <c r="B94" s="168" t="s">
        <v>320</v>
      </c>
      <c r="C94" s="183" t="s">
        <v>321</v>
      </c>
      <c r="D94" s="169" t="s">
        <v>203</v>
      </c>
      <c r="E94" s="170">
        <v>70</v>
      </c>
      <c r="F94" s="171"/>
      <c r="G94" s="172">
        <f>ROUND(E94*F94,2)</f>
        <v>0</v>
      </c>
      <c r="H94" s="171"/>
      <c r="I94" s="172">
        <f>ROUND(E94*H94,2)</f>
        <v>0</v>
      </c>
      <c r="J94" s="171"/>
      <c r="K94" s="172">
        <f>ROUND(E94*J94,2)</f>
        <v>0</v>
      </c>
      <c r="L94" s="172">
        <v>21</v>
      </c>
      <c r="M94" s="172">
        <f>G94*(1+L94/100)</f>
        <v>0</v>
      </c>
      <c r="N94" s="170">
        <v>0.441</v>
      </c>
      <c r="O94" s="170">
        <f>ROUND(E94*N94,2)</f>
        <v>30.87</v>
      </c>
      <c r="P94" s="170">
        <v>0</v>
      </c>
      <c r="Q94" s="170">
        <f>ROUND(E94*P94,2)</f>
        <v>0</v>
      </c>
      <c r="R94" s="172" t="s">
        <v>219</v>
      </c>
      <c r="S94" s="172" t="s">
        <v>127</v>
      </c>
      <c r="T94" s="173" t="s">
        <v>188</v>
      </c>
      <c r="U94" s="158">
        <v>0.03</v>
      </c>
      <c r="V94" s="158">
        <f>ROUND(E94*U94,2)</f>
        <v>2.1</v>
      </c>
      <c r="W94" s="158"/>
      <c r="X94" s="158" t="s">
        <v>144</v>
      </c>
      <c r="Y94" s="158" t="s">
        <v>130</v>
      </c>
      <c r="Z94" s="148"/>
      <c r="AA94" s="148"/>
      <c r="AB94" s="148"/>
      <c r="AC94" s="148"/>
      <c r="AD94" s="148"/>
      <c r="AE94" s="148"/>
      <c r="AF94" s="148"/>
      <c r="AG94" s="148" t="s">
        <v>145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">
      <c r="A95" s="155"/>
      <c r="B95" s="156"/>
      <c r="C95" s="190" t="s">
        <v>322</v>
      </c>
      <c r="D95" s="188"/>
      <c r="E95" s="189">
        <v>70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193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ht="22.5" outlineLevel="1" x14ac:dyDescent="0.2">
      <c r="A96" s="167">
        <v>39</v>
      </c>
      <c r="B96" s="168" t="s">
        <v>323</v>
      </c>
      <c r="C96" s="183" t="s">
        <v>324</v>
      </c>
      <c r="D96" s="169" t="s">
        <v>203</v>
      </c>
      <c r="E96" s="170">
        <v>324</v>
      </c>
      <c r="F96" s="171"/>
      <c r="G96" s="172">
        <f>ROUND(E96*F96,2)</f>
        <v>0</v>
      </c>
      <c r="H96" s="171"/>
      <c r="I96" s="172">
        <f>ROUND(E96*H96,2)</f>
        <v>0</v>
      </c>
      <c r="J96" s="171"/>
      <c r="K96" s="172">
        <f>ROUND(E96*J96,2)</f>
        <v>0</v>
      </c>
      <c r="L96" s="172">
        <v>21</v>
      </c>
      <c r="M96" s="172">
        <f>G96*(1+L96/100)</f>
        <v>0</v>
      </c>
      <c r="N96" s="170">
        <v>0.10141</v>
      </c>
      <c r="O96" s="170">
        <f>ROUND(E96*N96,2)</f>
        <v>32.86</v>
      </c>
      <c r="P96" s="170">
        <v>0</v>
      </c>
      <c r="Q96" s="170">
        <f>ROUND(E96*P96,2)</f>
        <v>0</v>
      </c>
      <c r="R96" s="172" t="s">
        <v>219</v>
      </c>
      <c r="S96" s="172" t="s">
        <v>127</v>
      </c>
      <c r="T96" s="173" t="s">
        <v>188</v>
      </c>
      <c r="U96" s="158">
        <v>0.02</v>
      </c>
      <c r="V96" s="158">
        <f>ROUND(E96*U96,2)</f>
        <v>6.48</v>
      </c>
      <c r="W96" s="158"/>
      <c r="X96" s="158" t="s">
        <v>144</v>
      </c>
      <c r="Y96" s="158" t="s">
        <v>130</v>
      </c>
      <c r="Z96" s="148"/>
      <c r="AA96" s="148"/>
      <c r="AB96" s="148"/>
      <c r="AC96" s="148"/>
      <c r="AD96" s="148"/>
      <c r="AE96" s="148"/>
      <c r="AF96" s="148"/>
      <c r="AG96" s="148" t="s">
        <v>145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">
      <c r="A97" s="155"/>
      <c r="B97" s="156"/>
      <c r="C97" s="190" t="s">
        <v>325</v>
      </c>
      <c r="D97" s="188"/>
      <c r="E97" s="189">
        <v>324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193</v>
      </c>
      <c r="AH97" s="148">
        <v>0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67">
        <v>40</v>
      </c>
      <c r="B98" s="168" t="s">
        <v>326</v>
      </c>
      <c r="C98" s="183" t="s">
        <v>327</v>
      </c>
      <c r="D98" s="169" t="s">
        <v>203</v>
      </c>
      <c r="E98" s="170">
        <v>324</v>
      </c>
      <c r="F98" s="171"/>
      <c r="G98" s="172">
        <f>ROUND(E98*F98,2)</f>
        <v>0</v>
      </c>
      <c r="H98" s="171"/>
      <c r="I98" s="172">
        <f>ROUND(E98*H98,2)</f>
        <v>0</v>
      </c>
      <c r="J98" s="171"/>
      <c r="K98" s="172">
        <f>ROUND(E98*J98,2)</f>
        <v>0</v>
      </c>
      <c r="L98" s="172">
        <v>21</v>
      </c>
      <c r="M98" s="172">
        <f>G98*(1+L98/100)</f>
        <v>0</v>
      </c>
      <c r="N98" s="170">
        <v>5.0000000000000001E-4</v>
      </c>
      <c r="O98" s="170">
        <f>ROUND(E98*N98,2)</f>
        <v>0.16</v>
      </c>
      <c r="P98" s="170">
        <v>0</v>
      </c>
      <c r="Q98" s="170">
        <f>ROUND(E98*P98,2)</f>
        <v>0</v>
      </c>
      <c r="R98" s="172" t="s">
        <v>219</v>
      </c>
      <c r="S98" s="172" t="s">
        <v>127</v>
      </c>
      <c r="T98" s="173" t="s">
        <v>188</v>
      </c>
      <c r="U98" s="158">
        <v>2E-3</v>
      </c>
      <c r="V98" s="158">
        <f>ROUND(E98*U98,2)</f>
        <v>0.65</v>
      </c>
      <c r="W98" s="158"/>
      <c r="X98" s="158" t="s">
        <v>144</v>
      </c>
      <c r="Y98" s="158" t="s">
        <v>130</v>
      </c>
      <c r="Z98" s="148"/>
      <c r="AA98" s="148"/>
      <c r="AB98" s="148"/>
      <c r="AC98" s="148"/>
      <c r="AD98" s="148"/>
      <c r="AE98" s="148"/>
      <c r="AF98" s="148"/>
      <c r="AG98" s="148" t="s">
        <v>145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258" t="s">
        <v>328</v>
      </c>
      <c r="D99" s="259"/>
      <c r="E99" s="259"/>
      <c r="F99" s="259"/>
      <c r="G99" s="259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191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22.5" outlineLevel="1" x14ac:dyDescent="0.2">
      <c r="A100" s="167">
        <v>41</v>
      </c>
      <c r="B100" s="168" t="s">
        <v>329</v>
      </c>
      <c r="C100" s="183" t="s">
        <v>330</v>
      </c>
      <c r="D100" s="169" t="s">
        <v>203</v>
      </c>
      <c r="E100" s="170">
        <v>325.5</v>
      </c>
      <c r="F100" s="171"/>
      <c r="G100" s="172">
        <f>ROUND(E100*F100,2)</f>
        <v>0</v>
      </c>
      <c r="H100" s="171"/>
      <c r="I100" s="172">
        <f>ROUND(E100*H100,2)</f>
        <v>0</v>
      </c>
      <c r="J100" s="171"/>
      <c r="K100" s="172">
        <f>ROUND(E100*J100,2)</f>
        <v>0</v>
      </c>
      <c r="L100" s="172">
        <v>21</v>
      </c>
      <c r="M100" s="172">
        <f>G100*(1+L100/100)</f>
        <v>0</v>
      </c>
      <c r="N100" s="170">
        <v>0.15826000000000001</v>
      </c>
      <c r="O100" s="170">
        <f>ROUND(E100*N100,2)</f>
        <v>51.51</v>
      </c>
      <c r="P100" s="170">
        <v>0</v>
      </c>
      <c r="Q100" s="170">
        <f>ROUND(E100*P100,2)</f>
        <v>0</v>
      </c>
      <c r="R100" s="172" t="s">
        <v>219</v>
      </c>
      <c r="S100" s="172" t="s">
        <v>127</v>
      </c>
      <c r="T100" s="173" t="s">
        <v>188</v>
      </c>
      <c r="U100" s="158">
        <v>0.02</v>
      </c>
      <c r="V100" s="158">
        <f>ROUND(E100*U100,2)</f>
        <v>6.51</v>
      </c>
      <c r="W100" s="158"/>
      <c r="X100" s="158" t="s">
        <v>144</v>
      </c>
      <c r="Y100" s="158" t="s">
        <v>130</v>
      </c>
      <c r="Z100" s="148"/>
      <c r="AA100" s="148"/>
      <c r="AB100" s="148"/>
      <c r="AC100" s="148"/>
      <c r="AD100" s="148"/>
      <c r="AE100" s="148"/>
      <c r="AF100" s="148"/>
      <c r="AG100" s="148" t="s">
        <v>145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258" t="s">
        <v>331</v>
      </c>
      <c r="D101" s="259"/>
      <c r="E101" s="259"/>
      <c r="F101" s="259"/>
      <c r="G101" s="259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191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">
      <c r="A102" s="155"/>
      <c r="B102" s="156"/>
      <c r="C102" s="190" t="s">
        <v>332</v>
      </c>
      <c r="D102" s="188"/>
      <c r="E102" s="189">
        <v>325.5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193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">
      <c r="A103" s="167">
        <v>42</v>
      </c>
      <c r="B103" s="168" t="s">
        <v>333</v>
      </c>
      <c r="C103" s="183" t="s">
        <v>334</v>
      </c>
      <c r="D103" s="169" t="s">
        <v>203</v>
      </c>
      <c r="E103" s="170">
        <v>367.4</v>
      </c>
      <c r="F103" s="171"/>
      <c r="G103" s="172">
        <f>ROUND(E103*F103,2)</f>
        <v>0</v>
      </c>
      <c r="H103" s="171"/>
      <c r="I103" s="172">
        <f>ROUND(E103*H103,2)</f>
        <v>0</v>
      </c>
      <c r="J103" s="171"/>
      <c r="K103" s="172">
        <f>ROUND(E103*J103,2)</f>
        <v>0</v>
      </c>
      <c r="L103" s="172">
        <v>21</v>
      </c>
      <c r="M103" s="172">
        <f>G103*(1+L103/100)</f>
        <v>0</v>
      </c>
      <c r="N103" s="170">
        <v>0.38313999999999998</v>
      </c>
      <c r="O103" s="170">
        <f>ROUND(E103*N103,2)</f>
        <v>140.77000000000001</v>
      </c>
      <c r="P103" s="170">
        <v>0</v>
      </c>
      <c r="Q103" s="170">
        <f>ROUND(E103*P103,2)</f>
        <v>0</v>
      </c>
      <c r="R103" s="172" t="s">
        <v>219</v>
      </c>
      <c r="S103" s="172" t="s">
        <v>127</v>
      </c>
      <c r="T103" s="173" t="s">
        <v>188</v>
      </c>
      <c r="U103" s="158">
        <v>0.03</v>
      </c>
      <c r="V103" s="158">
        <f>ROUND(E103*U103,2)</f>
        <v>11.02</v>
      </c>
      <c r="W103" s="158"/>
      <c r="X103" s="158" t="s">
        <v>144</v>
      </c>
      <c r="Y103" s="158" t="s">
        <v>130</v>
      </c>
      <c r="Z103" s="148"/>
      <c r="AA103" s="148"/>
      <c r="AB103" s="148"/>
      <c r="AC103" s="148"/>
      <c r="AD103" s="148"/>
      <c r="AE103" s="148"/>
      <c r="AF103" s="148"/>
      <c r="AG103" s="148" t="s">
        <v>145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">
      <c r="A104" s="155"/>
      <c r="B104" s="156"/>
      <c r="C104" s="258" t="s">
        <v>335</v>
      </c>
      <c r="D104" s="259"/>
      <c r="E104" s="259"/>
      <c r="F104" s="259"/>
      <c r="G104" s="259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191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190" t="s">
        <v>336</v>
      </c>
      <c r="D105" s="188"/>
      <c r="E105" s="189">
        <v>367.4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193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ht="22.5" outlineLevel="1" x14ac:dyDescent="0.2">
      <c r="A106" s="167">
        <v>43</v>
      </c>
      <c r="B106" s="168" t="s">
        <v>320</v>
      </c>
      <c r="C106" s="183" t="s">
        <v>321</v>
      </c>
      <c r="D106" s="169" t="s">
        <v>203</v>
      </c>
      <c r="E106" s="170">
        <v>440.88</v>
      </c>
      <c r="F106" s="171"/>
      <c r="G106" s="172">
        <f>ROUND(E106*F106,2)</f>
        <v>0</v>
      </c>
      <c r="H106" s="171"/>
      <c r="I106" s="172">
        <f>ROUND(E106*H106,2)</f>
        <v>0</v>
      </c>
      <c r="J106" s="171"/>
      <c r="K106" s="172">
        <f>ROUND(E106*J106,2)</f>
        <v>0</v>
      </c>
      <c r="L106" s="172">
        <v>21</v>
      </c>
      <c r="M106" s="172">
        <f>G106*(1+L106/100)</f>
        <v>0</v>
      </c>
      <c r="N106" s="170">
        <v>0.441</v>
      </c>
      <c r="O106" s="170">
        <f>ROUND(E106*N106,2)</f>
        <v>194.43</v>
      </c>
      <c r="P106" s="170">
        <v>0</v>
      </c>
      <c r="Q106" s="170">
        <f>ROUND(E106*P106,2)</f>
        <v>0</v>
      </c>
      <c r="R106" s="172" t="s">
        <v>219</v>
      </c>
      <c r="S106" s="172" t="s">
        <v>127</v>
      </c>
      <c r="T106" s="173" t="s">
        <v>188</v>
      </c>
      <c r="U106" s="158">
        <v>0.03</v>
      </c>
      <c r="V106" s="158">
        <f>ROUND(E106*U106,2)</f>
        <v>13.23</v>
      </c>
      <c r="W106" s="158"/>
      <c r="X106" s="158" t="s">
        <v>144</v>
      </c>
      <c r="Y106" s="158" t="s">
        <v>130</v>
      </c>
      <c r="Z106" s="148"/>
      <c r="AA106" s="148"/>
      <c r="AB106" s="148"/>
      <c r="AC106" s="148"/>
      <c r="AD106" s="148"/>
      <c r="AE106" s="148"/>
      <c r="AF106" s="148"/>
      <c r="AG106" s="148" t="s">
        <v>145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90" t="s">
        <v>337</v>
      </c>
      <c r="D107" s="188"/>
      <c r="E107" s="189">
        <v>440.88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193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t="22.5" outlineLevel="1" x14ac:dyDescent="0.2">
      <c r="A108" s="167">
        <v>44</v>
      </c>
      <c r="B108" s="168" t="s">
        <v>338</v>
      </c>
      <c r="C108" s="183" t="s">
        <v>339</v>
      </c>
      <c r="D108" s="169" t="s">
        <v>340</v>
      </c>
      <c r="E108" s="170">
        <v>181</v>
      </c>
      <c r="F108" s="171"/>
      <c r="G108" s="172">
        <f>ROUND(E108*F108,2)</f>
        <v>0</v>
      </c>
      <c r="H108" s="171"/>
      <c r="I108" s="172">
        <f>ROUND(E108*H108,2)</f>
        <v>0</v>
      </c>
      <c r="J108" s="171"/>
      <c r="K108" s="172">
        <f>ROUND(E108*J108,2)</f>
        <v>0</v>
      </c>
      <c r="L108" s="172">
        <v>21</v>
      </c>
      <c r="M108" s="172">
        <f>G108*(1+L108/100)</f>
        <v>0</v>
      </c>
      <c r="N108" s="170">
        <v>4.8300000000000003E-2</v>
      </c>
      <c r="O108" s="170">
        <f>ROUND(E108*N108,2)</f>
        <v>8.74</v>
      </c>
      <c r="P108" s="170">
        <v>0</v>
      </c>
      <c r="Q108" s="170">
        <f>ROUND(E108*P108,2)</f>
        <v>0</v>
      </c>
      <c r="R108" s="172" t="s">
        <v>197</v>
      </c>
      <c r="S108" s="172" t="s">
        <v>127</v>
      </c>
      <c r="T108" s="173" t="s">
        <v>188</v>
      </c>
      <c r="U108" s="158">
        <v>0</v>
      </c>
      <c r="V108" s="158">
        <f>ROUND(E108*U108,2)</f>
        <v>0</v>
      </c>
      <c r="W108" s="158"/>
      <c r="X108" s="158" t="s">
        <v>198</v>
      </c>
      <c r="Y108" s="158" t="s">
        <v>130</v>
      </c>
      <c r="Z108" s="148"/>
      <c r="AA108" s="148"/>
      <c r="AB108" s="148"/>
      <c r="AC108" s="148"/>
      <c r="AD108" s="148"/>
      <c r="AE108" s="148"/>
      <c r="AF108" s="148"/>
      <c r="AG108" s="148" t="s">
        <v>199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">
      <c r="A109" s="155"/>
      <c r="B109" s="156"/>
      <c r="C109" s="190" t="s">
        <v>341</v>
      </c>
      <c r="D109" s="188"/>
      <c r="E109" s="189">
        <v>181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193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ht="22.5" outlineLevel="1" x14ac:dyDescent="0.2">
      <c r="A110" s="175">
        <v>45</v>
      </c>
      <c r="B110" s="176" t="s">
        <v>342</v>
      </c>
      <c r="C110" s="184" t="s">
        <v>343</v>
      </c>
      <c r="D110" s="177" t="s">
        <v>340</v>
      </c>
      <c r="E110" s="178">
        <v>3</v>
      </c>
      <c r="F110" s="179"/>
      <c r="G110" s="180">
        <f>ROUND(E110*F110,2)</f>
        <v>0</v>
      </c>
      <c r="H110" s="179"/>
      <c r="I110" s="180">
        <f>ROUND(E110*H110,2)</f>
        <v>0</v>
      </c>
      <c r="J110" s="179"/>
      <c r="K110" s="180">
        <f>ROUND(E110*J110,2)</f>
        <v>0</v>
      </c>
      <c r="L110" s="180">
        <v>21</v>
      </c>
      <c r="M110" s="180">
        <f>G110*(1+L110/100)</f>
        <v>0</v>
      </c>
      <c r="N110" s="178">
        <v>6.7000000000000004E-2</v>
      </c>
      <c r="O110" s="178">
        <f>ROUND(E110*N110,2)</f>
        <v>0.2</v>
      </c>
      <c r="P110" s="178">
        <v>0</v>
      </c>
      <c r="Q110" s="178">
        <f>ROUND(E110*P110,2)</f>
        <v>0</v>
      </c>
      <c r="R110" s="180" t="s">
        <v>197</v>
      </c>
      <c r="S110" s="180" t="s">
        <v>127</v>
      </c>
      <c r="T110" s="181" t="s">
        <v>188</v>
      </c>
      <c r="U110" s="158">
        <v>0</v>
      </c>
      <c r="V110" s="158">
        <f>ROUND(E110*U110,2)</f>
        <v>0</v>
      </c>
      <c r="W110" s="158"/>
      <c r="X110" s="158" t="s">
        <v>198</v>
      </c>
      <c r="Y110" s="158" t="s">
        <v>130</v>
      </c>
      <c r="Z110" s="148"/>
      <c r="AA110" s="148"/>
      <c r="AB110" s="148"/>
      <c r="AC110" s="148"/>
      <c r="AD110" s="148"/>
      <c r="AE110" s="148"/>
      <c r="AF110" s="148"/>
      <c r="AG110" s="148" t="s">
        <v>199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ht="22.5" outlineLevel="1" x14ac:dyDescent="0.2">
      <c r="A111" s="175">
        <v>46</v>
      </c>
      <c r="B111" s="176" t="s">
        <v>344</v>
      </c>
      <c r="C111" s="184" t="s">
        <v>345</v>
      </c>
      <c r="D111" s="177" t="s">
        <v>340</v>
      </c>
      <c r="E111" s="178">
        <v>3</v>
      </c>
      <c r="F111" s="179"/>
      <c r="G111" s="180">
        <f>ROUND(E111*F111,2)</f>
        <v>0</v>
      </c>
      <c r="H111" s="179"/>
      <c r="I111" s="180">
        <f>ROUND(E111*H111,2)</f>
        <v>0</v>
      </c>
      <c r="J111" s="179"/>
      <c r="K111" s="180">
        <f>ROUND(E111*J111,2)</f>
        <v>0</v>
      </c>
      <c r="L111" s="180">
        <v>21</v>
      </c>
      <c r="M111" s="180">
        <f>G111*(1+L111/100)</f>
        <v>0</v>
      </c>
      <c r="N111" s="178">
        <v>6.7000000000000004E-2</v>
      </c>
      <c r="O111" s="178">
        <f>ROUND(E111*N111,2)</f>
        <v>0.2</v>
      </c>
      <c r="P111" s="178">
        <v>0</v>
      </c>
      <c r="Q111" s="178">
        <f>ROUND(E111*P111,2)</f>
        <v>0</v>
      </c>
      <c r="R111" s="180" t="s">
        <v>197</v>
      </c>
      <c r="S111" s="180" t="s">
        <v>127</v>
      </c>
      <c r="T111" s="181" t="s">
        <v>188</v>
      </c>
      <c r="U111" s="158">
        <v>0</v>
      </c>
      <c r="V111" s="158">
        <f>ROUND(E111*U111,2)</f>
        <v>0</v>
      </c>
      <c r="W111" s="158"/>
      <c r="X111" s="158" t="s">
        <v>198</v>
      </c>
      <c r="Y111" s="158" t="s">
        <v>130</v>
      </c>
      <c r="Z111" s="148"/>
      <c r="AA111" s="148"/>
      <c r="AB111" s="148"/>
      <c r="AC111" s="148"/>
      <c r="AD111" s="148"/>
      <c r="AE111" s="148"/>
      <c r="AF111" s="148"/>
      <c r="AG111" s="148" t="s">
        <v>199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22.5" outlineLevel="1" x14ac:dyDescent="0.2">
      <c r="A112" s="175">
        <v>47</v>
      </c>
      <c r="B112" s="176" t="s">
        <v>346</v>
      </c>
      <c r="C112" s="184" t="s">
        <v>347</v>
      </c>
      <c r="D112" s="177" t="s">
        <v>340</v>
      </c>
      <c r="E112" s="178">
        <v>15</v>
      </c>
      <c r="F112" s="179"/>
      <c r="G112" s="180">
        <f>ROUND(E112*F112,2)</f>
        <v>0</v>
      </c>
      <c r="H112" s="179"/>
      <c r="I112" s="180">
        <f>ROUND(E112*H112,2)</f>
        <v>0</v>
      </c>
      <c r="J112" s="179"/>
      <c r="K112" s="180">
        <f>ROUND(E112*J112,2)</f>
        <v>0</v>
      </c>
      <c r="L112" s="180">
        <v>21</v>
      </c>
      <c r="M112" s="180">
        <f>G112*(1+L112/100)</f>
        <v>0</v>
      </c>
      <c r="N112" s="178">
        <v>0.06</v>
      </c>
      <c r="O112" s="178">
        <f>ROUND(E112*N112,2)</f>
        <v>0.9</v>
      </c>
      <c r="P112" s="178">
        <v>0</v>
      </c>
      <c r="Q112" s="178">
        <f>ROUND(E112*P112,2)</f>
        <v>0</v>
      </c>
      <c r="R112" s="180" t="s">
        <v>197</v>
      </c>
      <c r="S112" s="180" t="s">
        <v>127</v>
      </c>
      <c r="T112" s="181" t="s">
        <v>188</v>
      </c>
      <c r="U112" s="158">
        <v>0</v>
      </c>
      <c r="V112" s="158">
        <f>ROUND(E112*U112,2)</f>
        <v>0</v>
      </c>
      <c r="W112" s="158"/>
      <c r="X112" s="158" t="s">
        <v>198</v>
      </c>
      <c r="Y112" s="158" t="s">
        <v>130</v>
      </c>
      <c r="Z112" s="148"/>
      <c r="AA112" s="148"/>
      <c r="AB112" s="148"/>
      <c r="AC112" s="148"/>
      <c r="AD112" s="148"/>
      <c r="AE112" s="148"/>
      <c r="AF112" s="148"/>
      <c r="AG112" s="148" t="s">
        <v>199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">
      <c r="A113" s="167">
        <v>48</v>
      </c>
      <c r="B113" s="168" t="s">
        <v>348</v>
      </c>
      <c r="C113" s="183" t="s">
        <v>349</v>
      </c>
      <c r="D113" s="169" t="s">
        <v>340</v>
      </c>
      <c r="E113" s="170">
        <v>374.92</v>
      </c>
      <c r="F113" s="171"/>
      <c r="G113" s="172">
        <f>ROUND(E113*F113,2)</f>
        <v>0</v>
      </c>
      <c r="H113" s="171"/>
      <c r="I113" s="172">
        <f>ROUND(E113*H113,2)</f>
        <v>0</v>
      </c>
      <c r="J113" s="171"/>
      <c r="K113" s="172">
        <f>ROUND(E113*J113,2)</f>
        <v>0</v>
      </c>
      <c r="L113" s="172">
        <v>21</v>
      </c>
      <c r="M113" s="172">
        <f>G113*(1+L113/100)</f>
        <v>0</v>
      </c>
      <c r="N113" s="170">
        <v>2.7E-2</v>
      </c>
      <c r="O113" s="170">
        <f>ROUND(E113*N113,2)</f>
        <v>10.119999999999999</v>
      </c>
      <c r="P113" s="170">
        <v>0</v>
      </c>
      <c r="Q113" s="170">
        <f>ROUND(E113*P113,2)</f>
        <v>0</v>
      </c>
      <c r="R113" s="172" t="s">
        <v>197</v>
      </c>
      <c r="S113" s="172" t="s">
        <v>127</v>
      </c>
      <c r="T113" s="173" t="s">
        <v>188</v>
      </c>
      <c r="U113" s="158">
        <v>0</v>
      </c>
      <c r="V113" s="158">
        <f>ROUND(E113*U113,2)</f>
        <v>0</v>
      </c>
      <c r="W113" s="158"/>
      <c r="X113" s="158" t="s">
        <v>198</v>
      </c>
      <c r="Y113" s="158" t="s">
        <v>130</v>
      </c>
      <c r="Z113" s="148"/>
      <c r="AA113" s="148"/>
      <c r="AB113" s="148"/>
      <c r="AC113" s="148"/>
      <c r="AD113" s="148"/>
      <c r="AE113" s="148"/>
      <c r="AF113" s="148"/>
      <c r="AG113" s="148" t="s">
        <v>199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190" t="s">
        <v>350</v>
      </c>
      <c r="D114" s="188"/>
      <c r="E114" s="189">
        <v>374.92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193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x14ac:dyDescent="0.2">
      <c r="A115" s="160" t="s">
        <v>122</v>
      </c>
      <c r="B115" s="161" t="s">
        <v>81</v>
      </c>
      <c r="C115" s="182" t="s">
        <v>82</v>
      </c>
      <c r="D115" s="162"/>
      <c r="E115" s="163"/>
      <c r="F115" s="164"/>
      <c r="G115" s="164">
        <f>SUMIF(AG116:AG134,"&lt;&gt;NOR",G116:G134)</f>
        <v>0</v>
      </c>
      <c r="H115" s="164"/>
      <c r="I115" s="164">
        <f>SUM(I116:I134)</f>
        <v>0</v>
      </c>
      <c r="J115" s="164"/>
      <c r="K115" s="164">
        <f>SUM(K116:K134)</f>
        <v>0</v>
      </c>
      <c r="L115" s="164"/>
      <c r="M115" s="164">
        <f>SUM(M116:M134)</f>
        <v>0</v>
      </c>
      <c r="N115" s="163"/>
      <c r="O115" s="163">
        <f>SUM(O116:O134)</f>
        <v>6.72</v>
      </c>
      <c r="P115" s="163"/>
      <c r="Q115" s="163">
        <f>SUM(Q116:Q134)</f>
        <v>0</v>
      </c>
      <c r="R115" s="164"/>
      <c r="S115" s="164"/>
      <c r="T115" s="165"/>
      <c r="U115" s="159"/>
      <c r="V115" s="159">
        <f>SUM(V116:V134)</f>
        <v>38.03</v>
      </c>
      <c r="W115" s="159"/>
      <c r="X115" s="159"/>
      <c r="Y115" s="159"/>
      <c r="AG115" t="s">
        <v>123</v>
      </c>
    </row>
    <row r="116" spans="1:60" outlineLevel="1" x14ac:dyDescent="0.2">
      <c r="A116" s="167">
        <v>49</v>
      </c>
      <c r="B116" s="168" t="s">
        <v>351</v>
      </c>
      <c r="C116" s="183" t="s">
        <v>352</v>
      </c>
      <c r="D116" s="169" t="s">
        <v>340</v>
      </c>
      <c r="E116" s="170">
        <v>4</v>
      </c>
      <c r="F116" s="171"/>
      <c r="G116" s="172">
        <f>ROUND(E116*F116,2)</f>
        <v>0</v>
      </c>
      <c r="H116" s="171"/>
      <c r="I116" s="172">
        <f>ROUND(E116*H116,2)</f>
        <v>0</v>
      </c>
      <c r="J116" s="171"/>
      <c r="K116" s="172">
        <f>ROUND(E116*J116,2)</f>
        <v>0</v>
      </c>
      <c r="L116" s="172">
        <v>21</v>
      </c>
      <c r="M116" s="172">
        <f>G116*(1+L116/100)</f>
        <v>0</v>
      </c>
      <c r="N116" s="170">
        <v>0.43093999999999999</v>
      </c>
      <c r="O116" s="170">
        <f>ROUND(E116*N116,2)</f>
        <v>1.72</v>
      </c>
      <c r="P116" s="170">
        <v>0</v>
      </c>
      <c r="Q116" s="170">
        <f>ROUND(E116*P116,2)</f>
        <v>0</v>
      </c>
      <c r="R116" s="172" t="s">
        <v>219</v>
      </c>
      <c r="S116" s="172" t="s">
        <v>127</v>
      </c>
      <c r="T116" s="173" t="s">
        <v>188</v>
      </c>
      <c r="U116" s="158">
        <v>3.8170000000000002</v>
      </c>
      <c r="V116" s="158">
        <f>ROUND(E116*U116,2)</f>
        <v>15.27</v>
      </c>
      <c r="W116" s="158"/>
      <c r="X116" s="158" t="s">
        <v>144</v>
      </c>
      <c r="Y116" s="158" t="s">
        <v>130</v>
      </c>
      <c r="Z116" s="148"/>
      <c r="AA116" s="148"/>
      <c r="AB116" s="148"/>
      <c r="AC116" s="148"/>
      <c r="AD116" s="148"/>
      <c r="AE116" s="148"/>
      <c r="AF116" s="148"/>
      <c r="AG116" s="148" t="s">
        <v>145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ht="33.75" outlineLevel="2" x14ac:dyDescent="0.2">
      <c r="A117" s="155"/>
      <c r="B117" s="156"/>
      <c r="C117" s="258" t="s">
        <v>353</v>
      </c>
      <c r="D117" s="259"/>
      <c r="E117" s="259"/>
      <c r="F117" s="259"/>
      <c r="G117" s="259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191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74" t="str">
        <f>C117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67">
        <v>50</v>
      </c>
      <c r="B118" s="168" t="s">
        <v>354</v>
      </c>
      <c r="C118" s="183" t="s">
        <v>355</v>
      </c>
      <c r="D118" s="169" t="s">
        <v>340</v>
      </c>
      <c r="E118" s="170">
        <v>4</v>
      </c>
      <c r="F118" s="171"/>
      <c r="G118" s="172">
        <f>ROUND(E118*F118,2)</f>
        <v>0</v>
      </c>
      <c r="H118" s="171"/>
      <c r="I118" s="172">
        <f>ROUND(E118*H118,2)</f>
        <v>0</v>
      </c>
      <c r="J118" s="171"/>
      <c r="K118" s="172">
        <f>ROUND(E118*J118,2)</f>
        <v>0</v>
      </c>
      <c r="L118" s="172">
        <v>21</v>
      </c>
      <c r="M118" s="172">
        <f>G118*(1+L118/100)</f>
        <v>0</v>
      </c>
      <c r="N118" s="170">
        <v>0.31590000000000001</v>
      </c>
      <c r="O118" s="170">
        <f>ROUND(E118*N118,2)</f>
        <v>1.26</v>
      </c>
      <c r="P118" s="170">
        <v>0</v>
      </c>
      <c r="Q118" s="170">
        <f>ROUND(E118*P118,2)</f>
        <v>0</v>
      </c>
      <c r="R118" s="172" t="s">
        <v>219</v>
      </c>
      <c r="S118" s="172" t="s">
        <v>127</v>
      </c>
      <c r="T118" s="173" t="s">
        <v>188</v>
      </c>
      <c r="U118" s="158">
        <v>1.5509999999999999</v>
      </c>
      <c r="V118" s="158">
        <f>ROUND(E118*U118,2)</f>
        <v>6.2</v>
      </c>
      <c r="W118" s="158"/>
      <c r="X118" s="158" t="s">
        <v>144</v>
      </c>
      <c r="Y118" s="158" t="s">
        <v>130</v>
      </c>
      <c r="Z118" s="148"/>
      <c r="AA118" s="148"/>
      <c r="AB118" s="148"/>
      <c r="AC118" s="148"/>
      <c r="AD118" s="148"/>
      <c r="AE118" s="148"/>
      <c r="AF118" s="148"/>
      <c r="AG118" s="148" t="s">
        <v>145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ht="33.75" outlineLevel="2" x14ac:dyDescent="0.2">
      <c r="A119" s="155"/>
      <c r="B119" s="156"/>
      <c r="C119" s="258" t="s">
        <v>353</v>
      </c>
      <c r="D119" s="259"/>
      <c r="E119" s="259"/>
      <c r="F119" s="259"/>
      <c r="G119" s="259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191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74" t="str">
        <f>C119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67">
        <v>51</v>
      </c>
      <c r="B120" s="168" t="s">
        <v>356</v>
      </c>
      <c r="C120" s="183" t="s">
        <v>357</v>
      </c>
      <c r="D120" s="169" t="s">
        <v>340</v>
      </c>
      <c r="E120" s="170">
        <v>2</v>
      </c>
      <c r="F120" s="171"/>
      <c r="G120" s="172">
        <f>ROUND(E120*F120,2)</f>
        <v>0</v>
      </c>
      <c r="H120" s="171"/>
      <c r="I120" s="172">
        <f>ROUND(E120*H120,2)</f>
        <v>0</v>
      </c>
      <c r="J120" s="171"/>
      <c r="K120" s="172">
        <f>ROUND(E120*J120,2)</f>
        <v>0</v>
      </c>
      <c r="L120" s="172">
        <v>21</v>
      </c>
      <c r="M120" s="172">
        <f>G120*(1+L120/100)</f>
        <v>0</v>
      </c>
      <c r="N120" s="170">
        <v>0.43381999999999998</v>
      </c>
      <c r="O120" s="170">
        <f>ROUND(E120*N120,2)</f>
        <v>0.87</v>
      </c>
      <c r="P120" s="170">
        <v>0</v>
      </c>
      <c r="Q120" s="170">
        <f>ROUND(E120*P120,2)</f>
        <v>0</v>
      </c>
      <c r="R120" s="172" t="s">
        <v>219</v>
      </c>
      <c r="S120" s="172" t="s">
        <v>127</v>
      </c>
      <c r="T120" s="173" t="s">
        <v>188</v>
      </c>
      <c r="U120" s="158">
        <v>3.839</v>
      </c>
      <c r="V120" s="158">
        <f>ROUND(E120*U120,2)</f>
        <v>7.68</v>
      </c>
      <c r="W120" s="158"/>
      <c r="X120" s="158" t="s">
        <v>144</v>
      </c>
      <c r="Y120" s="158" t="s">
        <v>130</v>
      </c>
      <c r="Z120" s="148"/>
      <c r="AA120" s="148"/>
      <c r="AB120" s="148"/>
      <c r="AC120" s="148"/>
      <c r="AD120" s="148"/>
      <c r="AE120" s="148"/>
      <c r="AF120" s="148"/>
      <c r="AG120" s="148" t="s">
        <v>145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t="33.75" outlineLevel="2" x14ac:dyDescent="0.2">
      <c r="A121" s="155"/>
      <c r="B121" s="156"/>
      <c r="C121" s="258" t="s">
        <v>353</v>
      </c>
      <c r="D121" s="259"/>
      <c r="E121" s="259"/>
      <c r="F121" s="259"/>
      <c r="G121" s="259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191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74" t="str">
        <f>C121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67">
        <v>52</v>
      </c>
      <c r="B122" s="168" t="s">
        <v>358</v>
      </c>
      <c r="C122" s="183" t="s">
        <v>359</v>
      </c>
      <c r="D122" s="169" t="s">
        <v>360</v>
      </c>
      <c r="E122" s="170">
        <v>1</v>
      </c>
      <c r="F122" s="171"/>
      <c r="G122" s="172">
        <f>ROUND(E122*F122,2)</f>
        <v>0</v>
      </c>
      <c r="H122" s="171"/>
      <c r="I122" s="172">
        <f>ROUND(E122*H122,2)</f>
        <v>0</v>
      </c>
      <c r="J122" s="171"/>
      <c r="K122" s="172">
        <f>ROUND(E122*J122,2)</f>
        <v>0</v>
      </c>
      <c r="L122" s="172">
        <v>21</v>
      </c>
      <c r="M122" s="172">
        <f>G122*(1+L122/100)</f>
        <v>0</v>
      </c>
      <c r="N122" s="170">
        <v>0.14494000000000001</v>
      </c>
      <c r="O122" s="170">
        <f>ROUND(E122*N122,2)</f>
        <v>0.14000000000000001</v>
      </c>
      <c r="P122" s="170">
        <v>0</v>
      </c>
      <c r="Q122" s="170">
        <f>ROUND(E122*P122,2)</f>
        <v>0</v>
      </c>
      <c r="R122" s="172"/>
      <c r="S122" s="172" t="s">
        <v>143</v>
      </c>
      <c r="T122" s="173" t="s">
        <v>128</v>
      </c>
      <c r="U122" s="158">
        <v>5.024</v>
      </c>
      <c r="V122" s="158">
        <f>ROUND(E122*U122,2)</f>
        <v>5.0199999999999996</v>
      </c>
      <c r="W122" s="158"/>
      <c r="X122" s="158" t="s">
        <v>144</v>
      </c>
      <c r="Y122" s="158" t="s">
        <v>130</v>
      </c>
      <c r="Z122" s="148"/>
      <c r="AA122" s="148"/>
      <c r="AB122" s="148"/>
      <c r="AC122" s="148"/>
      <c r="AD122" s="148"/>
      <c r="AE122" s="148"/>
      <c r="AF122" s="148"/>
      <c r="AG122" s="148" t="s">
        <v>145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190" t="s">
        <v>361</v>
      </c>
      <c r="D123" s="188"/>
      <c r="E123" s="189">
        <v>1</v>
      </c>
      <c r="F123" s="158"/>
      <c r="G123" s="158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193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1" x14ac:dyDescent="0.2">
      <c r="A124" s="175">
        <v>53</v>
      </c>
      <c r="B124" s="176" t="s">
        <v>362</v>
      </c>
      <c r="C124" s="184" t="s">
        <v>363</v>
      </c>
      <c r="D124" s="177" t="s">
        <v>340</v>
      </c>
      <c r="E124" s="178">
        <v>1</v>
      </c>
      <c r="F124" s="179"/>
      <c r="G124" s="180">
        <f>ROUND(E124*F124,2)</f>
        <v>0</v>
      </c>
      <c r="H124" s="179"/>
      <c r="I124" s="180">
        <f>ROUND(E124*H124,2)</f>
        <v>0</v>
      </c>
      <c r="J124" s="179"/>
      <c r="K124" s="180">
        <f>ROUND(E124*J124,2)</f>
        <v>0</v>
      </c>
      <c r="L124" s="180">
        <v>21</v>
      </c>
      <c r="M124" s="180">
        <f>G124*(1+L124/100)</f>
        <v>0</v>
      </c>
      <c r="N124" s="178">
        <v>5.7999999999999996E-3</v>
      </c>
      <c r="O124" s="178">
        <f>ROUND(E124*N124,2)</f>
        <v>0.01</v>
      </c>
      <c r="P124" s="178">
        <v>0</v>
      </c>
      <c r="Q124" s="178">
        <f>ROUND(E124*P124,2)</f>
        <v>0</v>
      </c>
      <c r="R124" s="180"/>
      <c r="S124" s="180" t="s">
        <v>143</v>
      </c>
      <c r="T124" s="181" t="s">
        <v>128</v>
      </c>
      <c r="U124" s="158">
        <v>0</v>
      </c>
      <c r="V124" s="158">
        <f>ROUND(E124*U124,2)</f>
        <v>0</v>
      </c>
      <c r="W124" s="158"/>
      <c r="X124" s="158" t="s">
        <v>198</v>
      </c>
      <c r="Y124" s="158" t="s">
        <v>130</v>
      </c>
      <c r="Z124" s="148"/>
      <c r="AA124" s="148"/>
      <c r="AB124" s="148"/>
      <c r="AC124" s="148"/>
      <c r="AD124" s="148"/>
      <c r="AE124" s="148"/>
      <c r="AF124" s="148"/>
      <c r="AG124" s="148" t="s">
        <v>199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1" x14ac:dyDescent="0.2">
      <c r="A125" s="167">
        <v>54</v>
      </c>
      <c r="B125" s="168" t="s">
        <v>364</v>
      </c>
      <c r="C125" s="183" t="s">
        <v>365</v>
      </c>
      <c r="D125" s="169" t="s">
        <v>231</v>
      </c>
      <c r="E125" s="170">
        <v>20</v>
      </c>
      <c r="F125" s="171"/>
      <c r="G125" s="172">
        <f>ROUND(E125*F125,2)</f>
        <v>0</v>
      </c>
      <c r="H125" s="171"/>
      <c r="I125" s="172">
        <f>ROUND(E125*H125,2)</f>
        <v>0</v>
      </c>
      <c r="J125" s="171"/>
      <c r="K125" s="172">
        <f>ROUND(E125*J125,2)</f>
        <v>0</v>
      </c>
      <c r="L125" s="172">
        <v>21</v>
      </c>
      <c r="M125" s="172">
        <f>G125*(1+L125/100)</f>
        <v>0</v>
      </c>
      <c r="N125" s="170">
        <v>1.0000000000000001E-5</v>
      </c>
      <c r="O125" s="170">
        <f>ROUND(E125*N125,2)</f>
        <v>0</v>
      </c>
      <c r="P125" s="170">
        <v>0</v>
      </c>
      <c r="Q125" s="170">
        <f>ROUND(E125*P125,2)</f>
        <v>0</v>
      </c>
      <c r="R125" s="172" t="s">
        <v>366</v>
      </c>
      <c r="S125" s="172" t="s">
        <v>127</v>
      </c>
      <c r="T125" s="173" t="s">
        <v>188</v>
      </c>
      <c r="U125" s="158">
        <v>0.08</v>
      </c>
      <c r="V125" s="158">
        <f>ROUND(E125*U125,2)</f>
        <v>1.6</v>
      </c>
      <c r="W125" s="158"/>
      <c r="X125" s="158" t="s">
        <v>144</v>
      </c>
      <c r="Y125" s="158" t="s">
        <v>130</v>
      </c>
      <c r="Z125" s="148"/>
      <c r="AA125" s="148"/>
      <c r="AB125" s="148"/>
      <c r="AC125" s="148"/>
      <c r="AD125" s="148"/>
      <c r="AE125" s="148"/>
      <c r="AF125" s="148"/>
      <c r="AG125" s="148" t="s">
        <v>145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2" x14ac:dyDescent="0.2">
      <c r="A126" s="155"/>
      <c r="B126" s="156"/>
      <c r="C126" s="258" t="s">
        <v>367</v>
      </c>
      <c r="D126" s="259"/>
      <c r="E126" s="259"/>
      <c r="F126" s="259"/>
      <c r="G126" s="259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8"/>
      <c r="AA126" s="148"/>
      <c r="AB126" s="148"/>
      <c r="AC126" s="148"/>
      <c r="AD126" s="148"/>
      <c r="AE126" s="148"/>
      <c r="AF126" s="148"/>
      <c r="AG126" s="148" t="s">
        <v>191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ht="33.75" outlineLevel="1" x14ac:dyDescent="0.2">
      <c r="A127" s="175">
        <v>55</v>
      </c>
      <c r="B127" s="176" t="s">
        <v>368</v>
      </c>
      <c r="C127" s="184" t="s">
        <v>369</v>
      </c>
      <c r="D127" s="177" t="s">
        <v>340</v>
      </c>
      <c r="E127" s="178">
        <v>20</v>
      </c>
      <c r="F127" s="179"/>
      <c r="G127" s="180">
        <f>ROUND(E127*F127,2)</f>
        <v>0</v>
      </c>
      <c r="H127" s="179"/>
      <c r="I127" s="180">
        <f>ROUND(E127*H127,2)</f>
        <v>0</v>
      </c>
      <c r="J127" s="179"/>
      <c r="K127" s="180">
        <f>ROUND(E127*J127,2)</f>
        <v>0</v>
      </c>
      <c r="L127" s="180">
        <v>21</v>
      </c>
      <c r="M127" s="180">
        <f>G127*(1+L127/100)</f>
        <v>0</v>
      </c>
      <c r="N127" s="178">
        <v>5.0400000000000002E-3</v>
      </c>
      <c r="O127" s="178">
        <f>ROUND(E127*N127,2)</f>
        <v>0.1</v>
      </c>
      <c r="P127" s="178">
        <v>0</v>
      </c>
      <c r="Q127" s="178">
        <f>ROUND(E127*P127,2)</f>
        <v>0</v>
      </c>
      <c r="R127" s="180" t="s">
        <v>197</v>
      </c>
      <c r="S127" s="180" t="s">
        <v>127</v>
      </c>
      <c r="T127" s="181" t="s">
        <v>188</v>
      </c>
      <c r="U127" s="158">
        <v>0</v>
      </c>
      <c r="V127" s="158">
        <f>ROUND(E127*U127,2)</f>
        <v>0</v>
      </c>
      <c r="W127" s="158"/>
      <c r="X127" s="158" t="s">
        <v>198</v>
      </c>
      <c r="Y127" s="158" t="s">
        <v>130</v>
      </c>
      <c r="Z127" s="148"/>
      <c r="AA127" s="148"/>
      <c r="AB127" s="148"/>
      <c r="AC127" s="148"/>
      <c r="AD127" s="148"/>
      <c r="AE127" s="148"/>
      <c r="AF127" s="148"/>
      <c r="AG127" s="148" t="s">
        <v>199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2.5" outlineLevel="1" x14ac:dyDescent="0.2">
      <c r="A128" s="167">
        <v>56</v>
      </c>
      <c r="B128" s="168" t="s">
        <v>370</v>
      </c>
      <c r="C128" s="183" t="s">
        <v>371</v>
      </c>
      <c r="D128" s="169" t="s">
        <v>340</v>
      </c>
      <c r="E128" s="170">
        <v>4</v>
      </c>
      <c r="F128" s="171"/>
      <c r="G128" s="172">
        <f>ROUND(E128*F128,2)</f>
        <v>0</v>
      </c>
      <c r="H128" s="171"/>
      <c r="I128" s="172">
        <f>ROUND(E128*H128,2)</f>
        <v>0</v>
      </c>
      <c r="J128" s="171"/>
      <c r="K128" s="172">
        <f>ROUND(E128*J128,2)</f>
        <v>0</v>
      </c>
      <c r="L128" s="172">
        <v>21</v>
      </c>
      <c r="M128" s="172">
        <f>G128*(1+L128/100)</f>
        <v>0</v>
      </c>
      <c r="N128" s="170">
        <v>2.0000000000000002E-5</v>
      </c>
      <c r="O128" s="170">
        <f>ROUND(E128*N128,2)</f>
        <v>0</v>
      </c>
      <c r="P128" s="170">
        <v>0</v>
      </c>
      <c r="Q128" s="170">
        <f>ROUND(E128*P128,2)</f>
        <v>0</v>
      </c>
      <c r="R128" s="172" t="s">
        <v>366</v>
      </c>
      <c r="S128" s="172" t="s">
        <v>127</v>
      </c>
      <c r="T128" s="173" t="s">
        <v>188</v>
      </c>
      <c r="U128" s="158">
        <v>0.20599999999999999</v>
      </c>
      <c r="V128" s="158">
        <f>ROUND(E128*U128,2)</f>
        <v>0.82</v>
      </c>
      <c r="W128" s="158"/>
      <c r="X128" s="158" t="s">
        <v>144</v>
      </c>
      <c r="Y128" s="158" t="s">
        <v>130</v>
      </c>
      <c r="Z128" s="148"/>
      <c r="AA128" s="148"/>
      <c r="AB128" s="148"/>
      <c r="AC128" s="148"/>
      <c r="AD128" s="148"/>
      <c r="AE128" s="148"/>
      <c r="AF128" s="148"/>
      <c r="AG128" s="148" t="s">
        <v>145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2" x14ac:dyDescent="0.2">
      <c r="A129" s="155"/>
      <c r="B129" s="156"/>
      <c r="C129" s="258" t="s">
        <v>372</v>
      </c>
      <c r="D129" s="259"/>
      <c r="E129" s="259"/>
      <c r="F129" s="259"/>
      <c r="G129" s="259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191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ht="22.5" outlineLevel="1" x14ac:dyDescent="0.2">
      <c r="A130" s="175">
        <v>57</v>
      </c>
      <c r="B130" s="176" t="s">
        <v>373</v>
      </c>
      <c r="C130" s="184" t="s">
        <v>374</v>
      </c>
      <c r="D130" s="177" t="s">
        <v>340</v>
      </c>
      <c r="E130" s="178">
        <v>4</v>
      </c>
      <c r="F130" s="179"/>
      <c r="G130" s="180">
        <f>ROUND(E130*F130,2)</f>
        <v>0</v>
      </c>
      <c r="H130" s="179"/>
      <c r="I130" s="180">
        <f>ROUND(E130*H130,2)</f>
        <v>0</v>
      </c>
      <c r="J130" s="179"/>
      <c r="K130" s="180">
        <f>ROUND(E130*J130,2)</f>
        <v>0</v>
      </c>
      <c r="L130" s="180">
        <v>21</v>
      </c>
      <c r="M130" s="180">
        <f>G130*(1+L130/100)</f>
        <v>0</v>
      </c>
      <c r="N130" s="178">
        <v>1.2700000000000001E-3</v>
      </c>
      <c r="O130" s="178">
        <f>ROUND(E130*N130,2)</f>
        <v>0.01</v>
      </c>
      <c r="P130" s="178">
        <v>0</v>
      </c>
      <c r="Q130" s="178">
        <f>ROUND(E130*P130,2)</f>
        <v>0</v>
      </c>
      <c r="R130" s="180" t="s">
        <v>197</v>
      </c>
      <c r="S130" s="180" t="s">
        <v>127</v>
      </c>
      <c r="T130" s="181" t="s">
        <v>188</v>
      </c>
      <c r="U130" s="158">
        <v>0</v>
      </c>
      <c r="V130" s="158">
        <f>ROUND(E130*U130,2)</f>
        <v>0</v>
      </c>
      <c r="W130" s="158"/>
      <c r="X130" s="158" t="s">
        <v>198</v>
      </c>
      <c r="Y130" s="158" t="s">
        <v>130</v>
      </c>
      <c r="Z130" s="148"/>
      <c r="AA130" s="148"/>
      <c r="AB130" s="148"/>
      <c r="AC130" s="148"/>
      <c r="AD130" s="148"/>
      <c r="AE130" s="148"/>
      <c r="AF130" s="148"/>
      <c r="AG130" s="148" t="s">
        <v>199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2.5" outlineLevel="1" x14ac:dyDescent="0.2">
      <c r="A131" s="167">
        <v>58</v>
      </c>
      <c r="B131" s="168" t="s">
        <v>375</v>
      </c>
      <c r="C131" s="183" t="s">
        <v>376</v>
      </c>
      <c r="D131" s="169" t="s">
        <v>231</v>
      </c>
      <c r="E131" s="170">
        <v>4</v>
      </c>
      <c r="F131" s="171"/>
      <c r="G131" s="172">
        <f>ROUND(E131*F131,2)</f>
        <v>0</v>
      </c>
      <c r="H131" s="171"/>
      <c r="I131" s="172">
        <f>ROUND(E131*H131,2)</f>
        <v>0</v>
      </c>
      <c r="J131" s="171"/>
      <c r="K131" s="172">
        <f>ROUND(E131*J131,2)</f>
        <v>0</v>
      </c>
      <c r="L131" s="172">
        <v>21</v>
      </c>
      <c r="M131" s="172">
        <f>G131*(1+L131/100)</f>
        <v>0</v>
      </c>
      <c r="N131" s="170">
        <v>0.188</v>
      </c>
      <c r="O131" s="170">
        <f>ROUND(E131*N131,2)</f>
        <v>0.75</v>
      </c>
      <c r="P131" s="170">
        <v>0</v>
      </c>
      <c r="Q131" s="170">
        <f>ROUND(E131*P131,2)</f>
        <v>0</v>
      </c>
      <c r="R131" s="172"/>
      <c r="S131" s="172" t="s">
        <v>143</v>
      </c>
      <c r="T131" s="173" t="s">
        <v>128</v>
      </c>
      <c r="U131" s="158">
        <v>0</v>
      </c>
      <c r="V131" s="158">
        <f>ROUND(E131*U131,2)</f>
        <v>0</v>
      </c>
      <c r="W131" s="158"/>
      <c r="X131" s="158" t="s">
        <v>377</v>
      </c>
      <c r="Y131" s="158" t="s">
        <v>130</v>
      </c>
      <c r="Z131" s="148"/>
      <c r="AA131" s="148"/>
      <c r="AB131" s="148"/>
      <c r="AC131" s="148"/>
      <c r="AD131" s="148"/>
      <c r="AE131" s="148"/>
      <c r="AF131" s="148"/>
      <c r="AG131" s="148" t="s">
        <v>378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2" x14ac:dyDescent="0.2">
      <c r="A132" s="155"/>
      <c r="B132" s="156"/>
      <c r="C132" s="190" t="s">
        <v>77</v>
      </c>
      <c r="D132" s="188"/>
      <c r="E132" s="189">
        <v>4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193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33.75" outlineLevel="1" x14ac:dyDescent="0.2">
      <c r="A133" s="167">
        <v>59</v>
      </c>
      <c r="B133" s="168" t="s">
        <v>379</v>
      </c>
      <c r="C133" s="183" t="s">
        <v>380</v>
      </c>
      <c r="D133" s="169" t="s">
        <v>340</v>
      </c>
      <c r="E133" s="170">
        <v>4</v>
      </c>
      <c r="F133" s="171"/>
      <c r="G133" s="172">
        <f>ROUND(E133*F133,2)</f>
        <v>0</v>
      </c>
      <c r="H133" s="171"/>
      <c r="I133" s="172">
        <f>ROUND(E133*H133,2)</f>
        <v>0</v>
      </c>
      <c r="J133" s="171"/>
      <c r="K133" s="172">
        <f>ROUND(E133*J133,2)</f>
        <v>0</v>
      </c>
      <c r="L133" s="172">
        <v>21</v>
      </c>
      <c r="M133" s="172">
        <f>G133*(1+L133/100)</f>
        <v>0</v>
      </c>
      <c r="N133" s="170">
        <v>0.46432000000000001</v>
      </c>
      <c r="O133" s="170">
        <f>ROUND(E133*N133,2)</f>
        <v>1.86</v>
      </c>
      <c r="P133" s="170">
        <v>0</v>
      </c>
      <c r="Q133" s="170">
        <f>ROUND(E133*P133,2)</f>
        <v>0</v>
      </c>
      <c r="R133" s="172" t="s">
        <v>219</v>
      </c>
      <c r="S133" s="172" t="s">
        <v>127</v>
      </c>
      <c r="T133" s="173" t="s">
        <v>188</v>
      </c>
      <c r="U133" s="158">
        <v>0.36</v>
      </c>
      <c r="V133" s="158">
        <f>ROUND(E133*U133,2)</f>
        <v>1.44</v>
      </c>
      <c r="W133" s="158"/>
      <c r="X133" s="158" t="s">
        <v>144</v>
      </c>
      <c r="Y133" s="158" t="s">
        <v>130</v>
      </c>
      <c r="Z133" s="148"/>
      <c r="AA133" s="148"/>
      <c r="AB133" s="148"/>
      <c r="AC133" s="148"/>
      <c r="AD133" s="148"/>
      <c r="AE133" s="148"/>
      <c r="AF133" s="148"/>
      <c r="AG133" s="148" t="s">
        <v>145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2" x14ac:dyDescent="0.2">
      <c r="A134" s="155"/>
      <c r="B134" s="156"/>
      <c r="C134" s="190" t="s">
        <v>77</v>
      </c>
      <c r="D134" s="188"/>
      <c r="E134" s="189">
        <v>4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8"/>
      <c r="AA134" s="148"/>
      <c r="AB134" s="148"/>
      <c r="AC134" s="148"/>
      <c r="AD134" s="148"/>
      <c r="AE134" s="148"/>
      <c r="AF134" s="148"/>
      <c r="AG134" s="148" t="s">
        <v>193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x14ac:dyDescent="0.2">
      <c r="A135" s="160" t="s">
        <v>122</v>
      </c>
      <c r="B135" s="161" t="s">
        <v>83</v>
      </c>
      <c r="C135" s="182" t="s">
        <v>84</v>
      </c>
      <c r="D135" s="162"/>
      <c r="E135" s="163"/>
      <c r="F135" s="164"/>
      <c r="G135" s="164">
        <f>SUMIF(AG136:AG148,"&lt;&gt;NOR",G136:G148)</f>
        <v>0</v>
      </c>
      <c r="H135" s="164"/>
      <c r="I135" s="164">
        <f>SUM(I136:I148)</f>
        <v>0</v>
      </c>
      <c r="J135" s="164"/>
      <c r="K135" s="164">
        <f>SUM(K136:K148)</f>
        <v>0</v>
      </c>
      <c r="L135" s="164"/>
      <c r="M135" s="164">
        <f>SUM(M136:M148)</f>
        <v>0</v>
      </c>
      <c r="N135" s="163"/>
      <c r="O135" s="163">
        <f>SUM(O136:O148)</f>
        <v>47.71</v>
      </c>
      <c r="P135" s="163"/>
      <c r="Q135" s="163">
        <f>SUM(Q136:Q148)</f>
        <v>0</v>
      </c>
      <c r="R135" s="164"/>
      <c r="S135" s="164"/>
      <c r="T135" s="165"/>
      <c r="U135" s="159"/>
      <c r="V135" s="159">
        <f>SUM(V136:V148)</f>
        <v>110.82000000000001</v>
      </c>
      <c r="W135" s="159"/>
      <c r="X135" s="159"/>
      <c r="Y135" s="159"/>
      <c r="AG135" t="s">
        <v>123</v>
      </c>
    </row>
    <row r="136" spans="1:60" outlineLevel="1" x14ac:dyDescent="0.2">
      <c r="A136" s="167">
        <v>60</v>
      </c>
      <c r="B136" s="168" t="s">
        <v>381</v>
      </c>
      <c r="C136" s="183" t="s">
        <v>382</v>
      </c>
      <c r="D136" s="169" t="s">
        <v>231</v>
      </c>
      <c r="E136" s="170">
        <v>20</v>
      </c>
      <c r="F136" s="171"/>
      <c r="G136" s="172">
        <f>ROUND(E136*F136,2)</f>
        <v>0</v>
      </c>
      <c r="H136" s="171"/>
      <c r="I136" s="172">
        <f>ROUND(E136*H136,2)</f>
        <v>0</v>
      </c>
      <c r="J136" s="171"/>
      <c r="K136" s="172">
        <f>ROUND(E136*J136,2)</f>
        <v>0</v>
      </c>
      <c r="L136" s="172">
        <v>21</v>
      </c>
      <c r="M136" s="172">
        <f>G136*(1+L136/100)</f>
        <v>0</v>
      </c>
      <c r="N136" s="170">
        <v>0</v>
      </c>
      <c r="O136" s="170">
        <f>ROUND(E136*N136,2)</f>
        <v>0</v>
      </c>
      <c r="P136" s="170">
        <v>0</v>
      </c>
      <c r="Q136" s="170">
        <f>ROUND(E136*P136,2)</f>
        <v>0</v>
      </c>
      <c r="R136" s="172" t="s">
        <v>219</v>
      </c>
      <c r="S136" s="172" t="s">
        <v>127</v>
      </c>
      <c r="T136" s="173" t="s">
        <v>188</v>
      </c>
      <c r="U136" s="158">
        <v>0.13</v>
      </c>
      <c r="V136" s="158">
        <f>ROUND(E136*U136,2)</f>
        <v>2.6</v>
      </c>
      <c r="W136" s="158"/>
      <c r="X136" s="158" t="s">
        <v>144</v>
      </c>
      <c r="Y136" s="158" t="s">
        <v>130</v>
      </c>
      <c r="Z136" s="148"/>
      <c r="AA136" s="148"/>
      <c r="AB136" s="148"/>
      <c r="AC136" s="148"/>
      <c r="AD136" s="148"/>
      <c r="AE136" s="148"/>
      <c r="AF136" s="148"/>
      <c r="AG136" s="148" t="s">
        <v>145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">
      <c r="A137" s="155"/>
      <c r="B137" s="156"/>
      <c r="C137" s="258" t="s">
        <v>383</v>
      </c>
      <c r="D137" s="259"/>
      <c r="E137" s="259"/>
      <c r="F137" s="259"/>
      <c r="G137" s="259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191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">
      <c r="A138" s="155"/>
      <c r="B138" s="156"/>
      <c r="C138" s="190" t="s">
        <v>233</v>
      </c>
      <c r="D138" s="188"/>
      <c r="E138" s="189">
        <v>20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193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1" x14ac:dyDescent="0.2">
      <c r="A139" s="167">
        <v>61</v>
      </c>
      <c r="B139" s="168" t="s">
        <v>384</v>
      </c>
      <c r="C139" s="183" t="s">
        <v>385</v>
      </c>
      <c r="D139" s="169" t="s">
        <v>231</v>
      </c>
      <c r="E139" s="170">
        <v>25</v>
      </c>
      <c r="F139" s="171"/>
      <c r="G139" s="172">
        <f>ROUND(E139*F139,2)</f>
        <v>0</v>
      </c>
      <c r="H139" s="171"/>
      <c r="I139" s="172">
        <f>ROUND(E139*H139,2)</f>
        <v>0</v>
      </c>
      <c r="J139" s="171"/>
      <c r="K139" s="172">
        <f>ROUND(E139*J139,2)</f>
        <v>0</v>
      </c>
      <c r="L139" s="172">
        <v>21</v>
      </c>
      <c r="M139" s="172">
        <f>G139*(1+L139/100)</f>
        <v>0</v>
      </c>
      <c r="N139" s="170">
        <v>0</v>
      </c>
      <c r="O139" s="170">
        <f>ROUND(E139*N139,2)</f>
        <v>0</v>
      </c>
      <c r="P139" s="170">
        <v>0</v>
      </c>
      <c r="Q139" s="170">
        <f>ROUND(E139*P139,2)</f>
        <v>0</v>
      </c>
      <c r="R139" s="172" t="s">
        <v>219</v>
      </c>
      <c r="S139" s="172" t="s">
        <v>127</v>
      </c>
      <c r="T139" s="173" t="s">
        <v>188</v>
      </c>
      <c r="U139" s="158">
        <v>7.3999999999999996E-2</v>
      </c>
      <c r="V139" s="158">
        <f>ROUND(E139*U139,2)</f>
        <v>1.85</v>
      </c>
      <c r="W139" s="158"/>
      <c r="X139" s="158" t="s">
        <v>144</v>
      </c>
      <c r="Y139" s="158" t="s">
        <v>130</v>
      </c>
      <c r="Z139" s="148"/>
      <c r="AA139" s="148"/>
      <c r="AB139" s="148"/>
      <c r="AC139" s="148"/>
      <c r="AD139" s="148"/>
      <c r="AE139" s="148"/>
      <c r="AF139" s="148"/>
      <c r="AG139" s="148" t="s">
        <v>145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2" x14ac:dyDescent="0.2">
      <c r="A140" s="155"/>
      <c r="B140" s="156"/>
      <c r="C140" s="258" t="s">
        <v>383</v>
      </c>
      <c r="D140" s="259"/>
      <c r="E140" s="259"/>
      <c r="F140" s="259"/>
      <c r="G140" s="259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8"/>
      <c r="AA140" s="148"/>
      <c r="AB140" s="148"/>
      <c r="AC140" s="148"/>
      <c r="AD140" s="148"/>
      <c r="AE140" s="148"/>
      <c r="AF140" s="148"/>
      <c r="AG140" s="148" t="s">
        <v>191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ht="22.5" outlineLevel="1" x14ac:dyDescent="0.2">
      <c r="A141" s="167">
        <v>62</v>
      </c>
      <c r="B141" s="168" t="s">
        <v>386</v>
      </c>
      <c r="C141" s="183" t="s">
        <v>387</v>
      </c>
      <c r="D141" s="169" t="s">
        <v>231</v>
      </c>
      <c r="E141" s="170">
        <v>196</v>
      </c>
      <c r="F141" s="171"/>
      <c r="G141" s="172">
        <f>ROUND(E141*F141,2)</f>
        <v>0</v>
      </c>
      <c r="H141" s="171"/>
      <c r="I141" s="172">
        <f>ROUND(E141*H141,2)</f>
        <v>0</v>
      </c>
      <c r="J141" s="171"/>
      <c r="K141" s="172">
        <f>ROUND(E141*J141,2)</f>
        <v>0</v>
      </c>
      <c r="L141" s="172">
        <v>21</v>
      </c>
      <c r="M141" s="172">
        <f>G141*(1+L141/100)</f>
        <v>0</v>
      </c>
      <c r="N141" s="170">
        <v>0.188</v>
      </c>
      <c r="O141" s="170">
        <f>ROUND(E141*N141,2)</f>
        <v>36.85</v>
      </c>
      <c r="P141" s="170">
        <v>0</v>
      </c>
      <c r="Q141" s="170">
        <f>ROUND(E141*P141,2)</f>
        <v>0</v>
      </c>
      <c r="R141" s="172" t="s">
        <v>219</v>
      </c>
      <c r="S141" s="172" t="s">
        <v>127</v>
      </c>
      <c r="T141" s="173" t="s">
        <v>188</v>
      </c>
      <c r="U141" s="158">
        <v>0.27</v>
      </c>
      <c r="V141" s="158">
        <f>ROUND(E141*U141,2)</f>
        <v>52.92</v>
      </c>
      <c r="W141" s="158"/>
      <c r="X141" s="158" t="s">
        <v>144</v>
      </c>
      <c r="Y141" s="158" t="s">
        <v>130</v>
      </c>
      <c r="Z141" s="148"/>
      <c r="AA141" s="148"/>
      <c r="AB141" s="148"/>
      <c r="AC141" s="148"/>
      <c r="AD141" s="148"/>
      <c r="AE141" s="148"/>
      <c r="AF141" s="148"/>
      <c r="AG141" s="148" t="s">
        <v>145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">
      <c r="A142" s="155"/>
      <c r="B142" s="156"/>
      <c r="C142" s="258" t="s">
        <v>388</v>
      </c>
      <c r="D142" s="259"/>
      <c r="E142" s="259"/>
      <c r="F142" s="259"/>
      <c r="G142" s="259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191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190" t="s">
        <v>389</v>
      </c>
      <c r="D143" s="188"/>
      <c r="E143" s="189">
        <v>196</v>
      </c>
      <c r="F143" s="158"/>
      <c r="G143" s="158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193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ht="22.5" outlineLevel="1" x14ac:dyDescent="0.2">
      <c r="A144" s="175">
        <v>63</v>
      </c>
      <c r="B144" s="176" t="s">
        <v>390</v>
      </c>
      <c r="C144" s="184" t="s">
        <v>391</v>
      </c>
      <c r="D144" s="177" t="s">
        <v>231</v>
      </c>
      <c r="E144" s="178">
        <v>182</v>
      </c>
      <c r="F144" s="179"/>
      <c r="G144" s="180">
        <f>ROUND(E144*F144,2)</f>
        <v>0</v>
      </c>
      <c r="H144" s="179"/>
      <c r="I144" s="180">
        <f>ROUND(E144*H144,2)</f>
        <v>0</v>
      </c>
      <c r="J144" s="179"/>
      <c r="K144" s="180">
        <f>ROUND(E144*J144,2)</f>
        <v>0</v>
      </c>
      <c r="L144" s="180">
        <v>21</v>
      </c>
      <c r="M144" s="180">
        <f>G144*(1+L144/100)</f>
        <v>0</v>
      </c>
      <c r="N144" s="178">
        <v>5.9049999999999998E-2</v>
      </c>
      <c r="O144" s="178">
        <f>ROUND(E144*N144,2)</f>
        <v>10.75</v>
      </c>
      <c r="P144" s="178">
        <v>0</v>
      </c>
      <c r="Q144" s="178">
        <f>ROUND(E144*P144,2)</f>
        <v>0</v>
      </c>
      <c r="R144" s="180" t="s">
        <v>219</v>
      </c>
      <c r="S144" s="180" t="s">
        <v>127</v>
      </c>
      <c r="T144" s="181" t="s">
        <v>188</v>
      </c>
      <c r="U144" s="158">
        <v>0.26</v>
      </c>
      <c r="V144" s="158">
        <f>ROUND(E144*U144,2)</f>
        <v>47.32</v>
      </c>
      <c r="W144" s="158"/>
      <c r="X144" s="158" t="s">
        <v>144</v>
      </c>
      <c r="Y144" s="158" t="s">
        <v>130</v>
      </c>
      <c r="Z144" s="148"/>
      <c r="AA144" s="148"/>
      <c r="AB144" s="148"/>
      <c r="AC144" s="148"/>
      <c r="AD144" s="148"/>
      <c r="AE144" s="148"/>
      <c r="AF144" s="148"/>
      <c r="AG144" s="148" t="s">
        <v>145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1" x14ac:dyDescent="0.2">
      <c r="A145" s="167">
        <v>64</v>
      </c>
      <c r="B145" s="168" t="s">
        <v>392</v>
      </c>
      <c r="C145" s="183" t="s">
        <v>393</v>
      </c>
      <c r="D145" s="169" t="s">
        <v>231</v>
      </c>
      <c r="E145" s="170">
        <v>25</v>
      </c>
      <c r="F145" s="171"/>
      <c r="G145" s="172">
        <f>ROUND(E145*F145,2)</f>
        <v>0</v>
      </c>
      <c r="H145" s="171"/>
      <c r="I145" s="172">
        <f>ROUND(E145*H145,2)</f>
        <v>0</v>
      </c>
      <c r="J145" s="171"/>
      <c r="K145" s="172">
        <f>ROUND(E145*J145,2)</f>
        <v>0</v>
      </c>
      <c r="L145" s="172">
        <v>21</v>
      </c>
      <c r="M145" s="172">
        <f>G145*(1+L145/100)</f>
        <v>0</v>
      </c>
      <c r="N145" s="170">
        <v>0</v>
      </c>
      <c r="O145" s="170">
        <f>ROUND(E145*N145,2)</f>
        <v>0</v>
      </c>
      <c r="P145" s="170">
        <v>0</v>
      </c>
      <c r="Q145" s="170">
        <f>ROUND(E145*P145,2)</f>
        <v>0</v>
      </c>
      <c r="R145" s="172" t="s">
        <v>219</v>
      </c>
      <c r="S145" s="172" t="s">
        <v>127</v>
      </c>
      <c r="T145" s="173" t="s">
        <v>188</v>
      </c>
      <c r="U145" s="158">
        <v>3.6999999999999998E-2</v>
      </c>
      <c r="V145" s="158">
        <f>ROUND(E145*U145,2)</f>
        <v>0.93</v>
      </c>
      <c r="W145" s="158"/>
      <c r="X145" s="158" t="s">
        <v>144</v>
      </c>
      <c r="Y145" s="158" t="s">
        <v>130</v>
      </c>
      <c r="Z145" s="148"/>
      <c r="AA145" s="148"/>
      <c r="AB145" s="148"/>
      <c r="AC145" s="148"/>
      <c r="AD145" s="148"/>
      <c r="AE145" s="148"/>
      <c r="AF145" s="148"/>
      <c r="AG145" s="148" t="s">
        <v>145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2" x14ac:dyDescent="0.2">
      <c r="A146" s="155"/>
      <c r="B146" s="156"/>
      <c r="C146" s="258" t="s">
        <v>383</v>
      </c>
      <c r="D146" s="259"/>
      <c r="E146" s="259"/>
      <c r="F146" s="259"/>
      <c r="G146" s="259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8"/>
      <c r="AA146" s="148"/>
      <c r="AB146" s="148"/>
      <c r="AC146" s="148"/>
      <c r="AD146" s="148"/>
      <c r="AE146" s="148"/>
      <c r="AF146" s="148"/>
      <c r="AG146" s="148" t="s">
        <v>191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1" x14ac:dyDescent="0.2">
      <c r="A147" s="167">
        <v>65</v>
      </c>
      <c r="B147" s="168" t="s">
        <v>394</v>
      </c>
      <c r="C147" s="183" t="s">
        <v>395</v>
      </c>
      <c r="D147" s="169" t="s">
        <v>231</v>
      </c>
      <c r="E147" s="170">
        <v>25</v>
      </c>
      <c r="F147" s="171"/>
      <c r="G147" s="172">
        <f>ROUND(E147*F147,2)</f>
        <v>0</v>
      </c>
      <c r="H147" s="171"/>
      <c r="I147" s="172">
        <f>ROUND(E147*H147,2)</f>
        <v>0</v>
      </c>
      <c r="J147" s="171"/>
      <c r="K147" s="172">
        <f>ROUND(E147*J147,2)</f>
        <v>0</v>
      </c>
      <c r="L147" s="172">
        <v>21</v>
      </c>
      <c r="M147" s="172">
        <f>G147*(1+L147/100)</f>
        <v>0</v>
      </c>
      <c r="N147" s="170">
        <v>4.3E-3</v>
      </c>
      <c r="O147" s="170">
        <f>ROUND(E147*N147,2)</f>
        <v>0.11</v>
      </c>
      <c r="P147" s="170">
        <v>0</v>
      </c>
      <c r="Q147" s="170">
        <f>ROUND(E147*P147,2)</f>
        <v>0</v>
      </c>
      <c r="R147" s="172" t="s">
        <v>219</v>
      </c>
      <c r="S147" s="172" t="s">
        <v>127</v>
      </c>
      <c r="T147" s="173" t="s">
        <v>188</v>
      </c>
      <c r="U147" s="158">
        <v>0.20799999999999999</v>
      </c>
      <c r="V147" s="158">
        <f>ROUND(E147*U147,2)</f>
        <v>5.2</v>
      </c>
      <c r="W147" s="158"/>
      <c r="X147" s="158" t="s">
        <v>144</v>
      </c>
      <c r="Y147" s="158" t="s">
        <v>130</v>
      </c>
      <c r="Z147" s="148"/>
      <c r="AA147" s="148"/>
      <c r="AB147" s="148"/>
      <c r="AC147" s="148"/>
      <c r="AD147" s="148"/>
      <c r="AE147" s="148"/>
      <c r="AF147" s="148"/>
      <c r="AG147" s="148" t="s">
        <v>145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">
      <c r="A148" s="155"/>
      <c r="B148" s="156"/>
      <c r="C148" s="258" t="s">
        <v>396</v>
      </c>
      <c r="D148" s="259"/>
      <c r="E148" s="259"/>
      <c r="F148" s="259"/>
      <c r="G148" s="259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191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x14ac:dyDescent="0.2">
      <c r="A149" s="160" t="s">
        <v>122</v>
      </c>
      <c r="B149" s="161" t="s">
        <v>85</v>
      </c>
      <c r="C149" s="182" t="s">
        <v>86</v>
      </c>
      <c r="D149" s="162"/>
      <c r="E149" s="163"/>
      <c r="F149" s="164"/>
      <c r="G149" s="164">
        <f>SUMIF(AG150:AG151,"&lt;&gt;NOR",G150:G151)</f>
        <v>0</v>
      </c>
      <c r="H149" s="164"/>
      <c r="I149" s="164">
        <f>SUM(I150:I151)</f>
        <v>0</v>
      </c>
      <c r="J149" s="164"/>
      <c r="K149" s="164">
        <f>SUM(K150:K151)</f>
        <v>0</v>
      </c>
      <c r="L149" s="164"/>
      <c r="M149" s="164">
        <f>SUM(M150:M151)</f>
        <v>0</v>
      </c>
      <c r="N149" s="163"/>
      <c r="O149" s="163">
        <f>SUM(O150:O151)</f>
        <v>0</v>
      </c>
      <c r="P149" s="163"/>
      <c r="Q149" s="163">
        <f>SUM(Q150:Q151)</f>
        <v>0</v>
      </c>
      <c r="R149" s="164"/>
      <c r="S149" s="164"/>
      <c r="T149" s="165"/>
      <c r="U149" s="159"/>
      <c r="V149" s="159">
        <f>SUM(V150:V151)</f>
        <v>0.48</v>
      </c>
      <c r="W149" s="159"/>
      <c r="X149" s="159"/>
      <c r="Y149" s="159"/>
      <c r="AG149" t="s">
        <v>123</v>
      </c>
    </row>
    <row r="150" spans="1:60" outlineLevel="1" x14ac:dyDescent="0.2">
      <c r="A150" s="167">
        <v>66</v>
      </c>
      <c r="B150" s="168" t="s">
        <v>397</v>
      </c>
      <c r="C150" s="183" t="s">
        <v>398</v>
      </c>
      <c r="D150" s="169" t="s">
        <v>203</v>
      </c>
      <c r="E150" s="170">
        <v>30</v>
      </c>
      <c r="F150" s="171"/>
      <c r="G150" s="172">
        <f>ROUND(E150*F150,2)</f>
        <v>0</v>
      </c>
      <c r="H150" s="171"/>
      <c r="I150" s="172">
        <f>ROUND(E150*H150,2)</f>
        <v>0</v>
      </c>
      <c r="J150" s="171"/>
      <c r="K150" s="172">
        <f>ROUND(E150*J150,2)</f>
        <v>0</v>
      </c>
      <c r="L150" s="172">
        <v>21</v>
      </c>
      <c r="M150" s="172">
        <f>G150*(1+L150/100)</f>
        <v>0</v>
      </c>
      <c r="N150" s="170">
        <v>1.0000000000000001E-5</v>
      </c>
      <c r="O150" s="170">
        <f>ROUND(E150*N150,2)</f>
        <v>0</v>
      </c>
      <c r="P150" s="170">
        <v>0</v>
      </c>
      <c r="Q150" s="170">
        <f>ROUND(E150*P150,2)</f>
        <v>0</v>
      </c>
      <c r="R150" s="172" t="s">
        <v>219</v>
      </c>
      <c r="S150" s="172" t="s">
        <v>127</v>
      </c>
      <c r="T150" s="173" t="s">
        <v>188</v>
      </c>
      <c r="U150" s="158">
        <v>1.6E-2</v>
      </c>
      <c r="V150" s="158">
        <f>ROUND(E150*U150,2)</f>
        <v>0.48</v>
      </c>
      <c r="W150" s="158"/>
      <c r="X150" s="158" t="s">
        <v>144</v>
      </c>
      <c r="Y150" s="158" t="s">
        <v>130</v>
      </c>
      <c r="Z150" s="148"/>
      <c r="AA150" s="148"/>
      <c r="AB150" s="148"/>
      <c r="AC150" s="148"/>
      <c r="AD150" s="148"/>
      <c r="AE150" s="148"/>
      <c r="AF150" s="148"/>
      <c r="AG150" s="148" t="s">
        <v>145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258" t="s">
        <v>399</v>
      </c>
      <c r="D151" s="259"/>
      <c r="E151" s="259"/>
      <c r="F151" s="259"/>
      <c r="G151" s="259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191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x14ac:dyDescent="0.2">
      <c r="A152" s="160" t="s">
        <v>122</v>
      </c>
      <c r="B152" s="161" t="s">
        <v>87</v>
      </c>
      <c r="C152" s="182" t="s">
        <v>88</v>
      </c>
      <c r="D152" s="162"/>
      <c r="E152" s="163"/>
      <c r="F152" s="164"/>
      <c r="G152" s="164">
        <f>SUMIF(AG153:AG154,"&lt;&gt;NOR",G153:G154)</f>
        <v>0</v>
      </c>
      <c r="H152" s="164"/>
      <c r="I152" s="164">
        <f>SUM(I153:I154)</f>
        <v>0</v>
      </c>
      <c r="J152" s="164"/>
      <c r="K152" s="164">
        <f>SUM(K153:K154)</f>
        <v>0</v>
      </c>
      <c r="L152" s="164"/>
      <c r="M152" s="164">
        <f>SUM(M153:M154)</f>
        <v>0</v>
      </c>
      <c r="N152" s="163"/>
      <c r="O152" s="163">
        <f>SUM(O153:O154)</f>
        <v>0</v>
      </c>
      <c r="P152" s="163"/>
      <c r="Q152" s="163">
        <f>SUM(Q153:Q154)</f>
        <v>0</v>
      </c>
      <c r="R152" s="164"/>
      <c r="S152" s="164"/>
      <c r="T152" s="165"/>
      <c r="U152" s="159"/>
      <c r="V152" s="159">
        <f>SUM(V153:V154)</f>
        <v>3.45</v>
      </c>
      <c r="W152" s="159"/>
      <c r="X152" s="159"/>
      <c r="Y152" s="159"/>
      <c r="AG152" t="s">
        <v>123</v>
      </c>
    </row>
    <row r="153" spans="1:60" ht="22.5" outlineLevel="1" x14ac:dyDescent="0.2">
      <c r="A153" s="167">
        <v>67</v>
      </c>
      <c r="B153" s="168" t="s">
        <v>400</v>
      </c>
      <c r="C153" s="183" t="s">
        <v>401</v>
      </c>
      <c r="D153" s="169" t="s">
        <v>203</v>
      </c>
      <c r="E153" s="170">
        <v>30</v>
      </c>
      <c r="F153" s="171"/>
      <c r="G153" s="172">
        <f>ROUND(E153*F153,2)</f>
        <v>0</v>
      </c>
      <c r="H153" s="171"/>
      <c r="I153" s="172">
        <f>ROUND(E153*H153,2)</f>
        <v>0</v>
      </c>
      <c r="J153" s="171"/>
      <c r="K153" s="172">
        <f>ROUND(E153*J153,2)</f>
        <v>0</v>
      </c>
      <c r="L153" s="172">
        <v>21</v>
      </c>
      <c r="M153" s="172">
        <f>G153*(1+L153/100)</f>
        <v>0</v>
      </c>
      <c r="N153" s="170">
        <v>0</v>
      </c>
      <c r="O153" s="170">
        <f>ROUND(E153*N153,2)</f>
        <v>0</v>
      </c>
      <c r="P153" s="170">
        <v>0</v>
      </c>
      <c r="Q153" s="170">
        <f>ROUND(E153*P153,2)</f>
        <v>0</v>
      </c>
      <c r="R153" s="172" t="s">
        <v>219</v>
      </c>
      <c r="S153" s="172" t="s">
        <v>127</v>
      </c>
      <c r="T153" s="173" t="s">
        <v>188</v>
      </c>
      <c r="U153" s="158">
        <v>0.115</v>
      </c>
      <c r="V153" s="158">
        <f>ROUND(E153*U153,2)</f>
        <v>3.45</v>
      </c>
      <c r="W153" s="158"/>
      <c r="X153" s="158" t="s">
        <v>144</v>
      </c>
      <c r="Y153" s="158" t="s">
        <v>130</v>
      </c>
      <c r="Z153" s="148"/>
      <c r="AA153" s="148"/>
      <c r="AB153" s="148"/>
      <c r="AC153" s="148"/>
      <c r="AD153" s="148"/>
      <c r="AE153" s="148"/>
      <c r="AF153" s="148"/>
      <c r="AG153" s="148" t="s">
        <v>145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ht="22.5" outlineLevel="2" x14ac:dyDescent="0.2">
      <c r="A154" s="155"/>
      <c r="B154" s="156"/>
      <c r="C154" s="258" t="s">
        <v>402</v>
      </c>
      <c r="D154" s="259"/>
      <c r="E154" s="259"/>
      <c r="F154" s="259"/>
      <c r="G154" s="259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191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74" t="str">
        <f>C154</f>
        <v>krajníků, desek nebo panelů od spojovacího materiálu s odklizením a uložením očištěných hmot a spojovacího materiálu na skládku na vzdálenost do 10 m</v>
      </c>
      <c r="BB154" s="148"/>
      <c r="BC154" s="148"/>
      <c r="BD154" s="148"/>
      <c r="BE154" s="148"/>
      <c r="BF154" s="148"/>
      <c r="BG154" s="148"/>
      <c r="BH154" s="148"/>
    </row>
    <row r="155" spans="1:60" x14ac:dyDescent="0.2">
      <c r="A155" s="160" t="s">
        <v>122</v>
      </c>
      <c r="B155" s="161" t="s">
        <v>89</v>
      </c>
      <c r="C155" s="182" t="s">
        <v>90</v>
      </c>
      <c r="D155" s="162"/>
      <c r="E155" s="163"/>
      <c r="F155" s="164"/>
      <c r="G155" s="164">
        <f>SUMIF(AG156:AG180,"&lt;&gt;NOR",G156:G180)</f>
        <v>0</v>
      </c>
      <c r="H155" s="164"/>
      <c r="I155" s="164">
        <f>SUM(I156:I180)</f>
        <v>0</v>
      </c>
      <c r="J155" s="164"/>
      <c r="K155" s="164">
        <f>SUM(K156:K180)</f>
        <v>0</v>
      </c>
      <c r="L155" s="164"/>
      <c r="M155" s="164">
        <f>SUM(M156:M180)</f>
        <v>0</v>
      </c>
      <c r="N155" s="163"/>
      <c r="O155" s="163">
        <f>SUM(O156:O180)</f>
        <v>0</v>
      </c>
      <c r="P155" s="163"/>
      <c r="Q155" s="163">
        <f>SUM(Q156:Q180)</f>
        <v>0</v>
      </c>
      <c r="R155" s="164"/>
      <c r="S155" s="164"/>
      <c r="T155" s="165"/>
      <c r="U155" s="159"/>
      <c r="V155" s="159">
        <f>SUM(V156:V180)</f>
        <v>70.079999999999984</v>
      </c>
      <c r="W155" s="159"/>
      <c r="X155" s="159"/>
      <c r="Y155" s="159"/>
      <c r="AG155" t="s">
        <v>123</v>
      </c>
    </row>
    <row r="156" spans="1:60" outlineLevel="1" x14ac:dyDescent="0.2">
      <c r="A156" s="167">
        <v>68</v>
      </c>
      <c r="B156" s="168" t="s">
        <v>403</v>
      </c>
      <c r="C156" s="183" t="s">
        <v>404</v>
      </c>
      <c r="D156" s="169" t="s">
        <v>196</v>
      </c>
      <c r="E156" s="170">
        <v>307.68</v>
      </c>
      <c r="F156" s="171"/>
      <c r="G156" s="172">
        <f>ROUND(E156*F156,2)</f>
        <v>0</v>
      </c>
      <c r="H156" s="171"/>
      <c r="I156" s="172">
        <f>ROUND(E156*H156,2)</f>
        <v>0</v>
      </c>
      <c r="J156" s="171"/>
      <c r="K156" s="172">
        <f>ROUND(E156*J156,2)</f>
        <v>0</v>
      </c>
      <c r="L156" s="172">
        <v>21</v>
      </c>
      <c r="M156" s="172">
        <f>G156*(1+L156/100)</f>
        <v>0</v>
      </c>
      <c r="N156" s="170">
        <v>0</v>
      </c>
      <c r="O156" s="170">
        <f>ROUND(E156*N156,2)</f>
        <v>0</v>
      </c>
      <c r="P156" s="170">
        <v>0</v>
      </c>
      <c r="Q156" s="170">
        <f>ROUND(E156*P156,2)</f>
        <v>0</v>
      </c>
      <c r="R156" s="172" t="s">
        <v>219</v>
      </c>
      <c r="S156" s="172" t="s">
        <v>127</v>
      </c>
      <c r="T156" s="173" t="s">
        <v>188</v>
      </c>
      <c r="U156" s="158">
        <v>0.1</v>
      </c>
      <c r="V156" s="158">
        <f>ROUND(E156*U156,2)</f>
        <v>30.77</v>
      </c>
      <c r="W156" s="158"/>
      <c r="X156" s="158" t="s">
        <v>144</v>
      </c>
      <c r="Y156" s="158" t="s">
        <v>130</v>
      </c>
      <c r="Z156" s="148"/>
      <c r="AA156" s="148"/>
      <c r="AB156" s="148"/>
      <c r="AC156" s="148"/>
      <c r="AD156" s="148"/>
      <c r="AE156" s="148"/>
      <c r="AF156" s="148"/>
      <c r="AG156" s="148" t="s">
        <v>145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2" x14ac:dyDescent="0.2">
      <c r="A157" s="155"/>
      <c r="B157" s="156"/>
      <c r="C157" s="258" t="s">
        <v>405</v>
      </c>
      <c r="D157" s="259"/>
      <c r="E157" s="259"/>
      <c r="F157" s="259"/>
      <c r="G157" s="259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191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2">
      <c r="A158" s="155"/>
      <c r="B158" s="156"/>
      <c r="C158" s="190" t="s">
        <v>406</v>
      </c>
      <c r="D158" s="188"/>
      <c r="E158" s="189">
        <v>307.68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193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ht="22.5" outlineLevel="1" x14ac:dyDescent="0.2">
      <c r="A159" s="167">
        <v>69</v>
      </c>
      <c r="B159" s="168" t="s">
        <v>407</v>
      </c>
      <c r="C159" s="183" t="s">
        <v>408</v>
      </c>
      <c r="D159" s="169" t="s">
        <v>196</v>
      </c>
      <c r="E159" s="170">
        <v>307.68</v>
      </c>
      <c r="F159" s="171"/>
      <c r="G159" s="172">
        <f>ROUND(E159*F159,2)</f>
        <v>0</v>
      </c>
      <c r="H159" s="171"/>
      <c r="I159" s="172">
        <f>ROUND(E159*H159,2)</f>
        <v>0</v>
      </c>
      <c r="J159" s="171"/>
      <c r="K159" s="172">
        <f>ROUND(E159*J159,2)</f>
        <v>0</v>
      </c>
      <c r="L159" s="172">
        <v>21</v>
      </c>
      <c r="M159" s="172">
        <f>G159*(1+L159/100)</f>
        <v>0</v>
      </c>
      <c r="N159" s="170">
        <v>0</v>
      </c>
      <c r="O159" s="170">
        <f>ROUND(E159*N159,2)</f>
        <v>0</v>
      </c>
      <c r="P159" s="170">
        <v>0</v>
      </c>
      <c r="Q159" s="170">
        <f>ROUND(E159*P159,2)</f>
        <v>0</v>
      </c>
      <c r="R159" s="172" t="s">
        <v>219</v>
      </c>
      <c r="S159" s="172" t="s">
        <v>127</v>
      </c>
      <c r="T159" s="173" t="s">
        <v>188</v>
      </c>
      <c r="U159" s="158">
        <v>0.01</v>
      </c>
      <c r="V159" s="158">
        <f>ROUND(E159*U159,2)</f>
        <v>3.08</v>
      </c>
      <c r="W159" s="158"/>
      <c r="X159" s="158" t="s">
        <v>144</v>
      </c>
      <c r="Y159" s="158" t="s">
        <v>130</v>
      </c>
      <c r="Z159" s="148"/>
      <c r="AA159" s="148"/>
      <c r="AB159" s="148"/>
      <c r="AC159" s="148"/>
      <c r="AD159" s="148"/>
      <c r="AE159" s="148"/>
      <c r="AF159" s="148"/>
      <c r="AG159" s="148" t="s">
        <v>145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">
      <c r="A160" s="155"/>
      <c r="B160" s="156"/>
      <c r="C160" s="190" t="s">
        <v>409</v>
      </c>
      <c r="D160" s="188"/>
      <c r="E160" s="189">
        <v>307.68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193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ht="22.5" outlineLevel="1" x14ac:dyDescent="0.2">
      <c r="A161" s="167">
        <v>70</v>
      </c>
      <c r="B161" s="168" t="s">
        <v>410</v>
      </c>
      <c r="C161" s="183" t="s">
        <v>411</v>
      </c>
      <c r="D161" s="169" t="s">
        <v>196</v>
      </c>
      <c r="E161" s="170">
        <v>2769.12</v>
      </c>
      <c r="F161" s="171"/>
      <c r="G161" s="172">
        <f>ROUND(E161*F161,2)</f>
        <v>0</v>
      </c>
      <c r="H161" s="171"/>
      <c r="I161" s="172">
        <f>ROUND(E161*H161,2)</f>
        <v>0</v>
      </c>
      <c r="J161" s="171"/>
      <c r="K161" s="172">
        <f>ROUND(E161*J161,2)</f>
        <v>0</v>
      </c>
      <c r="L161" s="172">
        <v>21</v>
      </c>
      <c r="M161" s="172">
        <f>G161*(1+L161/100)</f>
        <v>0</v>
      </c>
      <c r="N161" s="170">
        <v>0</v>
      </c>
      <c r="O161" s="170">
        <f>ROUND(E161*N161,2)</f>
        <v>0</v>
      </c>
      <c r="P161" s="170">
        <v>0</v>
      </c>
      <c r="Q161" s="170">
        <f>ROUND(E161*P161,2)</f>
        <v>0</v>
      </c>
      <c r="R161" s="172" t="s">
        <v>219</v>
      </c>
      <c r="S161" s="172" t="s">
        <v>127</v>
      </c>
      <c r="T161" s="173" t="s">
        <v>188</v>
      </c>
      <c r="U161" s="158">
        <v>0</v>
      </c>
      <c r="V161" s="158">
        <f>ROUND(E161*U161,2)</f>
        <v>0</v>
      </c>
      <c r="W161" s="158"/>
      <c r="X161" s="158" t="s">
        <v>144</v>
      </c>
      <c r="Y161" s="158" t="s">
        <v>130</v>
      </c>
      <c r="Z161" s="148"/>
      <c r="AA161" s="148"/>
      <c r="AB161" s="148"/>
      <c r="AC161" s="148"/>
      <c r="AD161" s="148"/>
      <c r="AE161" s="148"/>
      <c r="AF161" s="148"/>
      <c r="AG161" s="148" t="s">
        <v>145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2" x14ac:dyDescent="0.2">
      <c r="A162" s="155"/>
      <c r="B162" s="156"/>
      <c r="C162" s="190" t="s">
        <v>412</v>
      </c>
      <c r="D162" s="188"/>
      <c r="E162" s="189">
        <v>2769.12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8"/>
      <c r="AA162" s="148"/>
      <c r="AB162" s="148"/>
      <c r="AC162" s="148"/>
      <c r="AD162" s="148"/>
      <c r="AE162" s="148"/>
      <c r="AF162" s="148"/>
      <c r="AG162" s="148" t="s">
        <v>193</v>
      </c>
      <c r="AH162" s="148">
        <v>0</v>
      </c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1" x14ac:dyDescent="0.2">
      <c r="A163" s="167">
        <v>71</v>
      </c>
      <c r="B163" s="168" t="s">
        <v>413</v>
      </c>
      <c r="C163" s="183" t="s">
        <v>414</v>
      </c>
      <c r="D163" s="169" t="s">
        <v>196</v>
      </c>
      <c r="E163" s="170">
        <v>307.68</v>
      </c>
      <c r="F163" s="171"/>
      <c r="G163" s="172">
        <f>ROUND(E163*F163,2)</f>
        <v>0</v>
      </c>
      <c r="H163" s="171"/>
      <c r="I163" s="172">
        <f>ROUND(E163*H163,2)</f>
        <v>0</v>
      </c>
      <c r="J163" s="171"/>
      <c r="K163" s="172">
        <f>ROUND(E163*J163,2)</f>
        <v>0</v>
      </c>
      <c r="L163" s="172">
        <v>21</v>
      </c>
      <c r="M163" s="172">
        <f>G163*(1+L163/100)</f>
        <v>0</v>
      </c>
      <c r="N163" s="170">
        <v>0</v>
      </c>
      <c r="O163" s="170">
        <f>ROUND(E163*N163,2)</f>
        <v>0</v>
      </c>
      <c r="P163" s="170">
        <v>0</v>
      </c>
      <c r="Q163" s="170">
        <f>ROUND(E163*P163,2)</f>
        <v>0</v>
      </c>
      <c r="R163" s="172" t="s">
        <v>415</v>
      </c>
      <c r="S163" s="172" t="s">
        <v>127</v>
      </c>
      <c r="T163" s="173" t="s">
        <v>188</v>
      </c>
      <c r="U163" s="158">
        <v>0.01</v>
      </c>
      <c r="V163" s="158">
        <f>ROUND(E163*U163,2)</f>
        <v>3.08</v>
      </c>
      <c r="W163" s="158"/>
      <c r="X163" s="158" t="s">
        <v>144</v>
      </c>
      <c r="Y163" s="158" t="s">
        <v>130</v>
      </c>
      <c r="Z163" s="148"/>
      <c r="AA163" s="148"/>
      <c r="AB163" s="148"/>
      <c r="AC163" s="148"/>
      <c r="AD163" s="148"/>
      <c r="AE163" s="148"/>
      <c r="AF163" s="148"/>
      <c r="AG163" s="148" t="s">
        <v>145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2">
      <c r="A164" s="155"/>
      <c r="B164" s="156"/>
      <c r="C164" s="258" t="s">
        <v>416</v>
      </c>
      <c r="D164" s="259"/>
      <c r="E164" s="259"/>
      <c r="F164" s="259"/>
      <c r="G164" s="259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191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">
      <c r="A165" s="155"/>
      <c r="B165" s="156"/>
      <c r="C165" s="190" t="s">
        <v>409</v>
      </c>
      <c r="D165" s="188"/>
      <c r="E165" s="189">
        <v>307.68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193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ht="22.5" outlineLevel="1" x14ac:dyDescent="0.2">
      <c r="A166" s="167">
        <v>72</v>
      </c>
      <c r="B166" s="168" t="s">
        <v>417</v>
      </c>
      <c r="C166" s="183" t="s">
        <v>418</v>
      </c>
      <c r="D166" s="169" t="s">
        <v>196</v>
      </c>
      <c r="E166" s="170">
        <v>300.77999999999997</v>
      </c>
      <c r="F166" s="171"/>
      <c r="G166" s="172">
        <f>ROUND(E166*F166,2)</f>
        <v>0</v>
      </c>
      <c r="H166" s="171"/>
      <c r="I166" s="172">
        <f>ROUND(E166*H166,2)</f>
        <v>0</v>
      </c>
      <c r="J166" s="171"/>
      <c r="K166" s="172">
        <f>ROUND(E166*J166,2)</f>
        <v>0</v>
      </c>
      <c r="L166" s="172">
        <v>21</v>
      </c>
      <c r="M166" s="172">
        <f>G166*(1+L166/100)</f>
        <v>0</v>
      </c>
      <c r="N166" s="170">
        <v>0</v>
      </c>
      <c r="O166" s="170">
        <f>ROUND(E166*N166,2)</f>
        <v>0</v>
      </c>
      <c r="P166" s="170">
        <v>0</v>
      </c>
      <c r="Q166" s="170">
        <f>ROUND(E166*P166,2)</f>
        <v>0</v>
      </c>
      <c r="R166" s="172" t="s">
        <v>219</v>
      </c>
      <c r="S166" s="172" t="s">
        <v>127</v>
      </c>
      <c r="T166" s="173" t="s">
        <v>188</v>
      </c>
      <c r="U166" s="158">
        <v>0</v>
      </c>
      <c r="V166" s="158">
        <f>ROUND(E166*U166,2)</f>
        <v>0</v>
      </c>
      <c r="W166" s="158"/>
      <c r="X166" s="158" t="s">
        <v>144</v>
      </c>
      <c r="Y166" s="158" t="s">
        <v>130</v>
      </c>
      <c r="Z166" s="148"/>
      <c r="AA166" s="148"/>
      <c r="AB166" s="148"/>
      <c r="AC166" s="148"/>
      <c r="AD166" s="148"/>
      <c r="AE166" s="148"/>
      <c r="AF166" s="148"/>
      <c r="AG166" s="148" t="s">
        <v>145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2">
      <c r="A167" s="155"/>
      <c r="B167" s="156"/>
      <c r="C167" s="258" t="s">
        <v>405</v>
      </c>
      <c r="D167" s="259"/>
      <c r="E167" s="259"/>
      <c r="F167" s="259"/>
      <c r="G167" s="259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191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">
      <c r="A168" s="155"/>
      <c r="B168" s="156"/>
      <c r="C168" s="190" t="s">
        <v>419</v>
      </c>
      <c r="D168" s="188"/>
      <c r="E168" s="189">
        <v>300.77999999999997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193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1" x14ac:dyDescent="0.2">
      <c r="A169" s="167">
        <v>73</v>
      </c>
      <c r="B169" s="168" t="s">
        <v>420</v>
      </c>
      <c r="C169" s="183" t="s">
        <v>421</v>
      </c>
      <c r="D169" s="169" t="s">
        <v>196</v>
      </c>
      <c r="E169" s="170">
        <v>6.9</v>
      </c>
      <c r="F169" s="171"/>
      <c r="G169" s="172">
        <f>ROUND(E169*F169,2)</f>
        <v>0</v>
      </c>
      <c r="H169" s="171"/>
      <c r="I169" s="172">
        <f>ROUND(E169*H169,2)</f>
        <v>0</v>
      </c>
      <c r="J169" s="171"/>
      <c r="K169" s="172">
        <f>ROUND(E169*J169,2)</f>
        <v>0</v>
      </c>
      <c r="L169" s="172">
        <v>21</v>
      </c>
      <c r="M169" s="172">
        <f>G169*(1+L169/100)</f>
        <v>0</v>
      </c>
      <c r="N169" s="170">
        <v>0</v>
      </c>
      <c r="O169" s="170">
        <f>ROUND(E169*N169,2)</f>
        <v>0</v>
      </c>
      <c r="P169" s="170">
        <v>0</v>
      </c>
      <c r="Q169" s="170">
        <f>ROUND(E169*P169,2)</f>
        <v>0</v>
      </c>
      <c r="R169" s="172" t="s">
        <v>422</v>
      </c>
      <c r="S169" s="172" t="s">
        <v>127</v>
      </c>
      <c r="T169" s="173" t="s">
        <v>128</v>
      </c>
      <c r="U169" s="158">
        <v>0</v>
      </c>
      <c r="V169" s="158">
        <f>ROUND(E169*U169,2)</f>
        <v>0</v>
      </c>
      <c r="W169" s="158"/>
      <c r="X169" s="158" t="s">
        <v>144</v>
      </c>
      <c r="Y169" s="158" t="s">
        <v>130</v>
      </c>
      <c r="Z169" s="148"/>
      <c r="AA169" s="148"/>
      <c r="AB169" s="148"/>
      <c r="AC169" s="148"/>
      <c r="AD169" s="148"/>
      <c r="AE169" s="148"/>
      <c r="AF169" s="148"/>
      <c r="AG169" s="148" t="s">
        <v>145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2" x14ac:dyDescent="0.2">
      <c r="A170" s="155"/>
      <c r="B170" s="156"/>
      <c r="C170" s="190" t="s">
        <v>423</v>
      </c>
      <c r="D170" s="188"/>
      <c r="E170" s="189">
        <v>6.9</v>
      </c>
      <c r="F170" s="158"/>
      <c r="G170" s="158"/>
      <c r="H170" s="158"/>
      <c r="I170" s="158"/>
      <c r="J170" s="158"/>
      <c r="K170" s="158"/>
      <c r="L170" s="158"/>
      <c r="M170" s="158"/>
      <c r="N170" s="157"/>
      <c r="O170" s="157"/>
      <c r="P170" s="157"/>
      <c r="Q170" s="157"/>
      <c r="R170" s="158"/>
      <c r="S170" s="158"/>
      <c r="T170" s="158"/>
      <c r="U170" s="158"/>
      <c r="V170" s="158"/>
      <c r="W170" s="158"/>
      <c r="X170" s="158"/>
      <c r="Y170" s="158"/>
      <c r="Z170" s="148"/>
      <c r="AA170" s="148"/>
      <c r="AB170" s="148"/>
      <c r="AC170" s="148"/>
      <c r="AD170" s="148"/>
      <c r="AE170" s="148"/>
      <c r="AF170" s="148"/>
      <c r="AG170" s="148" t="s">
        <v>193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1" x14ac:dyDescent="0.2">
      <c r="A171" s="167">
        <v>74</v>
      </c>
      <c r="B171" s="168" t="s">
        <v>424</v>
      </c>
      <c r="C171" s="183" t="s">
        <v>425</v>
      </c>
      <c r="D171" s="169" t="s">
        <v>196</v>
      </c>
      <c r="E171" s="170">
        <v>714.45</v>
      </c>
      <c r="F171" s="171"/>
      <c r="G171" s="172">
        <f>ROUND(E171*F171,2)</f>
        <v>0</v>
      </c>
      <c r="H171" s="171"/>
      <c r="I171" s="172">
        <f>ROUND(E171*H171,2)</f>
        <v>0</v>
      </c>
      <c r="J171" s="171"/>
      <c r="K171" s="172">
        <f>ROUND(E171*J171,2)</f>
        <v>0</v>
      </c>
      <c r="L171" s="172">
        <v>21</v>
      </c>
      <c r="M171" s="172">
        <f>G171*(1+L171/100)</f>
        <v>0</v>
      </c>
      <c r="N171" s="170">
        <v>0</v>
      </c>
      <c r="O171" s="170">
        <f>ROUND(E171*N171,2)</f>
        <v>0</v>
      </c>
      <c r="P171" s="170">
        <v>0</v>
      </c>
      <c r="Q171" s="170">
        <f>ROUND(E171*P171,2)</f>
        <v>0</v>
      </c>
      <c r="R171" s="172" t="s">
        <v>219</v>
      </c>
      <c r="S171" s="172" t="s">
        <v>127</v>
      </c>
      <c r="T171" s="173" t="s">
        <v>188</v>
      </c>
      <c r="U171" s="158">
        <v>0.02</v>
      </c>
      <c r="V171" s="158">
        <f>ROUND(E171*U171,2)</f>
        <v>14.29</v>
      </c>
      <c r="W171" s="158"/>
      <c r="X171" s="158" t="s">
        <v>144</v>
      </c>
      <c r="Y171" s="158" t="s">
        <v>130</v>
      </c>
      <c r="Z171" s="148"/>
      <c r="AA171" s="148"/>
      <c r="AB171" s="148"/>
      <c r="AC171" s="148"/>
      <c r="AD171" s="148"/>
      <c r="AE171" s="148"/>
      <c r="AF171" s="148"/>
      <c r="AG171" s="148" t="s">
        <v>145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2">
      <c r="A172" s="155"/>
      <c r="B172" s="156"/>
      <c r="C172" s="258" t="s">
        <v>426</v>
      </c>
      <c r="D172" s="259"/>
      <c r="E172" s="259"/>
      <c r="F172" s="259"/>
      <c r="G172" s="259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191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1" x14ac:dyDescent="0.2">
      <c r="A173" s="167">
        <v>75</v>
      </c>
      <c r="B173" s="168" t="s">
        <v>427</v>
      </c>
      <c r="C173" s="183" t="s">
        <v>428</v>
      </c>
      <c r="D173" s="169" t="s">
        <v>196</v>
      </c>
      <c r="E173" s="170">
        <v>43.56</v>
      </c>
      <c r="F173" s="171"/>
      <c r="G173" s="172">
        <f>ROUND(E173*F173,2)</f>
        <v>0</v>
      </c>
      <c r="H173" s="171"/>
      <c r="I173" s="172">
        <f>ROUND(E173*H173,2)</f>
        <v>0</v>
      </c>
      <c r="J173" s="171"/>
      <c r="K173" s="172">
        <f>ROUND(E173*J173,2)</f>
        <v>0</v>
      </c>
      <c r="L173" s="172">
        <v>21</v>
      </c>
      <c r="M173" s="172">
        <f>G173*(1+L173/100)</f>
        <v>0</v>
      </c>
      <c r="N173" s="170">
        <v>0</v>
      </c>
      <c r="O173" s="170">
        <f>ROUND(E173*N173,2)</f>
        <v>0</v>
      </c>
      <c r="P173" s="170">
        <v>0</v>
      </c>
      <c r="Q173" s="170">
        <f>ROUND(E173*P173,2)</f>
        <v>0</v>
      </c>
      <c r="R173" s="172" t="s">
        <v>219</v>
      </c>
      <c r="S173" s="172" t="s">
        <v>127</v>
      </c>
      <c r="T173" s="173" t="s">
        <v>188</v>
      </c>
      <c r="U173" s="158">
        <v>0.39</v>
      </c>
      <c r="V173" s="158">
        <f>ROUND(E173*U173,2)</f>
        <v>16.989999999999998</v>
      </c>
      <c r="W173" s="158"/>
      <c r="X173" s="158" t="s">
        <v>144</v>
      </c>
      <c r="Y173" s="158" t="s">
        <v>130</v>
      </c>
      <c r="Z173" s="148"/>
      <c r="AA173" s="148"/>
      <c r="AB173" s="148"/>
      <c r="AC173" s="148"/>
      <c r="AD173" s="148"/>
      <c r="AE173" s="148"/>
      <c r="AF173" s="148"/>
      <c r="AG173" s="148" t="s">
        <v>145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">
      <c r="A174" s="155"/>
      <c r="B174" s="156"/>
      <c r="C174" s="258" t="s">
        <v>426</v>
      </c>
      <c r="D174" s="259"/>
      <c r="E174" s="259"/>
      <c r="F174" s="259"/>
      <c r="G174" s="259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8"/>
      <c r="AA174" s="148"/>
      <c r="AB174" s="148"/>
      <c r="AC174" s="148"/>
      <c r="AD174" s="148"/>
      <c r="AE174" s="148"/>
      <c r="AF174" s="148"/>
      <c r="AG174" s="148" t="s">
        <v>191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1" x14ac:dyDescent="0.2">
      <c r="A175" s="167">
        <v>76</v>
      </c>
      <c r="B175" s="168" t="s">
        <v>429</v>
      </c>
      <c r="C175" s="183" t="s">
        <v>430</v>
      </c>
      <c r="D175" s="169" t="s">
        <v>196</v>
      </c>
      <c r="E175" s="170">
        <v>74.67</v>
      </c>
      <c r="F175" s="171"/>
      <c r="G175" s="172">
        <f>ROUND(E175*F175,2)</f>
        <v>0</v>
      </c>
      <c r="H175" s="171"/>
      <c r="I175" s="172">
        <f>ROUND(E175*H175,2)</f>
        <v>0</v>
      </c>
      <c r="J175" s="171"/>
      <c r="K175" s="172">
        <f>ROUND(E175*J175,2)</f>
        <v>0</v>
      </c>
      <c r="L175" s="172">
        <v>21</v>
      </c>
      <c r="M175" s="172">
        <f>G175*(1+L175/100)</f>
        <v>0</v>
      </c>
      <c r="N175" s="170">
        <v>0</v>
      </c>
      <c r="O175" s="170">
        <f>ROUND(E175*N175,2)</f>
        <v>0</v>
      </c>
      <c r="P175" s="170">
        <v>0</v>
      </c>
      <c r="Q175" s="170">
        <f>ROUND(E175*P175,2)</f>
        <v>0</v>
      </c>
      <c r="R175" s="172" t="s">
        <v>219</v>
      </c>
      <c r="S175" s="172" t="s">
        <v>127</v>
      </c>
      <c r="T175" s="173" t="s">
        <v>188</v>
      </c>
      <c r="U175" s="158">
        <v>1.6E-2</v>
      </c>
      <c r="V175" s="158">
        <f>ROUND(E175*U175,2)</f>
        <v>1.19</v>
      </c>
      <c r="W175" s="158"/>
      <c r="X175" s="158" t="s">
        <v>144</v>
      </c>
      <c r="Y175" s="158" t="s">
        <v>130</v>
      </c>
      <c r="Z175" s="148"/>
      <c r="AA175" s="148"/>
      <c r="AB175" s="148"/>
      <c r="AC175" s="148"/>
      <c r="AD175" s="148"/>
      <c r="AE175" s="148"/>
      <c r="AF175" s="148"/>
      <c r="AG175" s="148" t="s">
        <v>145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2" x14ac:dyDescent="0.2">
      <c r="A176" s="155"/>
      <c r="B176" s="156"/>
      <c r="C176" s="258" t="s">
        <v>426</v>
      </c>
      <c r="D176" s="259"/>
      <c r="E176" s="259"/>
      <c r="F176" s="259"/>
      <c r="G176" s="259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8"/>
      <c r="AA176" s="148"/>
      <c r="AB176" s="148"/>
      <c r="AC176" s="148"/>
      <c r="AD176" s="148"/>
      <c r="AE176" s="148"/>
      <c r="AF176" s="148"/>
      <c r="AG176" s="148" t="s">
        <v>191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ht="22.5" outlineLevel="1" x14ac:dyDescent="0.2">
      <c r="A177" s="167">
        <v>77</v>
      </c>
      <c r="B177" s="168" t="s">
        <v>431</v>
      </c>
      <c r="C177" s="183" t="s">
        <v>432</v>
      </c>
      <c r="D177" s="169" t="s">
        <v>196</v>
      </c>
      <c r="E177" s="170">
        <v>1</v>
      </c>
      <c r="F177" s="171"/>
      <c r="G177" s="172">
        <f>ROUND(E177*F177,2)</f>
        <v>0</v>
      </c>
      <c r="H177" s="171"/>
      <c r="I177" s="172">
        <f>ROUND(E177*H177,2)</f>
        <v>0</v>
      </c>
      <c r="J177" s="171"/>
      <c r="K177" s="172">
        <f>ROUND(E177*J177,2)</f>
        <v>0</v>
      </c>
      <c r="L177" s="172">
        <v>21</v>
      </c>
      <c r="M177" s="172">
        <f>G177*(1+L177/100)</f>
        <v>0</v>
      </c>
      <c r="N177" s="170">
        <v>0</v>
      </c>
      <c r="O177" s="170">
        <f>ROUND(E177*N177,2)</f>
        <v>0</v>
      </c>
      <c r="P177" s="170">
        <v>0</v>
      </c>
      <c r="Q177" s="170">
        <f>ROUND(E177*P177,2)</f>
        <v>0</v>
      </c>
      <c r="R177" s="172" t="s">
        <v>366</v>
      </c>
      <c r="S177" s="172" t="s">
        <v>127</v>
      </c>
      <c r="T177" s="173" t="s">
        <v>188</v>
      </c>
      <c r="U177" s="158">
        <v>0.21149999999999999</v>
      </c>
      <c r="V177" s="158">
        <f>ROUND(E177*U177,2)</f>
        <v>0.21</v>
      </c>
      <c r="W177" s="158"/>
      <c r="X177" s="158" t="s">
        <v>144</v>
      </c>
      <c r="Y177" s="158" t="s">
        <v>130</v>
      </c>
      <c r="Z177" s="148"/>
      <c r="AA177" s="148"/>
      <c r="AB177" s="148"/>
      <c r="AC177" s="148"/>
      <c r="AD177" s="148"/>
      <c r="AE177" s="148"/>
      <c r="AF177" s="148"/>
      <c r="AG177" s="148" t="s">
        <v>145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2" x14ac:dyDescent="0.2">
      <c r="A178" s="155"/>
      <c r="B178" s="156"/>
      <c r="C178" s="258" t="s">
        <v>433</v>
      </c>
      <c r="D178" s="259"/>
      <c r="E178" s="259"/>
      <c r="F178" s="259"/>
      <c r="G178" s="259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8"/>
      <c r="AA178" s="148"/>
      <c r="AB178" s="148"/>
      <c r="AC178" s="148"/>
      <c r="AD178" s="148"/>
      <c r="AE178" s="148"/>
      <c r="AF178" s="148"/>
      <c r="AG178" s="148" t="s">
        <v>191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">
      <c r="A179" s="167">
        <v>78</v>
      </c>
      <c r="B179" s="168" t="s">
        <v>434</v>
      </c>
      <c r="C179" s="183" t="s">
        <v>435</v>
      </c>
      <c r="D179" s="169" t="s">
        <v>196</v>
      </c>
      <c r="E179" s="170">
        <v>4</v>
      </c>
      <c r="F179" s="171"/>
      <c r="G179" s="172">
        <f>ROUND(E179*F179,2)</f>
        <v>0</v>
      </c>
      <c r="H179" s="171"/>
      <c r="I179" s="172">
        <f>ROUND(E179*H179,2)</f>
        <v>0</v>
      </c>
      <c r="J179" s="171"/>
      <c r="K179" s="172">
        <f>ROUND(E179*J179,2)</f>
        <v>0</v>
      </c>
      <c r="L179" s="172">
        <v>21</v>
      </c>
      <c r="M179" s="172">
        <f>G179*(1+L179/100)</f>
        <v>0</v>
      </c>
      <c r="N179" s="170">
        <v>0</v>
      </c>
      <c r="O179" s="170">
        <f>ROUND(E179*N179,2)</f>
        <v>0</v>
      </c>
      <c r="P179" s="170">
        <v>0</v>
      </c>
      <c r="Q179" s="170">
        <f>ROUND(E179*P179,2)</f>
        <v>0</v>
      </c>
      <c r="R179" s="172" t="s">
        <v>366</v>
      </c>
      <c r="S179" s="172" t="s">
        <v>127</v>
      </c>
      <c r="T179" s="173" t="s">
        <v>188</v>
      </c>
      <c r="U179" s="158">
        <v>0.11749999999999999</v>
      </c>
      <c r="V179" s="158">
        <f>ROUND(E179*U179,2)</f>
        <v>0.47</v>
      </c>
      <c r="W179" s="158"/>
      <c r="X179" s="158" t="s">
        <v>144</v>
      </c>
      <c r="Y179" s="158" t="s">
        <v>130</v>
      </c>
      <c r="Z179" s="148"/>
      <c r="AA179" s="148"/>
      <c r="AB179" s="148"/>
      <c r="AC179" s="148"/>
      <c r="AD179" s="148"/>
      <c r="AE179" s="148"/>
      <c r="AF179" s="148"/>
      <c r="AG179" s="148" t="s">
        <v>145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ht="22.5" outlineLevel="2" x14ac:dyDescent="0.2">
      <c r="A180" s="155"/>
      <c r="B180" s="156"/>
      <c r="C180" s="258" t="s">
        <v>436</v>
      </c>
      <c r="D180" s="259"/>
      <c r="E180" s="259"/>
      <c r="F180" s="259"/>
      <c r="G180" s="259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191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74" t="str">
        <f>C180</f>
        <v>vodovodu nebo kanalizace ražené nebo hloubené (827 1.4, 827 2.4) z trub betonových nebo železobetonových včetně drobných objektů,</v>
      </c>
      <c r="BB180" s="148"/>
      <c r="BC180" s="148"/>
      <c r="BD180" s="148"/>
      <c r="BE180" s="148"/>
      <c r="BF180" s="148"/>
      <c r="BG180" s="148"/>
      <c r="BH180" s="148"/>
    </row>
    <row r="181" spans="1:60" x14ac:dyDescent="0.2">
      <c r="A181" s="3"/>
      <c r="B181" s="4"/>
      <c r="C181" s="185"/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AE181">
        <v>15</v>
      </c>
      <c r="AF181">
        <v>21</v>
      </c>
      <c r="AG181" t="s">
        <v>108</v>
      </c>
    </row>
    <row r="182" spans="1:60" x14ac:dyDescent="0.2">
      <c r="A182" s="151"/>
      <c r="B182" s="152" t="s">
        <v>29</v>
      </c>
      <c r="C182" s="186"/>
      <c r="D182" s="153"/>
      <c r="E182" s="154"/>
      <c r="F182" s="154"/>
      <c r="G182" s="166">
        <f>G8+G85+G88+G115+G135+G149+G152+G155</f>
        <v>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E182">
        <f>SUMIF(L7:L180,AE181,G7:G180)</f>
        <v>0</v>
      </c>
      <c r="AF182">
        <f>SUMIF(L7:L180,AF181,G7:G180)</f>
        <v>0</v>
      </c>
      <c r="AG182" t="s">
        <v>165</v>
      </c>
    </row>
    <row r="183" spans="1:60" x14ac:dyDescent="0.2">
      <c r="C183" s="187"/>
      <c r="D183" s="10"/>
      <c r="AG183" t="s">
        <v>167</v>
      </c>
    </row>
    <row r="184" spans="1:60" x14ac:dyDescent="0.2">
      <c r="D184" s="10"/>
    </row>
    <row r="185" spans="1:60" x14ac:dyDescent="0.2">
      <c r="D185" s="10"/>
    </row>
    <row r="186" spans="1:60" x14ac:dyDescent="0.2">
      <c r="D186" s="10"/>
    </row>
    <row r="187" spans="1:60" x14ac:dyDescent="0.2">
      <c r="D187" s="10"/>
    </row>
    <row r="188" spans="1:60" x14ac:dyDescent="0.2">
      <c r="D188" s="10"/>
    </row>
    <row r="189" spans="1:60" x14ac:dyDescent="0.2">
      <c r="D189" s="10"/>
    </row>
    <row r="190" spans="1:60" x14ac:dyDescent="0.2">
      <c r="D190" s="10"/>
    </row>
    <row r="191" spans="1:60" x14ac:dyDescent="0.2">
      <c r="D191" s="10"/>
    </row>
    <row r="192" spans="1:60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3agkQWQA9FnKBkUwPCIDZRzWYv1koAHEWNcG3jV6VBiMDSu0g7JgLRwf6dBCyPa5+5vKyK+Qa5WW7+VuLUBnig==" saltValue="s2BITQjGp2E3BUy6kDKnng==" spinCount="100000" sheet="1" formatRows="0"/>
  <mergeCells count="46">
    <mergeCell ref="C38:G38"/>
    <mergeCell ref="A1:G1"/>
    <mergeCell ref="C2:G2"/>
    <mergeCell ref="C3:G3"/>
    <mergeCell ref="C4:G4"/>
    <mergeCell ref="C10:G10"/>
    <mergeCell ref="C19:G19"/>
    <mergeCell ref="C22:G22"/>
    <mergeCell ref="C27:G27"/>
    <mergeCell ref="C30:G30"/>
    <mergeCell ref="C32:G32"/>
    <mergeCell ref="C35:G35"/>
    <mergeCell ref="C99:G99"/>
    <mergeCell ref="C45:G45"/>
    <mergeCell ref="C52:G52"/>
    <mergeCell ref="C57:G57"/>
    <mergeCell ref="C60:G60"/>
    <mergeCell ref="C69:G69"/>
    <mergeCell ref="C75:G75"/>
    <mergeCell ref="C77:G77"/>
    <mergeCell ref="C81:G81"/>
    <mergeCell ref="C84:G84"/>
    <mergeCell ref="C90:G90"/>
    <mergeCell ref="C91:G91"/>
    <mergeCell ref="C148:G148"/>
    <mergeCell ref="C101:G101"/>
    <mergeCell ref="C104:G104"/>
    <mergeCell ref="C117:G117"/>
    <mergeCell ref="C119:G119"/>
    <mergeCell ref="C121:G121"/>
    <mergeCell ref="C126:G126"/>
    <mergeCell ref="C129:G129"/>
    <mergeCell ref="C137:G137"/>
    <mergeCell ref="C140:G140"/>
    <mergeCell ref="C142:G142"/>
    <mergeCell ref="C146:G146"/>
    <mergeCell ref="C174:G174"/>
    <mergeCell ref="C176:G176"/>
    <mergeCell ref="C178:G178"/>
    <mergeCell ref="C180:G180"/>
    <mergeCell ref="C151:G151"/>
    <mergeCell ref="C154:G154"/>
    <mergeCell ref="C157:G157"/>
    <mergeCell ref="C164:G164"/>
    <mergeCell ref="C167:G167"/>
    <mergeCell ref="C172:G17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32EA-0798-4B12-9B2C-EC4547E8825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183</v>
      </c>
      <c r="B1" s="251"/>
      <c r="C1" s="251"/>
      <c r="D1" s="251"/>
      <c r="E1" s="251"/>
      <c r="F1" s="251"/>
      <c r="G1" s="251"/>
      <c r="AG1" t="s">
        <v>94</v>
      </c>
    </row>
    <row r="2" spans="1:60" ht="24.95" customHeight="1" x14ac:dyDescent="0.2">
      <c r="A2" s="50" t="s">
        <v>7</v>
      </c>
      <c r="B2" s="49" t="s">
        <v>44</v>
      </c>
      <c r="C2" s="252" t="s">
        <v>45</v>
      </c>
      <c r="D2" s="253"/>
      <c r="E2" s="253"/>
      <c r="F2" s="253"/>
      <c r="G2" s="254"/>
      <c r="AG2" t="s">
        <v>95</v>
      </c>
    </row>
    <row r="3" spans="1:60" ht="24.95" customHeight="1" x14ac:dyDescent="0.2">
      <c r="A3" s="50" t="s">
        <v>8</v>
      </c>
      <c r="B3" s="49" t="s">
        <v>56</v>
      </c>
      <c r="C3" s="252" t="s">
        <v>59</v>
      </c>
      <c r="D3" s="253"/>
      <c r="E3" s="253"/>
      <c r="F3" s="253"/>
      <c r="G3" s="254"/>
      <c r="AC3" s="122" t="s">
        <v>95</v>
      </c>
      <c r="AG3" t="s">
        <v>98</v>
      </c>
    </row>
    <row r="4" spans="1:60" ht="24.95" customHeight="1" x14ac:dyDescent="0.2">
      <c r="A4" s="141" t="s">
        <v>9</v>
      </c>
      <c r="B4" s="142" t="s">
        <v>56</v>
      </c>
      <c r="C4" s="255" t="s">
        <v>61</v>
      </c>
      <c r="D4" s="256"/>
      <c r="E4" s="256"/>
      <c r="F4" s="256"/>
      <c r="G4" s="257"/>
      <c r="AG4" t="s">
        <v>99</v>
      </c>
    </row>
    <row r="5" spans="1:60" x14ac:dyDescent="0.2">
      <c r="D5" s="10"/>
    </row>
    <row r="6" spans="1:60" ht="38.25" x14ac:dyDescent="0.2">
      <c r="A6" s="144" t="s">
        <v>100</v>
      </c>
      <c r="B6" s="146" t="s">
        <v>101</v>
      </c>
      <c r="C6" s="146" t="s">
        <v>102</v>
      </c>
      <c r="D6" s="145" t="s">
        <v>103</v>
      </c>
      <c r="E6" s="144" t="s">
        <v>104</v>
      </c>
      <c r="F6" s="143" t="s">
        <v>105</v>
      </c>
      <c r="G6" s="144" t="s">
        <v>29</v>
      </c>
      <c r="H6" s="147" t="s">
        <v>30</v>
      </c>
      <c r="I6" s="147" t="s">
        <v>106</v>
      </c>
      <c r="J6" s="147" t="s">
        <v>31</v>
      </c>
      <c r="K6" s="147" t="s">
        <v>107</v>
      </c>
      <c r="L6" s="147" t="s">
        <v>108</v>
      </c>
      <c r="M6" s="147" t="s">
        <v>109</v>
      </c>
      <c r="N6" s="147" t="s">
        <v>110</v>
      </c>
      <c r="O6" s="147" t="s">
        <v>111</v>
      </c>
      <c r="P6" s="147" t="s">
        <v>112</v>
      </c>
      <c r="Q6" s="147" t="s">
        <v>113</v>
      </c>
      <c r="R6" s="147" t="s">
        <v>114</v>
      </c>
      <c r="S6" s="147" t="s">
        <v>115</v>
      </c>
      <c r="T6" s="147" t="s">
        <v>116</v>
      </c>
      <c r="U6" s="147" t="s">
        <v>117</v>
      </c>
      <c r="V6" s="147" t="s">
        <v>118</v>
      </c>
      <c r="W6" s="147" t="s">
        <v>119</v>
      </c>
      <c r="X6" s="147" t="s">
        <v>120</v>
      </c>
      <c r="Y6" s="147" t="s">
        <v>121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0" t="s">
        <v>122</v>
      </c>
      <c r="B8" s="161" t="s">
        <v>54</v>
      </c>
      <c r="C8" s="182" t="s">
        <v>76</v>
      </c>
      <c r="D8" s="162"/>
      <c r="E8" s="163"/>
      <c r="F8" s="164"/>
      <c r="G8" s="164">
        <f>SUMIF(AG9:AG72,"&lt;&gt;NOR",G9:G72)</f>
        <v>0</v>
      </c>
      <c r="H8" s="164"/>
      <c r="I8" s="164">
        <f>SUM(I9:I72)</f>
        <v>0</v>
      </c>
      <c r="J8" s="164"/>
      <c r="K8" s="164">
        <f>SUM(K9:K72)</f>
        <v>0</v>
      </c>
      <c r="L8" s="164"/>
      <c r="M8" s="164">
        <f>SUM(M9:M72)</f>
        <v>0</v>
      </c>
      <c r="N8" s="163"/>
      <c r="O8" s="163">
        <f>SUM(O9:O72)</f>
        <v>1099.79</v>
      </c>
      <c r="P8" s="163"/>
      <c r="Q8" s="163">
        <f>SUM(Q9:Q72)</f>
        <v>1097.94</v>
      </c>
      <c r="R8" s="164"/>
      <c r="S8" s="164"/>
      <c r="T8" s="165"/>
      <c r="U8" s="159"/>
      <c r="V8" s="159">
        <f>SUM(V9:V72)</f>
        <v>912.57999999999993</v>
      </c>
      <c r="W8" s="159"/>
      <c r="X8" s="159"/>
      <c r="Y8" s="159"/>
      <c r="AG8" t="s">
        <v>123</v>
      </c>
    </row>
    <row r="9" spans="1:60" ht="22.5" outlineLevel="1" x14ac:dyDescent="0.2">
      <c r="A9" s="167">
        <v>1</v>
      </c>
      <c r="B9" s="168" t="s">
        <v>221</v>
      </c>
      <c r="C9" s="183" t="s">
        <v>222</v>
      </c>
      <c r="D9" s="169" t="s">
        <v>203</v>
      </c>
      <c r="E9" s="170">
        <v>1145</v>
      </c>
      <c r="F9" s="171"/>
      <c r="G9" s="172">
        <f>ROUND(E9*F9,2)</f>
        <v>0</v>
      </c>
      <c r="H9" s="171"/>
      <c r="I9" s="172">
        <f>ROUND(E9*H9,2)</f>
        <v>0</v>
      </c>
      <c r="J9" s="171"/>
      <c r="K9" s="172">
        <f>ROUND(E9*J9,2)</f>
        <v>0</v>
      </c>
      <c r="L9" s="172">
        <v>21</v>
      </c>
      <c r="M9" s="172">
        <f>G9*(1+L9/100)</f>
        <v>0</v>
      </c>
      <c r="N9" s="170">
        <v>0</v>
      </c>
      <c r="O9" s="170">
        <f>ROUND(E9*N9,2)</f>
        <v>0</v>
      </c>
      <c r="P9" s="170">
        <v>0.33</v>
      </c>
      <c r="Q9" s="170">
        <f>ROUND(E9*P9,2)</f>
        <v>377.85</v>
      </c>
      <c r="R9" s="172" t="s">
        <v>219</v>
      </c>
      <c r="S9" s="172" t="s">
        <v>127</v>
      </c>
      <c r="T9" s="173" t="s">
        <v>188</v>
      </c>
      <c r="U9" s="158">
        <v>0.06</v>
      </c>
      <c r="V9" s="158">
        <f>ROUND(E9*U9,2)</f>
        <v>68.7</v>
      </c>
      <c r="W9" s="158"/>
      <c r="X9" s="158" t="s">
        <v>144</v>
      </c>
      <c r="Y9" s="158" t="s">
        <v>130</v>
      </c>
      <c r="Z9" s="148"/>
      <c r="AA9" s="148"/>
      <c r="AB9" s="148"/>
      <c r="AC9" s="148"/>
      <c r="AD9" s="148"/>
      <c r="AE9" s="148"/>
      <c r="AF9" s="148"/>
      <c r="AG9" s="148" t="s">
        <v>145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47" t="s">
        <v>223</v>
      </c>
      <c r="D10" s="248"/>
      <c r="E10" s="248"/>
      <c r="F10" s="248"/>
      <c r="G10" s="24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22.5" outlineLevel="1" x14ac:dyDescent="0.2">
      <c r="A11" s="167">
        <v>2</v>
      </c>
      <c r="B11" s="168" t="s">
        <v>226</v>
      </c>
      <c r="C11" s="183" t="s">
        <v>227</v>
      </c>
      <c r="D11" s="169" t="s">
        <v>203</v>
      </c>
      <c r="E11" s="170">
        <v>100</v>
      </c>
      <c r="F11" s="171"/>
      <c r="G11" s="172">
        <f>ROUND(E11*F11,2)</f>
        <v>0</v>
      </c>
      <c r="H11" s="171"/>
      <c r="I11" s="172">
        <f>ROUND(E11*H11,2)</f>
        <v>0</v>
      </c>
      <c r="J11" s="171"/>
      <c r="K11" s="172">
        <f>ROUND(E11*J11,2)</f>
        <v>0</v>
      </c>
      <c r="L11" s="172">
        <v>21</v>
      </c>
      <c r="M11" s="172">
        <f>G11*(1+L11/100)</f>
        <v>0</v>
      </c>
      <c r="N11" s="170">
        <v>0</v>
      </c>
      <c r="O11" s="170">
        <f>ROUND(E11*N11,2)</f>
        <v>0</v>
      </c>
      <c r="P11" s="170">
        <v>0.22</v>
      </c>
      <c r="Q11" s="170">
        <f>ROUND(E11*P11,2)</f>
        <v>22</v>
      </c>
      <c r="R11" s="172" t="s">
        <v>219</v>
      </c>
      <c r="S11" s="172" t="s">
        <v>127</v>
      </c>
      <c r="T11" s="173" t="s">
        <v>188</v>
      </c>
      <c r="U11" s="158">
        <v>0.12</v>
      </c>
      <c r="V11" s="158">
        <f>ROUND(E11*U11,2)</f>
        <v>12</v>
      </c>
      <c r="W11" s="158"/>
      <c r="X11" s="158" t="s">
        <v>144</v>
      </c>
      <c r="Y11" s="158" t="s">
        <v>130</v>
      </c>
      <c r="Z11" s="148"/>
      <c r="AA11" s="148"/>
      <c r="AB11" s="148"/>
      <c r="AC11" s="148"/>
      <c r="AD11" s="148"/>
      <c r="AE11" s="148"/>
      <c r="AF11" s="148"/>
      <c r="AG11" s="148" t="s">
        <v>145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2.5" outlineLevel="2" x14ac:dyDescent="0.2">
      <c r="A12" s="155"/>
      <c r="B12" s="156"/>
      <c r="C12" s="258" t="s">
        <v>228</v>
      </c>
      <c r="D12" s="259"/>
      <c r="E12" s="259"/>
      <c r="F12" s="259"/>
      <c r="G12" s="259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191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74" t="str">
        <f>C12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2" s="148"/>
      <c r="BC12" s="148"/>
      <c r="BD12" s="148"/>
      <c r="BE12" s="148"/>
      <c r="BF12" s="148"/>
      <c r="BG12" s="148"/>
      <c r="BH12" s="148"/>
    </row>
    <row r="13" spans="1:60" ht="22.5" outlineLevel="1" x14ac:dyDescent="0.2">
      <c r="A13" s="175">
        <v>3</v>
      </c>
      <c r="B13" s="176" t="s">
        <v>224</v>
      </c>
      <c r="C13" s="184" t="s">
        <v>225</v>
      </c>
      <c r="D13" s="177" t="s">
        <v>203</v>
      </c>
      <c r="E13" s="178">
        <v>1145</v>
      </c>
      <c r="F13" s="179"/>
      <c r="G13" s="180">
        <f>ROUND(E13*F13,2)</f>
        <v>0</v>
      </c>
      <c r="H13" s="179"/>
      <c r="I13" s="180">
        <f>ROUND(E13*H13,2)</f>
        <v>0</v>
      </c>
      <c r="J13" s="179"/>
      <c r="K13" s="180">
        <f>ROUND(E13*J13,2)</f>
        <v>0</v>
      </c>
      <c r="L13" s="180">
        <v>21</v>
      </c>
      <c r="M13" s="180">
        <f>G13*(1+L13/100)</f>
        <v>0</v>
      </c>
      <c r="N13" s="178">
        <v>0</v>
      </c>
      <c r="O13" s="178">
        <f>ROUND(E13*N13,2)</f>
        <v>0</v>
      </c>
      <c r="P13" s="178">
        <v>0.44</v>
      </c>
      <c r="Q13" s="178">
        <f>ROUND(E13*P13,2)</f>
        <v>503.8</v>
      </c>
      <c r="R13" s="180" t="s">
        <v>219</v>
      </c>
      <c r="S13" s="180" t="s">
        <v>127</v>
      </c>
      <c r="T13" s="181" t="s">
        <v>188</v>
      </c>
      <c r="U13" s="158">
        <v>7.2999999999999995E-2</v>
      </c>
      <c r="V13" s="158">
        <f>ROUND(E13*U13,2)</f>
        <v>83.59</v>
      </c>
      <c r="W13" s="158"/>
      <c r="X13" s="158" t="s">
        <v>144</v>
      </c>
      <c r="Y13" s="158" t="s">
        <v>130</v>
      </c>
      <c r="Z13" s="148"/>
      <c r="AA13" s="148"/>
      <c r="AB13" s="148"/>
      <c r="AC13" s="148"/>
      <c r="AD13" s="148"/>
      <c r="AE13" s="148"/>
      <c r="AF13" s="148"/>
      <c r="AG13" s="148" t="s">
        <v>145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7">
        <v>4</v>
      </c>
      <c r="B14" s="168" t="s">
        <v>229</v>
      </c>
      <c r="C14" s="183" t="s">
        <v>230</v>
      </c>
      <c r="D14" s="169" t="s">
        <v>231</v>
      </c>
      <c r="E14" s="170">
        <v>554</v>
      </c>
      <c r="F14" s="171"/>
      <c r="G14" s="172">
        <f>ROUND(E14*F14,2)</f>
        <v>0</v>
      </c>
      <c r="H14" s="171"/>
      <c r="I14" s="172">
        <f>ROUND(E14*H14,2)</f>
        <v>0</v>
      </c>
      <c r="J14" s="171"/>
      <c r="K14" s="172">
        <f>ROUND(E14*J14,2)</f>
        <v>0</v>
      </c>
      <c r="L14" s="172">
        <v>21</v>
      </c>
      <c r="M14" s="172">
        <f>G14*(1+L14/100)</f>
        <v>0</v>
      </c>
      <c r="N14" s="170">
        <v>0</v>
      </c>
      <c r="O14" s="170">
        <f>ROUND(E14*N14,2)</f>
        <v>0</v>
      </c>
      <c r="P14" s="170">
        <v>0.27</v>
      </c>
      <c r="Q14" s="170">
        <f>ROUND(E14*P14,2)</f>
        <v>149.58000000000001</v>
      </c>
      <c r="R14" s="172" t="s">
        <v>219</v>
      </c>
      <c r="S14" s="172" t="s">
        <v>127</v>
      </c>
      <c r="T14" s="173" t="s">
        <v>188</v>
      </c>
      <c r="U14" s="158">
        <v>0.12</v>
      </c>
      <c r="V14" s="158">
        <f>ROUND(E14*U14,2)</f>
        <v>66.48</v>
      </c>
      <c r="W14" s="158"/>
      <c r="X14" s="158" t="s">
        <v>144</v>
      </c>
      <c r="Y14" s="158" t="s">
        <v>130</v>
      </c>
      <c r="Z14" s="148"/>
      <c r="AA14" s="148"/>
      <c r="AB14" s="148"/>
      <c r="AC14" s="148"/>
      <c r="AD14" s="148"/>
      <c r="AE14" s="148"/>
      <c r="AF14" s="148"/>
      <c r="AG14" s="148" t="s">
        <v>145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">
      <c r="A15" s="155"/>
      <c r="B15" s="156"/>
      <c r="C15" s="258" t="s">
        <v>232</v>
      </c>
      <c r="D15" s="259"/>
      <c r="E15" s="259"/>
      <c r="F15" s="259"/>
      <c r="G15" s="259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191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74" t="str">
        <f>C15</f>
        <v>s vybouráním lože, s přemístěním hmot na skládku na vzdálenost do 3 m nebo naložením na dopravní prostředek</v>
      </c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190" t="s">
        <v>437</v>
      </c>
      <c r="D16" s="188"/>
      <c r="E16" s="189">
        <v>554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193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67">
        <v>5</v>
      </c>
      <c r="B17" s="168" t="s">
        <v>234</v>
      </c>
      <c r="C17" s="183" t="s">
        <v>235</v>
      </c>
      <c r="D17" s="169" t="s">
        <v>186</v>
      </c>
      <c r="E17" s="170">
        <v>35.65</v>
      </c>
      <c r="F17" s="171"/>
      <c r="G17" s="172">
        <f>ROUND(E17*F17,2)</f>
        <v>0</v>
      </c>
      <c r="H17" s="171"/>
      <c r="I17" s="172">
        <f>ROUND(E17*H17,2)</f>
        <v>0</v>
      </c>
      <c r="J17" s="171"/>
      <c r="K17" s="172">
        <f>ROUND(E17*J17,2)</f>
        <v>0</v>
      </c>
      <c r="L17" s="172">
        <v>21</v>
      </c>
      <c r="M17" s="172">
        <f>G17*(1+L17/100)</f>
        <v>0</v>
      </c>
      <c r="N17" s="170">
        <v>0</v>
      </c>
      <c r="O17" s="170">
        <f>ROUND(E17*N17,2)</f>
        <v>0</v>
      </c>
      <c r="P17" s="170">
        <v>0</v>
      </c>
      <c r="Q17" s="170">
        <f>ROUND(E17*P17,2)</f>
        <v>0</v>
      </c>
      <c r="R17" s="172" t="s">
        <v>187</v>
      </c>
      <c r="S17" s="172" t="s">
        <v>127</v>
      </c>
      <c r="T17" s="173" t="s">
        <v>188</v>
      </c>
      <c r="U17" s="158">
        <v>0.23</v>
      </c>
      <c r="V17" s="158">
        <f>ROUND(E17*U17,2)</f>
        <v>8.1999999999999993</v>
      </c>
      <c r="W17" s="158"/>
      <c r="X17" s="158" t="s">
        <v>144</v>
      </c>
      <c r="Y17" s="158" t="s">
        <v>130</v>
      </c>
      <c r="Z17" s="148"/>
      <c r="AA17" s="148"/>
      <c r="AB17" s="148"/>
      <c r="AC17" s="148"/>
      <c r="AD17" s="148"/>
      <c r="AE17" s="148"/>
      <c r="AF17" s="148"/>
      <c r="AG17" s="148" t="s">
        <v>145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2.5" outlineLevel="2" x14ac:dyDescent="0.2">
      <c r="A18" s="155"/>
      <c r="B18" s="156"/>
      <c r="C18" s="258" t="s">
        <v>236</v>
      </c>
      <c r="D18" s="259"/>
      <c r="E18" s="259"/>
      <c r="F18" s="259"/>
      <c r="G18" s="259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191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74" t="str">
        <f>C18</f>
        <v>zapažených i nezapažených s urovnáním dna do předepsaného profilu a spádu, s přehozením výkopku na přilehlém terénu na vzdálenost do 3 m od podélné osy rýhy nebo s naložením výkopku na dopravní prostředek.</v>
      </c>
      <c r="BB18" s="148"/>
      <c r="BC18" s="148"/>
      <c r="BD18" s="148"/>
      <c r="BE18" s="148"/>
      <c r="BF18" s="148"/>
      <c r="BG18" s="148"/>
      <c r="BH18" s="148"/>
    </row>
    <row r="19" spans="1:60" outlineLevel="2" x14ac:dyDescent="0.2">
      <c r="A19" s="155"/>
      <c r="B19" s="156"/>
      <c r="C19" s="190" t="s">
        <v>438</v>
      </c>
      <c r="D19" s="188"/>
      <c r="E19" s="189">
        <v>24.3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193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190" t="s">
        <v>439</v>
      </c>
      <c r="D20" s="188"/>
      <c r="E20" s="189">
        <v>0.85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193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">
      <c r="A21" s="155"/>
      <c r="B21" s="156"/>
      <c r="C21" s="190" t="s">
        <v>440</v>
      </c>
      <c r="D21" s="188"/>
      <c r="E21" s="189">
        <v>10.5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193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22.5" outlineLevel="1" x14ac:dyDescent="0.2">
      <c r="A22" s="167">
        <v>6</v>
      </c>
      <c r="B22" s="168" t="s">
        <v>238</v>
      </c>
      <c r="C22" s="183" t="s">
        <v>239</v>
      </c>
      <c r="D22" s="169" t="s">
        <v>186</v>
      </c>
      <c r="E22" s="170">
        <v>19.940000000000001</v>
      </c>
      <c r="F22" s="171"/>
      <c r="G22" s="172">
        <f>ROUND(E22*F22,2)</f>
        <v>0</v>
      </c>
      <c r="H22" s="171"/>
      <c r="I22" s="172">
        <f>ROUND(E22*H22,2)</f>
        <v>0</v>
      </c>
      <c r="J22" s="171"/>
      <c r="K22" s="172">
        <f>ROUND(E22*J22,2)</f>
        <v>0</v>
      </c>
      <c r="L22" s="172">
        <v>21</v>
      </c>
      <c r="M22" s="172">
        <f>G22*(1+L22/100)</f>
        <v>0</v>
      </c>
      <c r="N22" s="170">
        <v>0</v>
      </c>
      <c r="O22" s="170">
        <f>ROUND(E22*N22,2)</f>
        <v>0</v>
      </c>
      <c r="P22" s="170">
        <v>0</v>
      </c>
      <c r="Q22" s="170">
        <f>ROUND(E22*P22,2)</f>
        <v>0</v>
      </c>
      <c r="R22" s="172" t="s">
        <v>187</v>
      </c>
      <c r="S22" s="172" t="s">
        <v>127</v>
      </c>
      <c r="T22" s="173" t="s">
        <v>188</v>
      </c>
      <c r="U22" s="158">
        <v>0.2</v>
      </c>
      <c r="V22" s="158">
        <f>ROUND(E22*U22,2)</f>
        <v>3.99</v>
      </c>
      <c r="W22" s="158"/>
      <c r="X22" s="158" t="s">
        <v>144</v>
      </c>
      <c r="Y22" s="158" t="s">
        <v>130</v>
      </c>
      <c r="Z22" s="148"/>
      <c r="AA22" s="148"/>
      <c r="AB22" s="148"/>
      <c r="AC22" s="148"/>
      <c r="AD22" s="148"/>
      <c r="AE22" s="148"/>
      <c r="AF22" s="148"/>
      <c r="AG22" s="148" t="s">
        <v>145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258" t="s">
        <v>215</v>
      </c>
      <c r="D23" s="259"/>
      <c r="E23" s="259"/>
      <c r="F23" s="259"/>
      <c r="G23" s="259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191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190" t="s">
        <v>441</v>
      </c>
      <c r="D24" s="188"/>
      <c r="E24" s="189">
        <v>19.440000000000001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193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90" t="s">
        <v>442</v>
      </c>
      <c r="D25" s="188"/>
      <c r="E25" s="189">
        <v>0.5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193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7">
        <v>7</v>
      </c>
      <c r="B26" s="168" t="s">
        <v>241</v>
      </c>
      <c r="C26" s="183" t="s">
        <v>242</v>
      </c>
      <c r="D26" s="169" t="s">
        <v>196</v>
      </c>
      <c r="E26" s="170">
        <v>8.7736000000000001</v>
      </c>
      <c r="F26" s="171"/>
      <c r="G26" s="172">
        <f>ROUND(E26*F26,2)</f>
        <v>0</v>
      </c>
      <c r="H26" s="171"/>
      <c r="I26" s="172">
        <f>ROUND(E26*H26,2)</f>
        <v>0</v>
      </c>
      <c r="J26" s="171"/>
      <c r="K26" s="172">
        <f>ROUND(E26*J26,2)</f>
        <v>0</v>
      </c>
      <c r="L26" s="172">
        <v>21</v>
      </c>
      <c r="M26" s="172">
        <f>G26*(1+L26/100)</f>
        <v>0</v>
      </c>
      <c r="N26" s="170">
        <v>1</v>
      </c>
      <c r="O26" s="170">
        <f>ROUND(E26*N26,2)</f>
        <v>8.77</v>
      </c>
      <c r="P26" s="170">
        <v>0</v>
      </c>
      <c r="Q26" s="170">
        <f>ROUND(E26*P26,2)</f>
        <v>0</v>
      </c>
      <c r="R26" s="172" t="s">
        <v>197</v>
      </c>
      <c r="S26" s="172" t="s">
        <v>127</v>
      </c>
      <c r="T26" s="173" t="s">
        <v>188</v>
      </c>
      <c r="U26" s="158">
        <v>0</v>
      </c>
      <c r="V26" s="158">
        <f>ROUND(E26*U26,2)</f>
        <v>0</v>
      </c>
      <c r="W26" s="158"/>
      <c r="X26" s="158" t="s">
        <v>198</v>
      </c>
      <c r="Y26" s="158" t="s">
        <v>130</v>
      </c>
      <c r="Z26" s="148"/>
      <c r="AA26" s="148"/>
      <c r="AB26" s="148"/>
      <c r="AC26" s="148"/>
      <c r="AD26" s="148"/>
      <c r="AE26" s="148"/>
      <c r="AF26" s="148"/>
      <c r="AG26" s="148" t="s">
        <v>199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190" t="s">
        <v>443</v>
      </c>
      <c r="D27" s="188"/>
      <c r="E27" s="189">
        <v>8.7736000000000001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8"/>
      <c r="AA27" s="148"/>
      <c r="AB27" s="148"/>
      <c r="AC27" s="148"/>
      <c r="AD27" s="148"/>
      <c r="AE27" s="148"/>
      <c r="AF27" s="148"/>
      <c r="AG27" s="148" t="s">
        <v>193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67">
        <v>8</v>
      </c>
      <c r="B28" s="168" t="s">
        <v>244</v>
      </c>
      <c r="C28" s="183" t="s">
        <v>245</v>
      </c>
      <c r="D28" s="169" t="s">
        <v>196</v>
      </c>
      <c r="E28" s="170">
        <v>35.0944</v>
      </c>
      <c r="F28" s="171"/>
      <c r="G28" s="172">
        <f>ROUND(E28*F28,2)</f>
        <v>0</v>
      </c>
      <c r="H28" s="171"/>
      <c r="I28" s="172">
        <f>ROUND(E28*H28,2)</f>
        <v>0</v>
      </c>
      <c r="J28" s="171"/>
      <c r="K28" s="172">
        <f>ROUND(E28*J28,2)</f>
        <v>0</v>
      </c>
      <c r="L28" s="172">
        <v>21</v>
      </c>
      <c r="M28" s="172">
        <f>G28*(1+L28/100)</f>
        <v>0</v>
      </c>
      <c r="N28" s="170">
        <v>1</v>
      </c>
      <c r="O28" s="170">
        <f>ROUND(E28*N28,2)</f>
        <v>35.090000000000003</v>
      </c>
      <c r="P28" s="170">
        <v>0</v>
      </c>
      <c r="Q28" s="170">
        <f>ROUND(E28*P28,2)</f>
        <v>0</v>
      </c>
      <c r="R28" s="172" t="s">
        <v>197</v>
      </c>
      <c r="S28" s="172" t="s">
        <v>127</v>
      </c>
      <c r="T28" s="173" t="s">
        <v>188</v>
      </c>
      <c r="U28" s="158">
        <v>0</v>
      </c>
      <c r="V28" s="158">
        <f>ROUND(E28*U28,2)</f>
        <v>0</v>
      </c>
      <c r="W28" s="158"/>
      <c r="X28" s="158" t="s">
        <v>198</v>
      </c>
      <c r="Y28" s="158" t="s">
        <v>130</v>
      </c>
      <c r="Z28" s="148"/>
      <c r="AA28" s="148"/>
      <c r="AB28" s="148"/>
      <c r="AC28" s="148"/>
      <c r="AD28" s="148"/>
      <c r="AE28" s="148"/>
      <c r="AF28" s="148"/>
      <c r="AG28" s="148" t="s">
        <v>199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190" t="s">
        <v>444</v>
      </c>
      <c r="D29" s="188"/>
      <c r="E29" s="189">
        <v>35.0944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193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67">
        <v>9</v>
      </c>
      <c r="B30" s="168" t="s">
        <v>247</v>
      </c>
      <c r="C30" s="183" t="s">
        <v>248</v>
      </c>
      <c r="D30" s="169" t="s">
        <v>186</v>
      </c>
      <c r="E30" s="170">
        <v>1163.81</v>
      </c>
      <c r="F30" s="171"/>
      <c r="G30" s="172">
        <f>ROUND(E30*F30,2)</f>
        <v>0</v>
      </c>
      <c r="H30" s="171"/>
      <c r="I30" s="172">
        <f>ROUND(E30*H30,2)</f>
        <v>0</v>
      </c>
      <c r="J30" s="171"/>
      <c r="K30" s="172">
        <f>ROUND(E30*J30,2)</f>
        <v>0</v>
      </c>
      <c r="L30" s="172">
        <v>21</v>
      </c>
      <c r="M30" s="172">
        <f>G30*(1+L30/100)</f>
        <v>0</v>
      </c>
      <c r="N30" s="170">
        <v>0</v>
      </c>
      <c r="O30" s="170">
        <f>ROUND(E30*N30,2)</f>
        <v>0</v>
      </c>
      <c r="P30" s="170">
        <v>0</v>
      </c>
      <c r="Q30" s="170">
        <f>ROUND(E30*P30,2)</f>
        <v>0</v>
      </c>
      <c r="R30" s="172" t="s">
        <v>187</v>
      </c>
      <c r="S30" s="172" t="s">
        <v>127</v>
      </c>
      <c r="T30" s="173" t="s">
        <v>188</v>
      </c>
      <c r="U30" s="158">
        <v>0.22</v>
      </c>
      <c r="V30" s="158">
        <f>ROUND(E30*U30,2)</f>
        <v>256.04000000000002</v>
      </c>
      <c r="W30" s="158"/>
      <c r="X30" s="158" t="s">
        <v>144</v>
      </c>
      <c r="Y30" s="158" t="s">
        <v>130</v>
      </c>
      <c r="Z30" s="148"/>
      <c r="AA30" s="148"/>
      <c r="AB30" s="148"/>
      <c r="AC30" s="148"/>
      <c r="AD30" s="148"/>
      <c r="AE30" s="148"/>
      <c r="AF30" s="148"/>
      <c r="AG30" s="148" t="s">
        <v>145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">
      <c r="A31" s="155"/>
      <c r="B31" s="156"/>
      <c r="C31" s="258" t="s">
        <v>249</v>
      </c>
      <c r="D31" s="259"/>
      <c r="E31" s="259"/>
      <c r="F31" s="259"/>
      <c r="G31" s="259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191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74" t="str">
        <f>C31</f>
        <v>s přemístěním výkopku v příčných profilech na vzdálenost do 15 m nebo s naložením na dopravní prostředek.</v>
      </c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190" t="s">
        <v>445</v>
      </c>
      <c r="D32" s="188"/>
      <c r="E32" s="189">
        <v>921.6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193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 x14ac:dyDescent="0.2">
      <c r="A33" s="155"/>
      <c r="B33" s="156"/>
      <c r="C33" s="190" t="s">
        <v>446</v>
      </c>
      <c r="D33" s="188"/>
      <c r="E33" s="189">
        <v>460.8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193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3" x14ac:dyDescent="0.2">
      <c r="A34" s="155"/>
      <c r="B34" s="156"/>
      <c r="C34" s="190" t="s">
        <v>447</v>
      </c>
      <c r="D34" s="188"/>
      <c r="E34" s="189">
        <v>61.2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193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3" x14ac:dyDescent="0.2">
      <c r="A35" s="155"/>
      <c r="B35" s="156"/>
      <c r="C35" s="190" t="s">
        <v>448</v>
      </c>
      <c r="D35" s="188"/>
      <c r="E35" s="189">
        <v>120.96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193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190" t="s">
        <v>449</v>
      </c>
      <c r="D36" s="188"/>
      <c r="E36" s="189">
        <v>-400.75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193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67">
        <v>10</v>
      </c>
      <c r="B37" s="168" t="s">
        <v>253</v>
      </c>
      <c r="C37" s="183" t="s">
        <v>450</v>
      </c>
      <c r="D37" s="169" t="s">
        <v>186</v>
      </c>
      <c r="E37" s="170">
        <v>1199.46</v>
      </c>
      <c r="F37" s="171"/>
      <c r="G37" s="172">
        <f>ROUND(E37*F37,2)</f>
        <v>0</v>
      </c>
      <c r="H37" s="171"/>
      <c r="I37" s="172">
        <f>ROUND(E37*H37,2)</f>
        <v>0</v>
      </c>
      <c r="J37" s="171"/>
      <c r="K37" s="172">
        <f>ROUND(E37*J37,2)</f>
        <v>0</v>
      </c>
      <c r="L37" s="172">
        <v>21</v>
      </c>
      <c r="M37" s="172">
        <f>G37*(1+L37/100)</f>
        <v>0</v>
      </c>
      <c r="N37" s="170">
        <v>0</v>
      </c>
      <c r="O37" s="170">
        <f>ROUND(E37*N37,2)</f>
        <v>0</v>
      </c>
      <c r="P37" s="170">
        <v>0</v>
      </c>
      <c r="Q37" s="170">
        <f>ROUND(E37*P37,2)</f>
        <v>0</v>
      </c>
      <c r="R37" s="172" t="s">
        <v>187</v>
      </c>
      <c r="S37" s="172" t="s">
        <v>127</v>
      </c>
      <c r="T37" s="173" t="s">
        <v>188</v>
      </c>
      <c r="U37" s="158">
        <v>0.05</v>
      </c>
      <c r="V37" s="158">
        <f>ROUND(E37*U37,2)</f>
        <v>59.97</v>
      </c>
      <c r="W37" s="158"/>
      <c r="X37" s="158" t="s">
        <v>144</v>
      </c>
      <c r="Y37" s="158" t="s">
        <v>130</v>
      </c>
      <c r="Z37" s="148"/>
      <c r="AA37" s="148"/>
      <c r="AB37" s="148"/>
      <c r="AC37" s="148"/>
      <c r="AD37" s="148"/>
      <c r="AE37" s="148"/>
      <c r="AF37" s="148"/>
      <c r="AG37" s="148" t="s">
        <v>145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90" t="s">
        <v>451</v>
      </c>
      <c r="D38" s="188"/>
      <c r="E38" s="189">
        <v>1199.46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193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2.5" outlineLevel="1" x14ac:dyDescent="0.2">
      <c r="A39" s="167">
        <v>11</v>
      </c>
      <c r="B39" s="168" t="s">
        <v>256</v>
      </c>
      <c r="C39" s="183" t="s">
        <v>257</v>
      </c>
      <c r="D39" s="169" t="s">
        <v>186</v>
      </c>
      <c r="E39" s="170">
        <v>1199.46</v>
      </c>
      <c r="F39" s="171"/>
      <c r="G39" s="172">
        <f>ROUND(E39*F39,2)</f>
        <v>0</v>
      </c>
      <c r="H39" s="171"/>
      <c r="I39" s="172">
        <f>ROUND(E39*H39,2)</f>
        <v>0</v>
      </c>
      <c r="J39" s="171"/>
      <c r="K39" s="172">
        <f>ROUND(E39*J39,2)</f>
        <v>0</v>
      </c>
      <c r="L39" s="172">
        <v>21</v>
      </c>
      <c r="M39" s="172">
        <f>G39*(1+L39/100)</f>
        <v>0</v>
      </c>
      <c r="N39" s="170">
        <v>0</v>
      </c>
      <c r="O39" s="170">
        <f>ROUND(E39*N39,2)</f>
        <v>0</v>
      </c>
      <c r="P39" s="170">
        <v>0</v>
      </c>
      <c r="Q39" s="170">
        <f>ROUND(E39*P39,2)</f>
        <v>0</v>
      </c>
      <c r="R39" s="172" t="s">
        <v>187</v>
      </c>
      <c r="S39" s="172" t="s">
        <v>127</v>
      </c>
      <c r="T39" s="173" t="s">
        <v>188</v>
      </c>
      <c r="U39" s="158">
        <v>0.01</v>
      </c>
      <c r="V39" s="158">
        <f>ROUND(E39*U39,2)</f>
        <v>11.99</v>
      </c>
      <c r="W39" s="158"/>
      <c r="X39" s="158" t="s">
        <v>144</v>
      </c>
      <c r="Y39" s="158" t="s">
        <v>130</v>
      </c>
      <c r="Z39" s="148"/>
      <c r="AA39" s="148"/>
      <c r="AB39" s="148"/>
      <c r="AC39" s="148"/>
      <c r="AD39" s="148"/>
      <c r="AE39" s="148"/>
      <c r="AF39" s="148"/>
      <c r="AG39" s="148" t="s">
        <v>145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258" t="s">
        <v>452</v>
      </c>
      <c r="D40" s="259"/>
      <c r="E40" s="259"/>
      <c r="F40" s="259"/>
      <c r="G40" s="259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191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74" t="str">
        <f>C40</f>
        <v>po suchu, bez ohledu na druh dopravního prostředku, bez naložení výkopku, avšak se složením bez rozhrnutí,</v>
      </c>
      <c r="BB40" s="148"/>
      <c r="BC40" s="148"/>
      <c r="BD40" s="148"/>
      <c r="BE40" s="148"/>
      <c r="BF40" s="148"/>
      <c r="BG40" s="148"/>
      <c r="BH40" s="148"/>
    </row>
    <row r="41" spans="1:60" outlineLevel="2" x14ac:dyDescent="0.2">
      <c r="A41" s="155"/>
      <c r="B41" s="156"/>
      <c r="C41" s="190" t="s">
        <v>453</v>
      </c>
      <c r="D41" s="188"/>
      <c r="E41" s="189">
        <v>1199.46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193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2.5" outlineLevel="1" x14ac:dyDescent="0.2">
      <c r="A42" s="175">
        <v>12</v>
      </c>
      <c r="B42" s="176" t="s">
        <v>260</v>
      </c>
      <c r="C42" s="184" t="s">
        <v>261</v>
      </c>
      <c r="D42" s="177" t="s">
        <v>186</v>
      </c>
      <c r="E42" s="178">
        <v>1199.46</v>
      </c>
      <c r="F42" s="179"/>
      <c r="G42" s="180">
        <f>ROUND(E42*F42,2)</f>
        <v>0</v>
      </c>
      <c r="H42" s="179"/>
      <c r="I42" s="180">
        <f>ROUND(E42*H42,2)</f>
        <v>0</v>
      </c>
      <c r="J42" s="179"/>
      <c r="K42" s="180">
        <f>ROUND(E42*J42,2)</f>
        <v>0</v>
      </c>
      <c r="L42" s="180">
        <v>21</v>
      </c>
      <c r="M42" s="180">
        <f>G42*(1+L42/100)</f>
        <v>0</v>
      </c>
      <c r="N42" s="178">
        <v>0</v>
      </c>
      <c r="O42" s="178">
        <f>ROUND(E42*N42,2)</f>
        <v>0</v>
      </c>
      <c r="P42" s="178">
        <v>0</v>
      </c>
      <c r="Q42" s="178">
        <f>ROUND(E42*P42,2)</f>
        <v>0</v>
      </c>
      <c r="R42" s="180" t="s">
        <v>187</v>
      </c>
      <c r="S42" s="180" t="s">
        <v>127</v>
      </c>
      <c r="T42" s="181" t="s">
        <v>188</v>
      </c>
      <c r="U42" s="158">
        <v>8.9999999999999993E-3</v>
      </c>
      <c r="V42" s="158">
        <f>ROUND(E42*U42,2)</f>
        <v>10.8</v>
      </c>
      <c r="W42" s="158"/>
      <c r="X42" s="158" t="s">
        <v>144</v>
      </c>
      <c r="Y42" s="158" t="s">
        <v>130</v>
      </c>
      <c r="Z42" s="148"/>
      <c r="AA42" s="148"/>
      <c r="AB42" s="148"/>
      <c r="AC42" s="148"/>
      <c r="AD42" s="148"/>
      <c r="AE42" s="148"/>
      <c r="AF42" s="148"/>
      <c r="AG42" s="148" t="s">
        <v>145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75">
        <v>13</v>
      </c>
      <c r="B43" s="176" t="s">
        <v>262</v>
      </c>
      <c r="C43" s="184" t="s">
        <v>454</v>
      </c>
      <c r="D43" s="177" t="s">
        <v>186</v>
      </c>
      <c r="E43" s="178">
        <v>1199.46</v>
      </c>
      <c r="F43" s="179"/>
      <c r="G43" s="180">
        <f>ROUND(E43*F43,2)</f>
        <v>0</v>
      </c>
      <c r="H43" s="179"/>
      <c r="I43" s="180">
        <f>ROUND(E43*H43,2)</f>
        <v>0</v>
      </c>
      <c r="J43" s="179"/>
      <c r="K43" s="180">
        <f>ROUND(E43*J43,2)</f>
        <v>0</v>
      </c>
      <c r="L43" s="180">
        <v>21</v>
      </c>
      <c r="M43" s="180">
        <f>G43*(1+L43/100)</f>
        <v>0</v>
      </c>
      <c r="N43" s="178">
        <v>0</v>
      </c>
      <c r="O43" s="178">
        <f>ROUND(E43*N43,2)</f>
        <v>0</v>
      </c>
      <c r="P43" s="178">
        <v>0</v>
      </c>
      <c r="Q43" s="178">
        <f>ROUND(E43*P43,2)</f>
        <v>0</v>
      </c>
      <c r="R43" s="180" t="s">
        <v>187</v>
      </c>
      <c r="S43" s="180" t="s">
        <v>127</v>
      </c>
      <c r="T43" s="181" t="s">
        <v>188</v>
      </c>
      <c r="U43" s="158">
        <v>0</v>
      </c>
      <c r="V43" s="158">
        <f>ROUND(E43*U43,2)</f>
        <v>0</v>
      </c>
      <c r="W43" s="158"/>
      <c r="X43" s="158" t="s">
        <v>144</v>
      </c>
      <c r="Y43" s="158" t="s">
        <v>130</v>
      </c>
      <c r="Z43" s="148"/>
      <c r="AA43" s="148"/>
      <c r="AB43" s="148"/>
      <c r="AC43" s="148"/>
      <c r="AD43" s="148"/>
      <c r="AE43" s="148"/>
      <c r="AF43" s="148"/>
      <c r="AG43" s="148" t="s">
        <v>145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67">
        <v>14</v>
      </c>
      <c r="B44" s="168" t="s">
        <v>264</v>
      </c>
      <c r="C44" s="183" t="s">
        <v>265</v>
      </c>
      <c r="D44" s="169" t="s">
        <v>203</v>
      </c>
      <c r="E44" s="170">
        <v>1940.4</v>
      </c>
      <c r="F44" s="171"/>
      <c r="G44" s="172">
        <f>ROUND(E44*F44,2)</f>
        <v>0</v>
      </c>
      <c r="H44" s="171"/>
      <c r="I44" s="172">
        <f>ROUND(E44*H44,2)</f>
        <v>0</v>
      </c>
      <c r="J44" s="171"/>
      <c r="K44" s="172">
        <f>ROUND(E44*J44,2)</f>
        <v>0</v>
      </c>
      <c r="L44" s="172">
        <v>21</v>
      </c>
      <c r="M44" s="172">
        <f>G44*(1+L44/100)</f>
        <v>0</v>
      </c>
      <c r="N44" s="170">
        <v>0</v>
      </c>
      <c r="O44" s="170">
        <f>ROUND(E44*N44,2)</f>
        <v>0</v>
      </c>
      <c r="P44" s="170">
        <v>0</v>
      </c>
      <c r="Q44" s="170">
        <f>ROUND(E44*P44,2)</f>
        <v>0</v>
      </c>
      <c r="R44" s="172" t="s">
        <v>187</v>
      </c>
      <c r="S44" s="172" t="s">
        <v>127</v>
      </c>
      <c r="T44" s="173" t="s">
        <v>188</v>
      </c>
      <c r="U44" s="158">
        <v>0.02</v>
      </c>
      <c r="V44" s="158">
        <f>ROUND(E44*U44,2)</f>
        <v>38.81</v>
      </c>
      <c r="W44" s="158"/>
      <c r="X44" s="158" t="s">
        <v>144</v>
      </c>
      <c r="Y44" s="158" t="s">
        <v>130</v>
      </c>
      <c r="Z44" s="148"/>
      <c r="AA44" s="148"/>
      <c r="AB44" s="148"/>
      <c r="AC44" s="148"/>
      <c r="AD44" s="148"/>
      <c r="AE44" s="148"/>
      <c r="AF44" s="148"/>
      <c r="AG44" s="148" t="s">
        <v>145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258" t="s">
        <v>266</v>
      </c>
      <c r="D45" s="259"/>
      <c r="E45" s="259"/>
      <c r="F45" s="259"/>
      <c r="G45" s="259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191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90" t="s">
        <v>455</v>
      </c>
      <c r="D46" s="188"/>
      <c r="E46" s="189">
        <v>1940.4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193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67">
        <v>15</v>
      </c>
      <c r="B47" s="168" t="s">
        <v>268</v>
      </c>
      <c r="C47" s="183" t="s">
        <v>456</v>
      </c>
      <c r="D47" s="169" t="s">
        <v>186</v>
      </c>
      <c r="E47" s="170">
        <v>460.8</v>
      </c>
      <c r="F47" s="171"/>
      <c r="G47" s="172">
        <f>ROUND(E47*F47,2)</f>
        <v>0</v>
      </c>
      <c r="H47" s="171"/>
      <c r="I47" s="172">
        <f>ROUND(E47*H47,2)</f>
        <v>0</v>
      </c>
      <c r="J47" s="171"/>
      <c r="K47" s="172">
        <f>ROUND(E47*J47,2)</f>
        <v>0</v>
      </c>
      <c r="L47" s="172">
        <v>21</v>
      </c>
      <c r="M47" s="172">
        <f>G47*(1+L47/100)</f>
        <v>0</v>
      </c>
      <c r="N47" s="170">
        <v>0</v>
      </c>
      <c r="O47" s="170">
        <f>ROUND(E47*N47,2)</f>
        <v>0</v>
      </c>
      <c r="P47" s="170">
        <v>0</v>
      </c>
      <c r="Q47" s="170">
        <f>ROUND(E47*P47,2)</f>
        <v>0</v>
      </c>
      <c r="R47" s="172" t="s">
        <v>187</v>
      </c>
      <c r="S47" s="172" t="s">
        <v>127</v>
      </c>
      <c r="T47" s="173" t="s">
        <v>188</v>
      </c>
      <c r="U47" s="158">
        <v>0.05</v>
      </c>
      <c r="V47" s="158">
        <f>ROUND(E47*U47,2)</f>
        <v>23.04</v>
      </c>
      <c r="W47" s="158"/>
      <c r="X47" s="158" t="s">
        <v>144</v>
      </c>
      <c r="Y47" s="158" t="s">
        <v>130</v>
      </c>
      <c r="Z47" s="148"/>
      <c r="AA47" s="148"/>
      <c r="AB47" s="148"/>
      <c r="AC47" s="148"/>
      <c r="AD47" s="148"/>
      <c r="AE47" s="148"/>
      <c r="AF47" s="148"/>
      <c r="AG47" s="148" t="s">
        <v>145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258" t="s">
        <v>270</v>
      </c>
      <c r="D48" s="259"/>
      <c r="E48" s="259"/>
      <c r="F48" s="259"/>
      <c r="G48" s="259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191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2" x14ac:dyDescent="0.2">
      <c r="A49" s="155"/>
      <c r="B49" s="156"/>
      <c r="C49" s="190" t="s">
        <v>457</v>
      </c>
      <c r="D49" s="188"/>
      <c r="E49" s="189">
        <v>460.8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193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67">
        <v>16</v>
      </c>
      <c r="B50" s="168" t="s">
        <v>272</v>
      </c>
      <c r="C50" s="183" t="s">
        <v>273</v>
      </c>
      <c r="D50" s="169" t="s">
        <v>196</v>
      </c>
      <c r="E50" s="170">
        <v>1013.76</v>
      </c>
      <c r="F50" s="171"/>
      <c r="G50" s="172">
        <f>ROUND(E50*F50,2)</f>
        <v>0</v>
      </c>
      <c r="H50" s="171"/>
      <c r="I50" s="172">
        <f>ROUND(E50*H50,2)</f>
        <v>0</v>
      </c>
      <c r="J50" s="171"/>
      <c r="K50" s="172">
        <f>ROUND(E50*J50,2)</f>
        <v>0</v>
      </c>
      <c r="L50" s="172">
        <v>21</v>
      </c>
      <c r="M50" s="172">
        <f>G50*(1+L50/100)</f>
        <v>0</v>
      </c>
      <c r="N50" s="170">
        <v>1</v>
      </c>
      <c r="O50" s="170">
        <f>ROUND(E50*N50,2)</f>
        <v>1013.76</v>
      </c>
      <c r="P50" s="170">
        <v>0</v>
      </c>
      <c r="Q50" s="170">
        <f>ROUND(E50*P50,2)</f>
        <v>0</v>
      </c>
      <c r="R50" s="172" t="s">
        <v>197</v>
      </c>
      <c r="S50" s="172" t="s">
        <v>127</v>
      </c>
      <c r="T50" s="173" t="s">
        <v>188</v>
      </c>
      <c r="U50" s="158">
        <v>0</v>
      </c>
      <c r="V50" s="158">
        <f>ROUND(E50*U50,2)</f>
        <v>0</v>
      </c>
      <c r="W50" s="158"/>
      <c r="X50" s="158" t="s">
        <v>198</v>
      </c>
      <c r="Y50" s="158" t="s">
        <v>130</v>
      </c>
      <c r="Z50" s="148"/>
      <c r="AA50" s="148"/>
      <c r="AB50" s="148"/>
      <c r="AC50" s="148"/>
      <c r="AD50" s="148"/>
      <c r="AE50" s="148"/>
      <c r="AF50" s="148"/>
      <c r="AG50" s="148" t="s">
        <v>199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190" t="s">
        <v>458</v>
      </c>
      <c r="D51" s="188"/>
      <c r="E51" s="189">
        <v>1013.76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193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67">
        <v>17</v>
      </c>
      <c r="B52" s="168" t="s">
        <v>275</v>
      </c>
      <c r="C52" s="183" t="s">
        <v>276</v>
      </c>
      <c r="D52" s="169" t="s">
        <v>203</v>
      </c>
      <c r="E52" s="170">
        <v>1536</v>
      </c>
      <c r="F52" s="171"/>
      <c r="G52" s="172">
        <f>ROUND(E52*F52,2)</f>
        <v>0</v>
      </c>
      <c r="H52" s="171"/>
      <c r="I52" s="172">
        <f>ROUND(E52*H52,2)</f>
        <v>0</v>
      </c>
      <c r="J52" s="171"/>
      <c r="K52" s="172">
        <f>ROUND(E52*J52,2)</f>
        <v>0</v>
      </c>
      <c r="L52" s="172">
        <v>21</v>
      </c>
      <c r="M52" s="172">
        <f>G52*(1+L52/100)</f>
        <v>0</v>
      </c>
      <c r="N52" s="170">
        <v>0</v>
      </c>
      <c r="O52" s="170">
        <f>ROUND(E52*N52,2)</f>
        <v>0</v>
      </c>
      <c r="P52" s="170">
        <v>0</v>
      </c>
      <c r="Q52" s="170">
        <f>ROUND(E52*P52,2)</f>
        <v>0</v>
      </c>
      <c r="R52" s="172" t="s">
        <v>219</v>
      </c>
      <c r="S52" s="172" t="s">
        <v>127</v>
      </c>
      <c r="T52" s="173" t="s">
        <v>188</v>
      </c>
      <c r="U52" s="158">
        <v>9.0999999999999998E-2</v>
      </c>
      <c r="V52" s="158">
        <f>ROUND(E52*U52,2)</f>
        <v>139.78</v>
      </c>
      <c r="W52" s="158"/>
      <c r="X52" s="158" t="s">
        <v>144</v>
      </c>
      <c r="Y52" s="158" t="s">
        <v>130</v>
      </c>
      <c r="Z52" s="148"/>
      <c r="AA52" s="148"/>
      <c r="AB52" s="148"/>
      <c r="AC52" s="148"/>
      <c r="AD52" s="148"/>
      <c r="AE52" s="148"/>
      <c r="AF52" s="148"/>
      <c r="AG52" s="148" t="s">
        <v>145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190" t="s">
        <v>459</v>
      </c>
      <c r="D53" s="188"/>
      <c r="E53" s="189">
        <v>1536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193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2.5" outlineLevel="1" x14ac:dyDescent="0.2">
      <c r="A54" s="167">
        <v>18</v>
      </c>
      <c r="B54" s="168" t="s">
        <v>277</v>
      </c>
      <c r="C54" s="183" t="s">
        <v>460</v>
      </c>
      <c r="D54" s="169" t="s">
        <v>203</v>
      </c>
      <c r="E54" s="170">
        <v>1843.2</v>
      </c>
      <c r="F54" s="171"/>
      <c r="G54" s="172">
        <f>ROUND(E54*F54,2)</f>
        <v>0</v>
      </c>
      <c r="H54" s="171"/>
      <c r="I54" s="172">
        <f>ROUND(E54*H54,2)</f>
        <v>0</v>
      </c>
      <c r="J54" s="171"/>
      <c r="K54" s="172">
        <f>ROUND(E54*J54,2)</f>
        <v>0</v>
      </c>
      <c r="L54" s="172">
        <v>21</v>
      </c>
      <c r="M54" s="172">
        <f>G54*(1+L54/100)</f>
        <v>0</v>
      </c>
      <c r="N54" s="170">
        <v>2.2000000000000001E-4</v>
      </c>
      <c r="O54" s="170">
        <f>ROUND(E54*N54,2)</f>
        <v>0.41</v>
      </c>
      <c r="P54" s="170">
        <v>0</v>
      </c>
      <c r="Q54" s="170">
        <f>ROUND(E54*P54,2)</f>
        <v>0</v>
      </c>
      <c r="R54" s="172" t="s">
        <v>197</v>
      </c>
      <c r="S54" s="172" t="s">
        <v>127</v>
      </c>
      <c r="T54" s="173" t="s">
        <v>188</v>
      </c>
      <c r="U54" s="158">
        <v>0</v>
      </c>
      <c r="V54" s="158">
        <f>ROUND(E54*U54,2)</f>
        <v>0</v>
      </c>
      <c r="W54" s="158"/>
      <c r="X54" s="158" t="s">
        <v>198</v>
      </c>
      <c r="Y54" s="158" t="s">
        <v>130</v>
      </c>
      <c r="Z54" s="148"/>
      <c r="AA54" s="148"/>
      <c r="AB54" s="148"/>
      <c r="AC54" s="148"/>
      <c r="AD54" s="148"/>
      <c r="AE54" s="148"/>
      <c r="AF54" s="148"/>
      <c r="AG54" s="148" t="s">
        <v>199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2" x14ac:dyDescent="0.2">
      <c r="A55" s="155"/>
      <c r="B55" s="156"/>
      <c r="C55" s="190" t="s">
        <v>461</v>
      </c>
      <c r="D55" s="188"/>
      <c r="E55" s="189">
        <v>1843.2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193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22.5" outlineLevel="1" x14ac:dyDescent="0.2">
      <c r="A56" s="167">
        <v>19</v>
      </c>
      <c r="B56" s="168" t="s">
        <v>280</v>
      </c>
      <c r="C56" s="183" t="s">
        <v>281</v>
      </c>
      <c r="D56" s="169" t="s">
        <v>203</v>
      </c>
      <c r="E56" s="170">
        <v>250</v>
      </c>
      <c r="F56" s="171"/>
      <c r="G56" s="172">
        <f>ROUND(E56*F56,2)</f>
        <v>0</v>
      </c>
      <c r="H56" s="171"/>
      <c r="I56" s="172">
        <f>ROUND(E56*H56,2)</f>
        <v>0</v>
      </c>
      <c r="J56" s="171"/>
      <c r="K56" s="172">
        <f>ROUND(E56*J56,2)</f>
        <v>0</v>
      </c>
      <c r="L56" s="172">
        <v>21</v>
      </c>
      <c r="M56" s="172">
        <f>G56*(1+L56/100)</f>
        <v>0</v>
      </c>
      <c r="N56" s="170">
        <v>0</v>
      </c>
      <c r="O56" s="170">
        <f>ROUND(E56*N56,2)</f>
        <v>0</v>
      </c>
      <c r="P56" s="170">
        <v>0</v>
      </c>
      <c r="Q56" s="170">
        <f>ROUND(E56*P56,2)</f>
        <v>0</v>
      </c>
      <c r="R56" s="172" t="s">
        <v>187</v>
      </c>
      <c r="S56" s="172" t="s">
        <v>127</v>
      </c>
      <c r="T56" s="173" t="s">
        <v>188</v>
      </c>
      <c r="U56" s="158">
        <v>0.13</v>
      </c>
      <c r="V56" s="158">
        <f>ROUND(E56*U56,2)</f>
        <v>32.5</v>
      </c>
      <c r="W56" s="158"/>
      <c r="X56" s="158" t="s">
        <v>144</v>
      </c>
      <c r="Y56" s="158" t="s">
        <v>130</v>
      </c>
      <c r="Z56" s="148"/>
      <c r="AA56" s="148"/>
      <c r="AB56" s="148"/>
      <c r="AC56" s="148"/>
      <c r="AD56" s="148"/>
      <c r="AE56" s="148"/>
      <c r="AF56" s="148"/>
      <c r="AG56" s="148" t="s">
        <v>145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22.5" outlineLevel="2" x14ac:dyDescent="0.2">
      <c r="A57" s="155"/>
      <c r="B57" s="156"/>
      <c r="C57" s="258" t="s">
        <v>282</v>
      </c>
      <c r="D57" s="259"/>
      <c r="E57" s="259"/>
      <c r="F57" s="259"/>
      <c r="G57" s="259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191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74" t="str">
        <f>C57</f>
        <v>s případným nutným přemístěním hromad nebo dočasných skládek na místo potřeby ze vzdálenosti do 30 m, v rovině nebo ve svahu do 1 : 5,</v>
      </c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67">
        <v>20</v>
      </c>
      <c r="B58" s="168" t="s">
        <v>283</v>
      </c>
      <c r="C58" s="183" t="s">
        <v>284</v>
      </c>
      <c r="D58" s="169" t="s">
        <v>186</v>
      </c>
      <c r="E58" s="170">
        <v>25</v>
      </c>
      <c r="F58" s="171"/>
      <c r="G58" s="172">
        <f>ROUND(E58*F58,2)</f>
        <v>0</v>
      </c>
      <c r="H58" s="171"/>
      <c r="I58" s="172">
        <f>ROUND(E58*H58,2)</f>
        <v>0</v>
      </c>
      <c r="J58" s="171"/>
      <c r="K58" s="172">
        <f>ROUND(E58*J58,2)</f>
        <v>0</v>
      </c>
      <c r="L58" s="172">
        <v>21</v>
      </c>
      <c r="M58" s="172">
        <f>G58*(1+L58/100)</f>
        <v>0</v>
      </c>
      <c r="N58" s="170">
        <v>1.67</v>
      </c>
      <c r="O58" s="170">
        <f>ROUND(E58*N58,2)</f>
        <v>41.75</v>
      </c>
      <c r="P58" s="170">
        <v>0</v>
      </c>
      <c r="Q58" s="170">
        <f>ROUND(E58*P58,2)</f>
        <v>0</v>
      </c>
      <c r="R58" s="172" t="s">
        <v>197</v>
      </c>
      <c r="S58" s="172" t="s">
        <v>285</v>
      </c>
      <c r="T58" s="173" t="s">
        <v>285</v>
      </c>
      <c r="U58" s="158">
        <v>0</v>
      </c>
      <c r="V58" s="158">
        <f>ROUND(E58*U58,2)</f>
        <v>0</v>
      </c>
      <c r="W58" s="158"/>
      <c r="X58" s="158" t="s">
        <v>198</v>
      </c>
      <c r="Y58" s="158" t="s">
        <v>130</v>
      </c>
      <c r="Z58" s="148"/>
      <c r="AA58" s="148"/>
      <c r="AB58" s="148"/>
      <c r="AC58" s="148"/>
      <c r="AD58" s="148"/>
      <c r="AE58" s="148"/>
      <c r="AF58" s="148"/>
      <c r="AG58" s="148" t="s">
        <v>199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2" x14ac:dyDescent="0.2">
      <c r="A59" s="155"/>
      <c r="B59" s="156"/>
      <c r="C59" s="190" t="s">
        <v>462</v>
      </c>
      <c r="D59" s="188"/>
      <c r="E59" s="189">
        <v>25</v>
      </c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193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5">
        <v>21</v>
      </c>
      <c r="B60" s="176" t="s">
        <v>287</v>
      </c>
      <c r="C60" s="184" t="s">
        <v>288</v>
      </c>
      <c r="D60" s="177" t="s">
        <v>203</v>
      </c>
      <c r="E60" s="178">
        <v>250</v>
      </c>
      <c r="F60" s="179"/>
      <c r="G60" s="180">
        <f>ROUND(E60*F60,2)</f>
        <v>0</v>
      </c>
      <c r="H60" s="179"/>
      <c r="I60" s="180">
        <f>ROUND(E60*H60,2)</f>
        <v>0</v>
      </c>
      <c r="J60" s="179"/>
      <c r="K60" s="180">
        <f>ROUND(E60*J60,2)</f>
        <v>0</v>
      </c>
      <c r="L60" s="180">
        <v>21</v>
      </c>
      <c r="M60" s="180">
        <f>G60*(1+L60/100)</f>
        <v>0</v>
      </c>
      <c r="N60" s="178">
        <v>0</v>
      </c>
      <c r="O60" s="178">
        <f>ROUND(E60*N60,2)</f>
        <v>0</v>
      </c>
      <c r="P60" s="178">
        <v>0</v>
      </c>
      <c r="Q60" s="178">
        <f>ROUND(E60*P60,2)</f>
        <v>0</v>
      </c>
      <c r="R60" s="180" t="s">
        <v>289</v>
      </c>
      <c r="S60" s="180" t="s">
        <v>127</v>
      </c>
      <c r="T60" s="181" t="s">
        <v>188</v>
      </c>
      <c r="U60" s="158">
        <v>1E-3</v>
      </c>
      <c r="V60" s="158">
        <f>ROUND(E60*U60,2)</f>
        <v>0.25</v>
      </c>
      <c r="W60" s="158"/>
      <c r="X60" s="158" t="s">
        <v>144</v>
      </c>
      <c r="Y60" s="158" t="s">
        <v>130</v>
      </c>
      <c r="Z60" s="148"/>
      <c r="AA60" s="148"/>
      <c r="AB60" s="148"/>
      <c r="AC60" s="148"/>
      <c r="AD60" s="148"/>
      <c r="AE60" s="148"/>
      <c r="AF60" s="148"/>
      <c r="AG60" s="148" t="s">
        <v>145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75">
        <v>22</v>
      </c>
      <c r="B61" s="176" t="s">
        <v>290</v>
      </c>
      <c r="C61" s="184" t="s">
        <v>291</v>
      </c>
      <c r="D61" s="177" t="s">
        <v>203</v>
      </c>
      <c r="E61" s="178">
        <v>250</v>
      </c>
      <c r="F61" s="179"/>
      <c r="G61" s="180">
        <f>ROUND(E61*F61,2)</f>
        <v>0</v>
      </c>
      <c r="H61" s="179"/>
      <c r="I61" s="180">
        <f>ROUND(E61*H61,2)</f>
        <v>0</v>
      </c>
      <c r="J61" s="179"/>
      <c r="K61" s="180">
        <f>ROUND(E61*J61,2)</f>
        <v>0</v>
      </c>
      <c r="L61" s="180">
        <v>21</v>
      </c>
      <c r="M61" s="180">
        <f>G61*(1+L61/100)</f>
        <v>0</v>
      </c>
      <c r="N61" s="178">
        <v>0</v>
      </c>
      <c r="O61" s="178">
        <f>ROUND(E61*N61,2)</f>
        <v>0</v>
      </c>
      <c r="P61" s="178">
        <v>0</v>
      </c>
      <c r="Q61" s="178">
        <f>ROUND(E61*P61,2)</f>
        <v>0</v>
      </c>
      <c r="R61" s="180" t="s">
        <v>289</v>
      </c>
      <c r="S61" s="180" t="s">
        <v>127</v>
      </c>
      <c r="T61" s="181" t="s">
        <v>188</v>
      </c>
      <c r="U61" s="158">
        <v>1E-3</v>
      </c>
      <c r="V61" s="158">
        <f>ROUND(E61*U61,2)</f>
        <v>0.25</v>
      </c>
      <c r="W61" s="158"/>
      <c r="X61" s="158" t="s">
        <v>144</v>
      </c>
      <c r="Y61" s="158" t="s">
        <v>130</v>
      </c>
      <c r="Z61" s="148"/>
      <c r="AA61" s="148"/>
      <c r="AB61" s="148"/>
      <c r="AC61" s="148"/>
      <c r="AD61" s="148"/>
      <c r="AE61" s="148"/>
      <c r="AF61" s="148"/>
      <c r="AG61" s="148" t="s">
        <v>145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ht="22.5" outlineLevel="1" x14ac:dyDescent="0.2">
      <c r="A62" s="167">
        <v>23</v>
      </c>
      <c r="B62" s="168" t="s">
        <v>292</v>
      </c>
      <c r="C62" s="183" t="s">
        <v>293</v>
      </c>
      <c r="D62" s="169" t="s">
        <v>203</v>
      </c>
      <c r="E62" s="170">
        <v>250</v>
      </c>
      <c r="F62" s="171"/>
      <c r="G62" s="172">
        <f>ROUND(E62*F62,2)</f>
        <v>0</v>
      </c>
      <c r="H62" s="171"/>
      <c r="I62" s="172">
        <f>ROUND(E62*H62,2)</f>
        <v>0</v>
      </c>
      <c r="J62" s="171"/>
      <c r="K62" s="172">
        <f>ROUND(E62*J62,2)</f>
        <v>0</v>
      </c>
      <c r="L62" s="172">
        <v>21</v>
      </c>
      <c r="M62" s="172">
        <f>G62*(1+L62/100)</f>
        <v>0</v>
      </c>
      <c r="N62" s="170">
        <v>0</v>
      </c>
      <c r="O62" s="170">
        <f>ROUND(E62*N62,2)</f>
        <v>0</v>
      </c>
      <c r="P62" s="170">
        <v>0</v>
      </c>
      <c r="Q62" s="170">
        <f>ROUND(E62*P62,2)</f>
        <v>0</v>
      </c>
      <c r="R62" s="172" t="s">
        <v>289</v>
      </c>
      <c r="S62" s="172" t="s">
        <v>127</v>
      </c>
      <c r="T62" s="173" t="s">
        <v>188</v>
      </c>
      <c r="U62" s="158">
        <v>0.09</v>
      </c>
      <c r="V62" s="158">
        <f>ROUND(E62*U62,2)</f>
        <v>22.5</v>
      </c>
      <c r="W62" s="158"/>
      <c r="X62" s="158" t="s">
        <v>144</v>
      </c>
      <c r="Y62" s="158" t="s">
        <v>130</v>
      </c>
      <c r="Z62" s="148"/>
      <c r="AA62" s="148"/>
      <c r="AB62" s="148"/>
      <c r="AC62" s="148"/>
      <c r="AD62" s="148"/>
      <c r="AE62" s="148"/>
      <c r="AF62" s="148"/>
      <c r="AG62" s="148" t="s">
        <v>145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258" t="s">
        <v>294</v>
      </c>
      <c r="D63" s="259"/>
      <c r="E63" s="259"/>
      <c r="F63" s="259"/>
      <c r="G63" s="259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191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67">
        <v>24</v>
      </c>
      <c r="B64" s="168" t="s">
        <v>295</v>
      </c>
      <c r="C64" s="183" t="s">
        <v>296</v>
      </c>
      <c r="D64" s="169" t="s">
        <v>203</v>
      </c>
      <c r="E64" s="170">
        <v>250</v>
      </c>
      <c r="F64" s="171"/>
      <c r="G64" s="172">
        <f>ROUND(E64*F64,2)</f>
        <v>0</v>
      </c>
      <c r="H64" s="171"/>
      <c r="I64" s="172">
        <f>ROUND(E64*H64,2)</f>
        <v>0</v>
      </c>
      <c r="J64" s="171"/>
      <c r="K64" s="172">
        <f>ROUND(E64*J64,2)</f>
        <v>0</v>
      </c>
      <c r="L64" s="172">
        <v>21</v>
      </c>
      <c r="M64" s="172">
        <f>G64*(1+L64/100)</f>
        <v>0</v>
      </c>
      <c r="N64" s="170">
        <v>0</v>
      </c>
      <c r="O64" s="170">
        <f>ROUND(E64*N64,2)</f>
        <v>0</v>
      </c>
      <c r="P64" s="170">
        <v>0</v>
      </c>
      <c r="Q64" s="170">
        <f>ROUND(E64*P64,2)</f>
        <v>0</v>
      </c>
      <c r="R64" s="172" t="s">
        <v>289</v>
      </c>
      <c r="S64" s="172" t="s">
        <v>127</v>
      </c>
      <c r="T64" s="173" t="s">
        <v>188</v>
      </c>
      <c r="U64" s="158">
        <v>0.06</v>
      </c>
      <c r="V64" s="158">
        <f>ROUND(E64*U64,2)</f>
        <v>15</v>
      </c>
      <c r="W64" s="158"/>
      <c r="X64" s="158" t="s">
        <v>144</v>
      </c>
      <c r="Y64" s="158" t="s">
        <v>130</v>
      </c>
      <c r="Z64" s="148"/>
      <c r="AA64" s="148"/>
      <c r="AB64" s="148"/>
      <c r="AC64" s="148"/>
      <c r="AD64" s="148"/>
      <c r="AE64" s="148"/>
      <c r="AF64" s="148"/>
      <c r="AG64" s="148" t="s">
        <v>145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2" x14ac:dyDescent="0.2">
      <c r="A65" s="155"/>
      <c r="B65" s="156"/>
      <c r="C65" s="258" t="s">
        <v>297</v>
      </c>
      <c r="D65" s="259"/>
      <c r="E65" s="259"/>
      <c r="F65" s="259"/>
      <c r="G65" s="259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191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67">
        <v>25</v>
      </c>
      <c r="B66" s="168" t="s">
        <v>298</v>
      </c>
      <c r="C66" s="183" t="s">
        <v>299</v>
      </c>
      <c r="D66" s="169" t="s">
        <v>300</v>
      </c>
      <c r="E66" s="170">
        <v>6.25</v>
      </c>
      <c r="F66" s="171"/>
      <c r="G66" s="172">
        <f>ROUND(E66*F66,2)</f>
        <v>0</v>
      </c>
      <c r="H66" s="171"/>
      <c r="I66" s="172">
        <f>ROUND(E66*H66,2)</f>
        <v>0</v>
      </c>
      <c r="J66" s="171"/>
      <c r="K66" s="172">
        <f>ROUND(E66*J66,2)</f>
        <v>0</v>
      </c>
      <c r="L66" s="172">
        <v>21</v>
      </c>
      <c r="M66" s="172">
        <f>G66*(1+L66/100)</f>
        <v>0</v>
      </c>
      <c r="N66" s="170">
        <v>1E-3</v>
      </c>
      <c r="O66" s="170">
        <f>ROUND(E66*N66,2)</f>
        <v>0.01</v>
      </c>
      <c r="P66" s="170">
        <v>0</v>
      </c>
      <c r="Q66" s="170">
        <f>ROUND(E66*P66,2)</f>
        <v>0</v>
      </c>
      <c r="R66" s="172" t="s">
        <v>197</v>
      </c>
      <c r="S66" s="172" t="s">
        <v>127</v>
      </c>
      <c r="T66" s="173" t="s">
        <v>188</v>
      </c>
      <c r="U66" s="158">
        <v>0</v>
      </c>
      <c r="V66" s="158">
        <f>ROUND(E66*U66,2)</f>
        <v>0</v>
      </c>
      <c r="W66" s="158"/>
      <c r="X66" s="158" t="s">
        <v>198</v>
      </c>
      <c r="Y66" s="158" t="s">
        <v>130</v>
      </c>
      <c r="Z66" s="148"/>
      <c r="AA66" s="148"/>
      <c r="AB66" s="148"/>
      <c r="AC66" s="148"/>
      <c r="AD66" s="148"/>
      <c r="AE66" s="148"/>
      <c r="AF66" s="148"/>
      <c r="AG66" s="148" t="s">
        <v>199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">
      <c r="A67" s="155"/>
      <c r="B67" s="156"/>
      <c r="C67" s="190" t="s">
        <v>463</v>
      </c>
      <c r="D67" s="188"/>
      <c r="E67" s="189">
        <v>6.25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193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22.5" outlineLevel="1" x14ac:dyDescent="0.2">
      <c r="A68" s="167">
        <v>26</v>
      </c>
      <c r="B68" s="168" t="s">
        <v>302</v>
      </c>
      <c r="C68" s="183" t="s">
        <v>303</v>
      </c>
      <c r="D68" s="169" t="s">
        <v>186</v>
      </c>
      <c r="E68" s="170">
        <v>5</v>
      </c>
      <c r="F68" s="171"/>
      <c r="G68" s="172">
        <f>ROUND(E68*F68,2)</f>
        <v>0</v>
      </c>
      <c r="H68" s="171"/>
      <c r="I68" s="172">
        <f>ROUND(E68*H68,2)</f>
        <v>0</v>
      </c>
      <c r="J68" s="171"/>
      <c r="K68" s="172">
        <f>ROUND(E68*J68,2)</f>
        <v>0</v>
      </c>
      <c r="L68" s="172">
        <v>21</v>
      </c>
      <c r="M68" s="172">
        <f>G68*(1+L68/100)</f>
        <v>0</v>
      </c>
      <c r="N68" s="170">
        <v>0</v>
      </c>
      <c r="O68" s="170">
        <f>ROUND(E68*N68,2)</f>
        <v>0</v>
      </c>
      <c r="P68" s="170">
        <v>0</v>
      </c>
      <c r="Q68" s="170">
        <f>ROUND(E68*P68,2)</f>
        <v>0</v>
      </c>
      <c r="R68" s="172" t="s">
        <v>187</v>
      </c>
      <c r="S68" s="172" t="s">
        <v>127</v>
      </c>
      <c r="T68" s="173" t="s">
        <v>188</v>
      </c>
      <c r="U68" s="158">
        <v>1.37</v>
      </c>
      <c r="V68" s="158">
        <f>ROUND(E68*U68,2)</f>
        <v>6.85</v>
      </c>
      <c r="W68" s="158"/>
      <c r="X68" s="158" t="s">
        <v>144</v>
      </c>
      <c r="Y68" s="158" t="s">
        <v>130</v>
      </c>
      <c r="Z68" s="148"/>
      <c r="AA68" s="148"/>
      <c r="AB68" s="148"/>
      <c r="AC68" s="148"/>
      <c r="AD68" s="148"/>
      <c r="AE68" s="148"/>
      <c r="AF68" s="148"/>
      <c r="AG68" s="148" t="s">
        <v>145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22.5" outlineLevel="2" x14ac:dyDescent="0.2">
      <c r="A69" s="155"/>
      <c r="B69" s="156"/>
      <c r="C69" s="258" t="s">
        <v>304</v>
      </c>
      <c r="D69" s="259"/>
      <c r="E69" s="259"/>
      <c r="F69" s="259"/>
      <c r="G69" s="259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191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74" t="str">
        <f>C69</f>
        <v>korytech vodotečí, melioračních kanálech s přemístěním suti na hromady na vzdálenost do 20 m nebo s naložením na dopravní prostředek,</v>
      </c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190" t="s">
        <v>464</v>
      </c>
      <c r="D70" s="188"/>
      <c r="E70" s="189">
        <v>5</v>
      </c>
      <c r="F70" s="158"/>
      <c r="G70" s="158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193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1" x14ac:dyDescent="0.2">
      <c r="A71" s="167">
        <v>27</v>
      </c>
      <c r="B71" s="168" t="s">
        <v>306</v>
      </c>
      <c r="C71" s="183" t="s">
        <v>307</v>
      </c>
      <c r="D71" s="169" t="s">
        <v>203</v>
      </c>
      <c r="E71" s="170">
        <v>324</v>
      </c>
      <c r="F71" s="171"/>
      <c r="G71" s="172">
        <f>ROUND(E71*F71,2)</f>
        <v>0</v>
      </c>
      <c r="H71" s="171"/>
      <c r="I71" s="172">
        <f>ROUND(E71*H71,2)</f>
        <v>0</v>
      </c>
      <c r="J71" s="171"/>
      <c r="K71" s="172">
        <f>ROUND(E71*J71,2)</f>
        <v>0</v>
      </c>
      <c r="L71" s="172">
        <v>21</v>
      </c>
      <c r="M71" s="172">
        <f>G71*(1+L71/100)</f>
        <v>0</v>
      </c>
      <c r="N71" s="170">
        <v>0</v>
      </c>
      <c r="O71" s="170">
        <f>ROUND(E71*N71,2)</f>
        <v>0</v>
      </c>
      <c r="P71" s="170">
        <v>0.13800000000000001</v>
      </c>
      <c r="Q71" s="170">
        <f>ROUND(E71*P71,2)</f>
        <v>44.71</v>
      </c>
      <c r="R71" s="172" t="s">
        <v>219</v>
      </c>
      <c r="S71" s="172" t="s">
        <v>127</v>
      </c>
      <c r="T71" s="173" t="s">
        <v>188</v>
      </c>
      <c r="U71" s="158">
        <v>0.16</v>
      </c>
      <c r="V71" s="158">
        <f>ROUND(E71*U71,2)</f>
        <v>51.84</v>
      </c>
      <c r="W71" s="158"/>
      <c r="X71" s="158" t="s">
        <v>144</v>
      </c>
      <c r="Y71" s="158" t="s">
        <v>130</v>
      </c>
      <c r="Z71" s="148"/>
      <c r="AA71" s="148"/>
      <c r="AB71" s="148"/>
      <c r="AC71" s="148"/>
      <c r="AD71" s="148"/>
      <c r="AE71" s="148"/>
      <c r="AF71" s="148"/>
      <c r="AG71" s="148" t="s">
        <v>145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2" x14ac:dyDescent="0.2">
      <c r="A72" s="155"/>
      <c r="B72" s="156"/>
      <c r="C72" s="258" t="s">
        <v>308</v>
      </c>
      <c r="D72" s="259"/>
      <c r="E72" s="259"/>
      <c r="F72" s="259"/>
      <c r="G72" s="259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191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x14ac:dyDescent="0.2">
      <c r="A73" s="160" t="s">
        <v>122</v>
      </c>
      <c r="B73" s="161" t="s">
        <v>79</v>
      </c>
      <c r="C73" s="182" t="s">
        <v>80</v>
      </c>
      <c r="D73" s="162"/>
      <c r="E73" s="163"/>
      <c r="F73" s="164"/>
      <c r="G73" s="164">
        <f>SUMIF(AG74:AG116,"&lt;&gt;NOR",G74:G116)</f>
        <v>0</v>
      </c>
      <c r="H73" s="164"/>
      <c r="I73" s="164">
        <f>SUM(I74:I116)</f>
        <v>0</v>
      </c>
      <c r="J73" s="164"/>
      <c r="K73" s="164">
        <f>SUM(K74:K116)</f>
        <v>0</v>
      </c>
      <c r="L73" s="164"/>
      <c r="M73" s="164">
        <f>SUM(M74:M116)</f>
        <v>0</v>
      </c>
      <c r="N73" s="163"/>
      <c r="O73" s="163">
        <f>SUM(O74:O116)</f>
        <v>1902.8700000000001</v>
      </c>
      <c r="P73" s="163"/>
      <c r="Q73" s="163">
        <f>SUM(Q74:Q116)</f>
        <v>0</v>
      </c>
      <c r="R73" s="164"/>
      <c r="S73" s="164"/>
      <c r="T73" s="165"/>
      <c r="U73" s="159"/>
      <c r="V73" s="159">
        <f>SUM(V74:V116)</f>
        <v>368.05999999999995</v>
      </c>
      <c r="W73" s="159"/>
      <c r="X73" s="159"/>
      <c r="Y73" s="159"/>
      <c r="AG73" t="s">
        <v>123</v>
      </c>
    </row>
    <row r="74" spans="1:60" outlineLevel="1" x14ac:dyDescent="0.2">
      <c r="A74" s="167">
        <v>28</v>
      </c>
      <c r="B74" s="168" t="s">
        <v>465</v>
      </c>
      <c r="C74" s="183" t="s">
        <v>466</v>
      </c>
      <c r="D74" s="169" t="s">
        <v>203</v>
      </c>
      <c r="E74" s="170">
        <v>262</v>
      </c>
      <c r="F74" s="171"/>
      <c r="G74" s="172">
        <f>ROUND(E74*F74,2)</f>
        <v>0</v>
      </c>
      <c r="H74" s="171"/>
      <c r="I74" s="172">
        <f>ROUND(E74*H74,2)</f>
        <v>0</v>
      </c>
      <c r="J74" s="171"/>
      <c r="K74" s="172">
        <f>ROUND(E74*J74,2)</f>
        <v>0</v>
      </c>
      <c r="L74" s="172">
        <v>21</v>
      </c>
      <c r="M74" s="172">
        <f>G74*(1+L74/100)</f>
        <v>0</v>
      </c>
      <c r="N74" s="170">
        <v>7.3899999999999993E-2</v>
      </c>
      <c r="O74" s="170">
        <f>ROUND(E74*N74,2)</f>
        <v>19.36</v>
      </c>
      <c r="P74" s="170">
        <v>0</v>
      </c>
      <c r="Q74" s="170">
        <f>ROUND(E74*P74,2)</f>
        <v>0</v>
      </c>
      <c r="R74" s="172" t="s">
        <v>219</v>
      </c>
      <c r="S74" s="172" t="s">
        <v>127</v>
      </c>
      <c r="T74" s="173" t="s">
        <v>188</v>
      </c>
      <c r="U74" s="158">
        <v>0.45</v>
      </c>
      <c r="V74" s="158">
        <f>ROUND(E74*U74,2)</f>
        <v>117.9</v>
      </c>
      <c r="W74" s="158"/>
      <c r="X74" s="158" t="s">
        <v>144</v>
      </c>
      <c r="Y74" s="158" t="s">
        <v>130</v>
      </c>
      <c r="Z74" s="148"/>
      <c r="AA74" s="148"/>
      <c r="AB74" s="148"/>
      <c r="AC74" s="148"/>
      <c r="AD74" s="148"/>
      <c r="AE74" s="148"/>
      <c r="AF74" s="148"/>
      <c r="AG74" s="148" t="s">
        <v>145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ht="22.5" outlineLevel="2" x14ac:dyDescent="0.2">
      <c r="A75" s="155"/>
      <c r="B75" s="156"/>
      <c r="C75" s="258" t="s">
        <v>315</v>
      </c>
      <c r="D75" s="259"/>
      <c r="E75" s="259"/>
      <c r="F75" s="259"/>
      <c r="G75" s="259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191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74" t="str">
        <f>C75</f>
        <v>s provedením lože z kameniva drceného, s vyplněním spár, s dvojitým hutněním a se smetením přebytečného materiálu na krajnici. S dodáním hmot pro lože a výplň spár.</v>
      </c>
      <c r="BB75" s="148"/>
      <c r="BC75" s="148"/>
      <c r="BD75" s="148"/>
      <c r="BE75" s="148"/>
      <c r="BF75" s="148"/>
      <c r="BG75" s="148"/>
      <c r="BH75" s="148"/>
    </row>
    <row r="76" spans="1:60" outlineLevel="2" x14ac:dyDescent="0.2">
      <c r="A76" s="155"/>
      <c r="B76" s="156"/>
      <c r="C76" s="190" t="s">
        <v>467</v>
      </c>
      <c r="D76" s="188"/>
      <c r="E76" s="189">
        <v>252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193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">
      <c r="A77" s="155"/>
      <c r="B77" s="156"/>
      <c r="C77" s="190" t="s">
        <v>468</v>
      </c>
      <c r="D77" s="188"/>
      <c r="E77" s="189">
        <v>10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193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75">
        <v>29</v>
      </c>
      <c r="B78" s="176" t="s">
        <v>469</v>
      </c>
      <c r="C78" s="184" t="s">
        <v>470</v>
      </c>
      <c r="D78" s="177" t="s">
        <v>231</v>
      </c>
      <c r="E78" s="178">
        <v>88</v>
      </c>
      <c r="F78" s="179"/>
      <c r="G78" s="180">
        <f>ROUND(E78*F78,2)</f>
        <v>0</v>
      </c>
      <c r="H78" s="179"/>
      <c r="I78" s="180">
        <f>ROUND(E78*H78,2)</f>
        <v>0</v>
      </c>
      <c r="J78" s="179"/>
      <c r="K78" s="180">
        <f>ROUND(E78*J78,2)</f>
        <v>0</v>
      </c>
      <c r="L78" s="180">
        <v>21</v>
      </c>
      <c r="M78" s="180">
        <f>G78*(1+L78/100)</f>
        <v>0</v>
      </c>
      <c r="N78" s="178">
        <v>3.3E-4</v>
      </c>
      <c r="O78" s="178">
        <f>ROUND(E78*N78,2)</f>
        <v>0.03</v>
      </c>
      <c r="P78" s="178">
        <v>0</v>
      </c>
      <c r="Q78" s="178">
        <f>ROUND(E78*P78,2)</f>
        <v>0</v>
      </c>
      <c r="R78" s="180" t="s">
        <v>219</v>
      </c>
      <c r="S78" s="180" t="s">
        <v>127</v>
      </c>
      <c r="T78" s="181" t="s">
        <v>188</v>
      </c>
      <c r="U78" s="158">
        <v>0.41</v>
      </c>
      <c r="V78" s="158">
        <f>ROUND(E78*U78,2)</f>
        <v>36.08</v>
      </c>
      <c r="W78" s="158"/>
      <c r="X78" s="158" t="s">
        <v>144</v>
      </c>
      <c r="Y78" s="158" t="s">
        <v>130</v>
      </c>
      <c r="Z78" s="148"/>
      <c r="AA78" s="148"/>
      <c r="AB78" s="148"/>
      <c r="AC78" s="148"/>
      <c r="AD78" s="148"/>
      <c r="AE78" s="148"/>
      <c r="AF78" s="148"/>
      <c r="AG78" s="148" t="s">
        <v>145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outlineLevel="1" x14ac:dyDescent="0.2">
      <c r="A79" s="167">
        <v>30</v>
      </c>
      <c r="B79" s="168" t="s">
        <v>471</v>
      </c>
      <c r="C79" s="183" t="s">
        <v>472</v>
      </c>
      <c r="D79" s="169" t="s">
        <v>203</v>
      </c>
      <c r="E79" s="170">
        <v>302.39999999999998</v>
      </c>
      <c r="F79" s="171"/>
      <c r="G79" s="172">
        <f>ROUND(E79*F79,2)</f>
        <v>0</v>
      </c>
      <c r="H79" s="171"/>
      <c r="I79" s="172">
        <f>ROUND(E79*H79,2)</f>
        <v>0</v>
      </c>
      <c r="J79" s="171"/>
      <c r="K79" s="172">
        <f>ROUND(E79*J79,2)</f>
        <v>0</v>
      </c>
      <c r="L79" s="172">
        <v>21</v>
      </c>
      <c r="M79" s="172">
        <f>G79*(1+L79/100)</f>
        <v>0</v>
      </c>
      <c r="N79" s="170">
        <v>0.4284</v>
      </c>
      <c r="O79" s="170">
        <f>ROUND(E79*N79,2)</f>
        <v>129.55000000000001</v>
      </c>
      <c r="P79" s="170">
        <v>0</v>
      </c>
      <c r="Q79" s="170">
        <f>ROUND(E79*P79,2)</f>
        <v>0</v>
      </c>
      <c r="R79" s="172" t="s">
        <v>219</v>
      </c>
      <c r="S79" s="172" t="s">
        <v>127</v>
      </c>
      <c r="T79" s="173" t="s">
        <v>188</v>
      </c>
      <c r="U79" s="158">
        <v>0.03</v>
      </c>
      <c r="V79" s="158">
        <f>ROUND(E79*U79,2)</f>
        <v>9.07</v>
      </c>
      <c r="W79" s="158"/>
      <c r="X79" s="158" t="s">
        <v>144</v>
      </c>
      <c r="Y79" s="158" t="s">
        <v>130</v>
      </c>
      <c r="Z79" s="148"/>
      <c r="AA79" s="148"/>
      <c r="AB79" s="148"/>
      <c r="AC79" s="148"/>
      <c r="AD79" s="148"/>
      <c r="AE79" s="148"/>
      <c r="AF79" s="148"/>
      <c r="AG79" s="148" t="s">
        <v>145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90" t="s">
        <v>473</v>
      </c>
      <c r="D80" s="188"/>
      <c r="E80" s="189">
        <v>302.39999999999998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193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67">
        <v>31</v>
      </c>
      <c r="B81" s="168" t="s">
        <v>474</v>
      </c>
      <c r="C81" s="183" t="s">
        <v>475</v>
      </c>
      <c r="D81" s="169" t="s">
        <v>203</v>
      </c>
      <c r="E81" s="170">
        <v>262.60000000000002</v>
      </c>
      <c r="F81" s="171"/>
      <c r="G81" s="172">
        <f>ROUND(E81*F81,2)</f>
        <v>0</v>
      </c>
      <c r="H81" s="171"/>
      <c r="I81" s="172">
        <f>ROUND(E81*H81,2)</f>
        <v>0</v>
      </c>
      <c r="J81" s="171"/>
      <c r="K81" s="172">
        <f>ROUND(E81*J81,2)</f>
        <v>0</v>
      </c>
      <c r="L81" s="172">
        <v>21</v>
      </c>
      <c r="M81" s="172">
        <f>G81*(1+L81/100)</f>
        <v>0</v>
      </c>
      <c r="N81" s="170">
        <v>0.129</v>
      </c>
      <c r="O81" s="170">
        <f>ROUND(E81*N81,2)</f>
        <v>33.880000000000003</v>
      </c>
      <c r="P81" s="170">
        <v>0</v>
      </c>
      <c r="Q81" s="170">
        <f>ROUND(E81*P81,2)</f>
        <v>0</v>
      </c>
      <c r="R81" s="172" t="s">
        <v>197</v>
      </c>
      <c r="S81" s="172" t="s">
        <v>127</v>
      </c>
      <c r="T81" s="173" t="s">
        <v>188</v>
      </c>
      <c r="U81" s="158">
        <v>0</v>
      </c>
      <c r="V81" s="158">
        <f>ROUND(E81*U81,2)</f>
        <v>0</v>
      </c>
      <c r="W81" s="158"/>
      <c r="X81" s="158" t="s">
        <v>198</v>
      </c>
      <c r="Y81" s="158" t="s">
        <v>130</v>
      </c>
      <c r="Z81" s="148"/>
      <c r="AA81" s="148"/>
      <c r="AB81" s="148"/>
      <c r="AC81" s="148"/>
      <c r="AD81" s="148"/>
      <c r="AE81" s="148"/>
      <c r="AF81" s="148"/>
      <c r="AG81" s="148" t="s">
        <v>199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190" t="s">
        <v>476</v>
      </c>
      <c r="D82" s="188"/>
      <c r="E82" s="189">
        <v>262.60000000000002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193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75">
        <v>32</v>
      </c>
      <c r="B83" s="176" t="s">
        <v>477</v>
      </c>
      <c r="C83" s="184" t="s">
        <v>475</v>
      </c>
      <c r="D83" s="177" t="s">
        <v>203</v>
      </c>
      <c r="E83" s="178">
        <v>2</v>
      </c>
      <c r="F83" s="179"/>
      <c r="G83" s="180">
        <f>ROUND(E83*F83,2)</f>
        <v>0</v>
      </c>
      <c r="H83" s="179"/>
      <c r="I83" s="180">
        <f>ROUND(E83*H83,2)</f>
        <v>0</v>
      </c>
      <c r="J83" s="179"/>
      <c r="K83" s="180">
        <f>ROUND(E83*J83,2)</f>
        <v>0</v>
      </c>
      <c r="L83" s="180">
        <v>21</v>
      </c>
      <c r="M83" s="180">
        <f>G83*(1+L83/100)</f>
        <v>0</v>
      </c>
      <c r="N83" s="178">
        <v>0.13714999999999999</v>
      </c>
      <c r="O83" s="178">
        <f>ROUND(E83*N83,2)</f>
        <v>0.27</v>
      </c>
      <c r="P83" s="178">
        <v>0</v>
      </c>
      <c r="Q83" s="178">
        <f>ROUND(E83*P83,2)</f>
        <v>0</v>
      </c>
      <c r="R83" s="180" t="s">
        <v>197</v>
      </c>
      <c r="S83" s="180" t="s">
        <v>127</v>
      </c>
      <c r="T83" s="181" t="s">
        <v>188</v>
      </c>
      <c r="U83" s="158">
        <v>0</v>
      </c>
      <c r="V83" s="158">
        <f>ROUND(E83*U83,2)</f>
        <v>0</v>
      </c>
      <c r="W83" s="158"/>
      <c r="X83" s="158" t="s">
        <v>198</v>
      </c>
      <c r="Y83" s="158" t="s">
        <v>130</v>
      </c>
      <c r="Z83" s="148"/>
      <c r="AA83" s="148"/>
      <c r="AB83" s="148"/>
      <c r="AC83" s="148"/>
      <c r="AD83" s="148"/>
      <c r="AE83" s="148"/>
      <c r="AF83" s="148"/>
      <c r="AG83" s="148" t="s">
        <v>199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67">
        <v>33</v>
      </c>
      <c r="B84" s="168" t="s">
        <v>313</v>
      </c>
      <c r="C84" s="183" t="s">
        <v>314</v>
      </c>
      <c r="D84" s="169" t="s">
        <v>203</v>
      </c>
      <c r="E84" s="170">
        <v>95</v>
      </c>
      <c r="F84" s="171"/>
      <c r="G84" s="172">
        <f>ROUND(E84*F84,2)</f>
        <v>0</v>
      </c>
      <c r="H84" s="171"/>
      <c r="I84" s="172">
        <f>ROUND(E84*H84,2)</f>
        <v>0</v>
      </c>
      <c r="J84" s="171"/>
      <c r="K84" s="172">
        <f>ROUND(E84*J84,2)</f>
        <v>0</v>
      </c>
      <c r="L84" s="172">
        <v>21</v>
      </c>
      <c r="M84" s="172">
        <f>G84*(1+L84/100)</f>
        <v>0</v>
      </c>
      <c r="N84" s="170">
        <v>7.3899999999999993E-2</v>
      </c>
      <c r="O84" s="170">
        <f>ROUND(E84*N84,2)</f>
        <v>7.02</v>
      </c>
      <c r="P84" s="170">
        <v>0</v>
      </c>
      <c r="Q84" s="170">
        <f>ROUND(E84*P84,2)</f>
        <v>0</v>
      </c>
      <c r="R84" s="172" t="s">
        <v>219</v>
      </c>
      <c r="S84" s="172" t="s">
        <v>127</v>
      </c>
      <c r="T84" s="173" t="s">
        <v>188</v>
      </c>
      <c r="U84" s="158">
        <v>0.47799999999999998</v>
      </c>
      <c r="V84" s="158">
        <f>ROUND(E84*U84,2)</f>
        <v>45.41</v>
      </c>
      <c r="W84" s="158"/>
      <c r="X84" s="158" t="s">
        <v>144</v>
      </c>
      <c r="Y84" s="158" t="s">
        <v>130</v>
      </c>
      <c r="Z84" s="148"/>
      <c r="AA84" s="148"/>
      <c r="AB84" s="148"/>
      <c r="AC84" s="148"/>
      <c r="AD84" s="148"/>
      <c r="AE84" s="148"/>
      <c r="AF84" s="148"/>
      <c r="AG84" s="148" t="s">
        <v>145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ht="22.5" outlineLevel="2" x14ac:dyDescent="0.2">
      <c r="A85" s="155"/>
      <c r="B85" s="156"/>
      <c r="C85" s="258" t="s">
        <v>315</v>
      </c>
      <c r="D85" s="259"/>
      <c r="E85" s="259"/>
      <c r="F85" s="259"/>
      <c r="G85" s="259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191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74" t="str">
        <f>C85</f>
        <v>s provedením lože z kameniva drceného, s vyplněním spár, s dvojitým hutněním a se smetením přebytečného materiálu na krajnici. S dodáním hmot pro lože a výplň spár.</v>
      </c>
      <c r="BB85" s="148"/>
      <c r="BC85" s="148"/>
      <c r="BD85" s="148"/>
      <c r="BE85" s="148"/>
      <c r="BF85" s="148"/>
      <c r="BG85" s="148"/>
      <c r="BH85" s="148"/>
    </row>
    <row r="86" spans="1:60" outlineLevel="2" x14ac:dyDescent="0.2">
      <c r="A86" s="155"/>
      <c r="B86" s="156"/>
      <c r="C86" s="190" t="s">
        <v>478</v>
      </c>
      <c r="D86" s="188"/>
      <c r="E86" s="189">
        <v>85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193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190" t="s">
        <v>468</v>
      </c>
      <c r="D87" s="188"/>
      <c r="E87" s="189">
        <v>10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193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75">
        <v>34</v>
      </c>
      <c r="B88" s="176" t="s">
        <v>318</v>
      </c>
      <c r="C88" s="184" t="s">
        <v>319</v>
      </c>
      <c r="D88" s="177" t="s">
        <v>231</v>
      </c>
      <c r="E88" s="178">
        <v>32</v>
      </c>
      <c r="F88" s="179"/>
      <c r="G88" s="180">
        <f>ROUND(E88*F88,2)</f>
        <v>0</v>
      </c>
      <c r="H88" s="179"/>
      <c r="I88" s="180">
        <f>ROUND(E88*H88,2)</f>
        <v>0</v>
      </c>
      <c r="J88" s="179"/>
      <c r="K88" s="180">
        <f>ROUND(E88*J88,2)</f>
        <v>0</v>
      </c>
      <c r="L88" s="180">
        <v>21</v>
      </c>
      <c r="M88" s="180">
        <f>G88*(1+L88/100)</f>
        <v>0</v>
      </c>
      <c r="N88" s="178">
        <v>3.6000000000000002E-4</v>
      </c>
      <c r="O88" s="178">
        <f>ROUND(E88*N88,2)</f>
        <v>0.01</v>
      </c>
      <c r="P88" s="178">
        <v>0</v>
      </c>
      <c r="Q88" s="178">
        <f>ROUND(E88*P88,2)</f>
        <v>0</v>
      </c>
      <c r="R88" s="180" t="s">
        <v>219</v>
      </c>
      <c r="S88" s="180" t="s">
        <v>127</v>
      </c>
      <c r="T88" s="181" t="s">
        <v>188</v>
      </c>
      <c r="U88" s="158">
        <v>0.43</v>
      </c>
      <c r="V88" s="158">
        <f>ROUND(E88*U88,2)</f>
        <v>13.76</v>
      </c>
      <c r="W88" s="158"/>
      <c r="X88" s="158" t="s">
        <v>144</v>
      </c>
      <c r="Y88" s="158" t="s">
        <v>130</v>
      </c>
      <c r="Z88" s="148"/>
      <c r="AA88" s="148"/>
      <c r="AB88" s="148"/>
      <c r="AC88" s="148"/>
      <c r="AD88" s="148"/>
      <c r="AE88" s="148"/>
      <c r="AF88" s="148"/>
      <c r="AG88" s="148" t="s">
        <v>145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 x14ac:dyDescent="0.2">
      <c r="A89" s="167">
        <v>35</v>
      </c>
      <c r="B89" s="168" t="s">
        <v>479</v>
      </c>
      <c r="C89" s="183" t="s">
        <v>480</v>
      </c>
      <c r="D89" s="169" t="s">
        <v>203</v>
      </c>
      <c r="E89" s="170">
        <v>93.5</v>
      </c>
      <c r="F89" s="171"/>
      <c r="G89" s="172">
        <f>ROUND(E89*F89,2)</f>
        <v>0</v>
      </c>
      <c r="H89" s="171"/>
      <c r="I89" s="172">
        <f>ROUND(E89*H89,2)</f>
        <v>0</v>
      </c>
      <c r="J89" s="171"/>
      <c r="K89" s="172">
        <f>ROUND(E89*J89,2)</f>
        <v>0</v>
      </c>
      <c r="L89" s="172">
        <v>21</v>
      </c>
      <c r="M89" s="172">
        <f>G89*(1+L89/100)</f>
        <v>0</v>
      </c>
      <c r="N89" s="170">
        <v>0.30651</v>
      </c>
      <c r="O89" s="170">
        <f>ROUND(E89*N89,2)</f>
        <v>28.66</v>
      </c>
      <c r="P89" s="170">
        <v>0</v>
      </c>
      <c r="Q89" s="170">
        <f>ROUND(E89*P89,2)</f>
        <v>0</v>
      </c>
      <c r="R89" s="172" t="s">
        <v>219</v>
      </c>
      <c r="S89" s="172" t="s">
        <v>127</v>
      </c>
      <c r="T89" s="173" t="s">
        <v>188</v>
      </c>
      <c r="U89" s="158">
        <v>0.03</v>
      </c>
      <c r="V89" s="158">
        <f>ROUND(E89*U89,2)</f>
        <v>2.81</v>
      </c>
      <c r="W89" s="158"/>
      <c r="X89" s="158" t="s">
        <v>144</v>
      </c>
      <c r="Y89" s="158" t="s">
        <v>130</v>
      </c>
      <c r="Z89" s="148"/>
      <c r="AA89" s="148"/>
      <c r="AB89" s="148"/>
      <c r="AC89" s="148"/>
      <c r="AD89" s="148"/>
      <c r="AE89" s="148"/>
      <c r="AF89" s="148"/>
      <c r="AG89" s="148" t="s">
        <v>145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258" t="s">
        <v>335</v>
      </c>
      <c r="D90" s="259"/>
      <c r="E90" s="259"/>
      <c r="F90" s="259"/>
      <c r="G90" s="259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191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190" t="s">
        <v>481</v>
      </c>
      <c r="D91" s="188"/>
      <c r="E91" s="189">
        <v>93.5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193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ht="22.5" outlineLevel="1" x14ac:dyDescent="0.2">
      <c r="A92" s="167">
        <v>36</v>
      </c>
      <c r="B92" s="168" t="s">
        <v>320</v>
      </c>
      <c r="C92" s="183" t="s">
        <v>321</v>
      </c>
      <c r="D92" s="169" t="s">
        <v>203</v>
      </c>
      <c r="E92" s="170">
        <v>102</v>
      </c>
      <c r="F92" s="171"/>
      <c r="G92" s="172">
        <f>ROUND(E92*F92,2)</f>
        <v>0</v>
      </c>
      <c r="H92" s="171"/>
      <c r="I92" s="172">
        <f>ROUND(E92*H92,2)</f>
        <v>0</v>
      </c>
      <c r="J92" s="171"/>
      <c r="K92" s="172">
        <f>ROUND(E92*J92,2)</f>
        <v>0</v>
      </c>
      <c r="L92" s="172">
        <v>21</v>
      </c>
      <c r="M92" s="172">
        <f>G92*(1+L92/100)</f>
        <v>0</v>
      </c>
      <c r="N92" s="170">
        <v>0.441</v>
      </c>
      <c r="O92" s="170">
        <f>ROUND(E92*N92,2)</f>
        <v>44.98</v>
      </c>
      <c r="P92" s="170">
        <v>0</v>
      </c>
      <c r="Q92" s="170">
        <f>ROUND(E92*P92,2)</f>
        <v>0</v>
      </c>
      <c r="R92" s="172" t="s">
        <v>219</v>
      </c>
      <c r="S92" s="172" t="s">
        <v>127</v>
      </c>
      <c r="T92" s="173" t="s">
        <v>188</v>
      </c>
      <c r="U92" s="158">
        <v>0.03</v>
      </c>
      <c r="V92" s="158">
        <f>ROUND(E92*U92,2)</f>
        <v>3.06</v>
      </c>
      <c r="W92" s="158"/>
      <c r="X92" s="158" t="s">
        <v>144</v>
      </c>
      <c r="Y92" s="158" t="s">
        <v>130</v>
      </c>
      <c r="Z92" s="148"/>
      <c r="AA92" s="148"/>
      <c r="AB92" s="148"/>
      <c r="AC92" s="148"/>
      <c r="AD92" s="148"/>
      <c r="AE92" s="148"/>
      <c r="AF92" s="148"/>
      <c r="AG92" s="148" t="s">
        <v>145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2">
      <c r="A93" s="155"/>
      <c r="B93" s="156"/>
      <c r="C93" s="190" t="s">
        <v>482</v>
      </c>
      <c r="D93" s="188"/>
      <c r="E93" s="189">
        <v>102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193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67">
        <v>37</v>
      </c>
      <c r="B94" s="168" t="s">
        <v>483</v>
      </c>
      <c r="C94" s="183" t="s">
        <v>475</v>
      </c>
      <c r="D94" s="169" t="s">
        <v>203</v>
      </c>
      <c r="E94" s="170">
        <v>73.25</v>
      </c>
      <c r="F94" s="171"/>
      <c r="G94" s="172">
        <f>ROUND(E94*F94,2)</f>
        <v>0</v>
      </c>
      <c r="H94" s="171"/>
      <c r="I94" s="172">
        <f>ROUND(E94*H94,2)</f>
        <v>0</v>
      </c>
      <c r="J94" s="171"/>
      <c r="K94" s="172">
        <f>ROUND(E94*J94,2)</f>
        <v>0</v>
      </c>
      <c r="L94" s="172">
        <v>21</v>
      </c>
      <c r="M94" s="172">
        <f>G94*(1+L94/100)</f>
        <v>0</v>
      </c>
      <c r="N94" s="170">
        <v>0.17244999999999999</v>
      </c>
      <c r="O94" s="170">
        <f>ROUND(E94*N94,2)</f>
        <v>12.63</v>
      </c>
      <c r="P94" s="170">
        <v>0</v>
      </c>
      <c r="Q94" s="170">
        <f>ROUND(E94*P94,2)</f>
        <v>0</v>
      </c>
      <c r="R94" s="172" t="s">
        <v>197</v>
      </c>
      <c r="S94" s="172" t="s">
        <v>127</v>
      </c>
      <c r="T94" s="173" t="s">
        <v>188</v>
      </c>
      <c r="U94" s="158">
        <v>0</v>
      </c>
      <c r="V94" s="158">
        <f>ROUND(E94*U94,2)</f>
        <v>0</v>
      </c>
      <c r="W94" s="158"/>
      <c r="X94" s="158" t="s">
        <v>198</v>
      </c>
      <c r="Y94" s="158" t="s">
        <v>130</v>
      </c>
      <c r="Z94" s="148"/>
      <c r="AA94" s="148"/>
      <c r="AB94" s="148"/>
      <c r="AC94" s="148"/>
      <c r="AD94" s="148"/>
      <c r="AE94" s="148"/>
      <c r="AF94" s="148"/>
      <c r="AG94" s="148" t="s">
        <v>199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">
      <c r="A95" s="155"/>
      <c r="B95" s="156"/>
      <c r="C95" s="190" t="s">
        <v>484</v>
      </c>
      <c r="D95" s="188"/>
      <c r="E95" s="189">
        <v>73.25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193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75">
        <v>38</v>
      </c>
      <c r="B96" s="176" t="s">
        <v>485</v>
      </c>
      <c r="C96" s="184" t="s">
        <v>475</v>
      </c>
      <c r="D96" s="177" t="s">
        <v>203</v>
      </c>
      <c r="E96" s="178">
        <v>16</v>
      </c>
      <c r="F96" s="179"/>
      <c r="G96" s="180">
        <f>ROUND(E96*F96,2)</f>
        <v>0</v>
      </c>
      <c r="H96" s="179"/>
      <c r="I96" s="180">
        <f>ROUND(E96*H96,2)</f>
        <v>0</v>
      </c>
      <c r="J96" s="179"/>
      <c r="K96" s="180">
        <f>ROUND(E96*J96,2)</f>
        <v>0</v>
      </c>
      <c r="L96" s="180">
        <v>21</v>
      </c>
      <c r="M96" s="180">
        <f>G96*(1+L96/100)</f>
        <v>0</v>
      </c>
      <c r="N96" s="178">
        <v>0.17824000000000001</v>
      </c>
      <c r="O96" s="178">
        <f>ROUND(E96*N96,2)</f>
        <v>2.85</v>
      </c>
      <c r="P96" s="178">
        <v>0</v>
      </c>
      <c r="Q96" s="178">
        <f>ROUND(E96*P96,2)</f>
        <v>0</v>
      </c>
      <c r="R96" s="180" t="s">
        <v>197</v>
      </c>
      <c r="S96" s="180" t="s">
        <v>127</v>
      </c>
      <c r="T96" s="181" t="s">
        <v>188</v>
      </c>
      <c r="U96" s="158">
        <v>0</v>
      </c>
      <c r="V96" s="158">
        <f>ROUND(E96*U96,2)</f>
        <v>0</v>
      </c>
      <c r="W96" s="158"/>
      <c r="X96" s="158" t="s">
        <v>198</v>
      </c>
      <c r="Y96" s="158" t="s">
        <v>130</v>
      </c>
      <c r="Z96" s="148"/>
      <c r="AA96" s="148"/>
      <c r="AB96" s="148"/>
      <c r="AC96" s="148"/>
      <c r="AD96" s="148"/>
      <c r="AE96" s="148"/>
      <c r="AF96" s="148"/>
      <c r="AG96" s="148" t="s">
        <v>199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ht="22.5" outlineLevel="1" x14ac:dyDescent="0.2">
      <c r="A97" s="167">
        <v>39</v>
      </c>
      <c r="B97" s="168" t="s">
        <v>323</v>
      </c>
      <c r="C97" s="183" t="s">
        <v>324</v>
      </c>
      <c r="D97" s="169" t="s">
        <v>203</v>
      </c>
      <c r="E97" s="170">
        <v>1250</v>
      </c>
      <c r="F97" s="171"/>
      <c r="G97" s="172">
        <f>ROUND(E97*F97,2)</f>
        <v>0</v>
      </c>
      <c r="H97" s="171"/>
      <c r="I97" s="172">
        <f>ROUND(E97*H97,2)</f>
        <v>0</v>
      </c>
      <c r="J97" s="171"/>
      <c r="K97" s="172">
        <f>ROUND(E97*J97,2)</f>
        <v>0</v>
      </c>
      <c r="L97" s="172">
        <v>21</v>
      </c>
      <c r="M97" s="172">
        <f>G97*(1+L97/100)</f>
        <v>0</v>
      </c>
      <c r="N97" s="170">
        <v>0.10141</v>
      </c>
      <c r="O97" s="170">
        <f>ROUND(E97*N97,2)</f>
        <v>126.76</v>
      </c>
      <c r="P97" s="170">
        <v>0</v>
      </c>
      <c r="Q97" s="170">
        <f>ROUND(E97*P97,2)</f>
        <v>0</v>
      </c>
      <c r="R97" s="172" t="s">
        <v>219</v>
      </c>
      <c r="S97" s="172" t="s">
        <v>127</v>
      </c>
      <c r="T97" s="173" t="s">
        <v>188</v>
      </c>
      <c r="U97" s="158">
        <v>0.02</v>
      </c>
      <c r="V97" s="158">
        <f>ROUND(E97*U97,2)</f>
        <v>25</v>
      </c>
      <c r="W97" s="158"/>
      <c r="X97" s="158" t="s">
        <v>144</v>
      </c>
      <c r="Y97" s="158" t="s">
        <v>130</v>
      </c>
      <c r="Z97" s="148"/>
      <c r="AA97" s="148"/>
      <c r="AB97" s="148"/>
      <c r="AC97" s="148"/>
      <c r="AD97" s="148"/>
      <c r="AE97" s="148"/>
      <c r="AF97" s="148"/>
      <c r="AG97" s="148" t="s">
        <v>145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">
      <c r="A98" s="155"/>
      <c r="B98" s="156"/>
      <c r="C98" s="190" t="s">
        <v>486</v>
      </c>
      <c r="D98" s="188"/>
      <c r="E98" s="189">
        <v>1250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193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22.5" outlineLevel="1" x14ac:dyDescent="0.2">
      <c r="A99" s="175">
        <v>40</v>
      </c>
      <c r="B99" s="176" t="s">
        <v>326</v>
      </c>
      <c r="C99" s="184" t="s">
        <v>487</v>
      </c>
      <c r="D99" s="177" t="s">
        <v>203</v>
      </c>
      <c r="E99" s="178">
        <v>1250</v>
      </c>
      <c r="F99" s="179"/>
      <c r="G99" s="180">
        <f>ROUND(E99*F99,2)</f>
        <v>0</v>
      </c>
      <c r="H99" s="179"/>
      <c r="I99" s="180">
        <f>ROUND(E99*H99,2)</f>
        <v>0</v>
      </c>
      <c r="J99" s="179"/>
      <c r="K99" s="180">
        <f>ROUND(E99*J99,2)</f>
        <v>0</v>
      </c>
      <c r="L99" s="180">
        <v>21</v>
      </c>
      <c r="M99" s="180">
        <f>G99*(1+L99/100)</f>
        <v>0</v>
      </c>
      <c r="N99" s="178">
        <v>5.0000000000000001E-4</v>
      </c>
      <c r="O99" s="178">
        <f>ROUND(E99*N99,2)</f>
        <v>0.63</v>
      </c>
      <c r="P99" s="178">
        <v>0</v>
      </c>
      <c r="Q99" s="178">
        <f>ROUND(E99*P99,2)</f>
        <v>0</v>
      </c>
      <c r="R99" s="180" t="s">
        <v>219</v>
      </c>
      <c r="S99" s="180" t="s">
        <v>127</v>
      </c>
      <c r="T99" s="181" t="s">
        <v>188</v>
      </c>
      <c r="U99" s="158">
        <v>2E-3</v>
      </c>
      <c r="V99" s="158">
        <f>ROUND(E99*U99,2)</f>
        <v>2.5</v>
      </c>
      <c r="W99" s="158"/>
      <c r="X99" s="158" t="s">
        <v>144</v>
      </c>
      <c r="Y99" s="158" t="s">
        <v>130</v>
      </c>
      <c r="Z99" s="148"/>
      <c r="AA99" s="148"/>
      <c r="AB99" s="148"/>
      <c r="AC99" s="148"/>
      <c r="AD99" s="148"/>
      <c r="AE99" s="148"/>
      <c r="AF99" s="148"/>
      <c r="AG99" s="148" t="s">
        <v>145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22.5" outlineLevel="1" x14ac:dyDescent="0.2">
      <c r="A100" s="167">
        <v>41</v>
      </c>
      <c r="B100" s="168" t="s">
        <v>329</v>
      </c>
      <c r="C100" s="183" t="s">
        <v>330</v>
      </c>
      <c r="D100" s="169" t="s">
        <v>203</v>
      </c>
      <c r="E100" s="170">
        <v>1255</v>
      </c>
      <c r="F100" s="171"/>
      <c r="G100" s="172">
        <f>ROUND(E100*F100,2)</f>
        <v>0</v>
      </c>
      <c r="H100" s="171"/>
      <c r="I100" s="172">
        <f>ROUND(E100*H100,2)</f>
        <v>0</v>
      </c>
      <c r="J100" s="171"/>
      <c r="K100" s="172">
        <f>ROUND(E100*J100,2)</f>
        <v>0</v>
      </c>
      <c r="L100" s="172">
        <v>21</v>
      </c>
      <c r="M100" s="172">
        <f>G100*(1+L100/100)</f>
        <v>0</v>
      </c>
      <c r="N100" s="170">
        <v>0.15826000000000001</v>
      </c>
      <c r="O100" s="170">
        <f>ROUND(E100*N100,2)</f>
        <v>198.62</v>
      </c>
      <c r="P100" s="170">
        <v>0</v>
      </c>
      <c r="Q100" s="170">
        <f>ROUND(E100*P100,2)</f>
        <v>0</v>
      </c>
      <c r="R100" s="172" t="s">
        <v>219</v>
      </c>
      <c r="S100" s="172" t="s">
        <v>127</v>
      </c>
      <c r="T100" s="173" t="s">
        <v>188</v>
      </c>
      <c r="U100" s="158">
        <v>2.4E-2</v>
      </c>
      <c r="V100" s="158">
        <f>ROUND(E100*U100,2)</f>
        <v>30.12</v>
      </c>
      <c r="W100" s="158"/>
      <c r="X100" s="158" t="s">
        <v>144</v>
      </c>
      <c r="Y100" s="158" t="s">
        <v>130</v>
      </c>
      <c r="Z100" s="148"/>
      <c r="AA100" s="148"/>
      <c r="AB100" s="148"/>
      <c r="AC100" s="148"/>
      <c r="AD100" s="148"/>
      <c r="AE100" s="148"/>
      <c r="AF100" s="148"/>
      <c r="AG100" s="148" t="s">
        <v>145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258" t="s">
        <v>331</v>
      </c>
      <c r="D101" s="259"/>
      <c r="E101" s="259"/>
      <c r="F101" s="259"/>
      <c r="G101" s="259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191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">
      <c r="A102" s="155"/>
      <c r="B102" s="156"/>
      <c r="C102" s="190" t="s">
        <v>488</v>
      </c>
      <c r="D102" s="188"/>
      <c r="E102" s="189">
        <v>1255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193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">
      <c r="A103" s="167">
        <v>42</v>
      </c>
      <c r="B103" s="168" t="s">
        <v>333</v>
      </c>
      <c r="C103" s="183" t="s">
        <v>334</v>
      </c>
      <c r="D103" s="169" t="s">
        <v>203</v>
      </c>
      <c r="E103" s="170">
        <v>1395</v>
      </c>
      <c r="F103" s="171"/>
      <c r="G103" s="172">
        <f>ROUND(E103*F103,2)</f>
        <v>0</v>
      </c>
      <c r="H103" s="171"/>
      <c r="I103" s="172">
        <f>ROUND(E103*H103,2)</f>
        <v>0</v>
      </c>
      <c r="J103" s="171"/>
      <c r="K103" s="172">
        <f>ROUND(E103*J103,2)</f>
        <v>0</v>
      </c>
      <c r="L103" s="172">
        <v>21</v>
      </c>
      <c r="M103" s="172">
        <f>G103*(1+L103/100)</f>
        <v>0</v>
      </c>
      <c r="N103" s="170">
        <v>0.38313999999999998</v>
      </c>
      <c r="O103" s="170">
        <f>ROUND(E103*N103,2)</f>
        <v>534.48</v>
      </c>
      <c r="P103" s="170">
        <v>0</v>
      </c>
      <c r="Q103" s="170">
        <f>ROUND(E103*P103,2)</f>
        <v>0</v>
      </c>
      <c r="R103" s="172" t="s">
        <v>219</v>
      </c>
      <c r="S103" s="172" t="s">
        <v>127</v>
      </c>
      <c r="T103" s="173" t="s">
        <v>188</v>
      </c>
      <c r="U103" s="158">
        <v>2.5999999999999999E-2</v>
      </c>
      <c r="V103" s="158">
        <f>ROUND(E103*U103,2)</f>
        <v>36.270000000000003</v>
      </c>
      <c r="W103" s="158"/>
      <c r="X103" s="158" t="s">
        <v>144</v>
      </c>
      <c r="Y103" s="158" t="s">
        <v>130</v>
      </c>
      <c r="Z103" s="148"/>
      <c r="AA103" s="148"/>
      <c r="AB103" s="148"/>
      <c r="AC103" s="148"/>
      <c r="AD103" s="148"/>
      <c r="AE103" s="148"/>
      <c r="AF103" s="148"/>
      <c r="AG103" s="148" t="s">
        <v>145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">
      <c r="A104" s="155"/>
      <c r="B104" s="156"/>
      <c r="C104" s="258" t="s">
        <v>335</v>
      </c>
      <c r="D104" s="259"/>
      <c r="E104" s="259"/>
      <c r="F104" s="259"/>
      <c r="G104" s="259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191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190" t="s">
        <v>489</v>
      </c>
      <c r="D105" s="188"/>
      <c r="E105" s="189">
        <v>1395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193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ht="22.5" outlineLevel="1" x14ac:dyDescent="0.2">
      <c r="A106" s="167">
        <v>43</v>
      </c>
      <c r="B106" s="168" t="s">
        <v>320</v>
      </c>
      <c r="C106" s="183" t="s">
        <v>321</v>
      </c>
      <c r="D106" s="169" t="s">
        <v>203</v>
      </c>
      <c r="E106" s="170">
        <v>1536</v>
      </c>
      <c r="F106" s="171"/>
      <c r="G106" s="172">
        <f>ROUND(E106*F106,2)</f>
        <v>0</v>
      </c>
      <c r="H106" s="171"/>
      <c r="I106" s="172">
        <f>ROUND(E106*H106,2)</f>
        <v>0</v>
      </c>
      <c r="J106" s="171"/>
      <c r="K106" s="172">
        <f>ROUND(E106*J106,2)</f>
        <v>0</v>
      </c>
      <c r="L106" s="172">
        <v>21</v>
      </c>
      <c r="M106" s="172">
        <f>G106*(1+L106/100)</f>
        <v>0</v>
      </c>
      <c r="N106" s="170">
        <v>0.441</v>
      </c>
      <c r="O106" s="170">
        <f>ROUND(E106*N106,2)</f>
        <v>677.38</v>
      </c>
      <c r="P106" s="170">
        <v>0</v>
      </c>
      <c r="Q106" s="170">
        <f>ROUND(E106*P106,2)</f>
        <v>0</v>
      </c>
      <c r="R106" s="172" t="s">
        <v>219</v>
      </c>
      <c r="S106" s="172" t="s">
        <v>127</v>
      </c>
      <c r="T106" s="173" t="s">
        <v>188</v>
      </c>
      <c r="U106" s="158">
        <v>0.03</v>
      </c>
      <c r="V106" s="158">
        <f>ROUND(E106*U106,2)</f>
        <v>46.08</v>
      </c>
      <c r="W106" s="158"/>
      <c r="X106" s="158" t="s">
        <v>144</v>
      </c>
      <c r="Y106" s="158" t="s">
        <v>130</v>
      </c>
      <c r="Z106" s="148"/>
      <c r="AA106" s="148"/>
      <c r="AB106" s="148"/>
      <c r="AC106" s="148"/>
      <c r="AD106" s="148"/>
      <c r="AE106" s="148"/>
      <c r="AF106" s="148"/>
      <c r="AG106" s="148" t="s">
        <v>145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190" t="s">
        <v>490</v>
      </c>
      <c r="D107" s="188"/>
      <c r="E107" s="189">
        <v>1536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193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t="22.5" outlineLevel="1" x14ac:dyDescent="0.2">
      <c r="A108" s="167">
        <v>44</v>
      </c>
      <c r="B108" s="168" t="s">
        <v>338</v>
      </c>
      <c r="C108" s="183" t="s">
        <v>339</v>
      </c>
      <c r="D108" s="169" t="s">
        <v>340</v>
      </c>
      <c r="E108" s="170">
        <v>139</v>
      </c>
      <c r="F108" s="171"/>
      <c r="G108" s="172">
        <f>ROUND(E108*F108,2)</f>
        <v>0</v>
      </c>
      <c r="H108" s="171"/>
      <c r="I108" s="172">
        <f>ROUND(E108*H108,2)</f>
        <v>0</v>
      </c>
      <c r="J108" s="171"/>
      <c r="K108" s="172">
        <f>ROUND(E108*J108,2)</f>
        <v>0</v>
      </c>
      <c r="L108" s="172">
        <v>21</v>
      </c>
      <c r="M108" s="172">
        <f>G108*(1+L108/100)</f>
        <v>0</v>
      </c>
      <c r="N108" s="170">
        <v>4.8300000000000003E-2</v>
      </c>
      <c r="O108" s="170">
        <f>ROUND(E108*N108,2)</f>
        <v>6.71</v>
      </c>
      <c r="P108" s="170">
        <v>0</v>
      </c>
      <c r="Q108" s="170">
        <f>ROUND(E108*P108,2)</f>
        <v>0</v>
      </c>
      <c r="R108" s="172" t="s">
        <v>197</v>
      </c>
      <c r="S108" s="172" t="s">
        <v>127</v>
      </c>
      <c r="T108" s="173" t="s">
        <v>188</v>
      </c>
      <c r="U108" s="158">
        <v>0</v>
      </c>
      <c r="V108" s="158">
        <f>ROUND(E108*U108,2)</f>
        <v>0</v>
      </c>
      <c r="W108" s="158"/>
      <c r="X108" s="158" t="s">
        <v>198</v>
      </c>
      <c r="Y108" s="158" t="s">
        <v>130</v>
      </c>
      <c r="Z108" s="148"/>
      <c r="AA108" s="148"/>
      <c r="AB108" s="148"/>
      <c r="AC108" s="148"/>
      <c r="AD108" s="148"/>
      <c r="AE108" s="148"/>
      <c r="AF108" s="148"/>
      <c r="AG108" s="148" t="s">
        <v>199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2" x14ac:dyDescent="0.2">
      <c r="A109" s="155"/>
      <c r="B109" s="156"/>
      <c r="C109" s="190" t="s">
        <v>491</v>
      </c>
      <c r="D109" s="188"/>
      <c r="E109" s="189">
        <v>139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193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ht="22.5" outlineLevel="1" x14ac:dyDescent="0.2">
      <c r="A110" s="175">
        <v>45</v>
      </c>
      <c r="B110" s="176" t="s">
        <v>342</v>
      </c>
      <c r="C110" s="184" t="s">
        <v>343</v>
      </c>
      <c r="D110" s="177" t="s">
        <v>340</v>
      </c>
      <c r="E110" s="178">
        <v>15</v>
      </c>
      <c r="F110" s="179"/>
      <c r="G110" s="180">
        <f>ROUND(E110*F110,2)</f>
        <v>0</v>
      </c>
      <c r="H110" s="179"/>
      <c r="I110" s="180">
        <f>ROUND(E110*H110,2)</f>
        <v>0</v>
      </c>
      <c r="J110" s="179"/>
      <c r="K110" s="180">
        <f>ROUND(E110*J110,2)</f>
        <v>0</v>
      </c>
      <c r="L110" s="180">
        <v>21</v>
      </c>
      <c r="M110" s="180">
        <f>G110*(1+L110/100)</f>
        <v>0</v>
      </c>
      <c r="N110" s="178">
        <v>6.7000000000000004E-2</v>
      </c>
      <c r="O110" s="178">
        <f>ROUND(E110*N110,2)</f>
        <v>1.01</v>
      </c>
      <c r="P110" s="178">
        <v>0</v>
      </c>
      <c r="Q110" s="178">
        <f>ROUND(E110*P110,2)</f>
        <v>0</v>
      </c>
      <c r="R110" s="180" t="s">
        <v>197</v>
      </c>
      <c r="S110" s="180" t="s">
        <v>127</v>
      </c>
      <c r="T110" s="181" t="s">
        <v>188</v>
      </c>
      <c r="U110" s="158">
        <v>0</v>
      </c>
      <c r="V110" s="158">
        <f>ROUND(E110*U110,2)</f>
        <v>0</v>
      </c>
      <c r="W110" s="158"/>
      <c r="X110" s="158" t="s">
        <v>198</v>
      </c>
      <c r="Y110" s="158" t="s">
        <v>130</v>
      </c>
      <c r="Z110" s="148"/>
      <c r="AA110" s="148"/>
      <c r="AB110" s="148"/>
      <c r="AC110" s="148"/>
      <c r="AD110" s="148"/>
      <c r="AE110" s="148"/>
      <c r="AF110" s="148"/>
      <c r="AG110" s="148" t="s">
        <v>199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ht="22.5" outlineLevel="1" x14ac:dyDescent="0.2">
      <c r="A111" s="175">
        <v>46</v>
      </c>
      <c r="B111" s="176" t="s">
        <v>344</v>
      </c>
      <c r="C111" s="184" t="s">
        <v>345</v>
      </c>
      <c r="D111" s="177" t="s">
        <v>340</v>
      </c>
      <c r="E111" s="178">
        <v>15</v>
      </c>
      <c r="F111" s="179"/>
      <c r="G111" s="180">
        <f>ROUND(E111*F111,2)</f>
        <v>0</v>
      </c>
      <c r="H111" s="179"/>
      <c r="I111" s="180">
        <f>ROUND(E111*H111,2)</f>
        <v>0</v>
      </c>
      <c r="J111" s="179"/>
      <c r="K111" s="180">
        <f>ROUND(E111*J111,2)</f>
        <v>0</v>
      </c>
      <c r="L111" s="180">
        <v>21</v>
      </c>
      <c r="M111" s="180">
        <f>G111*(1+L111/100)</f>
        <v>0</v>
      </c>
      <c r="N111" s="178">
        <v>6.7000000000000004E-2</v>
      </c>
      <c r="O111" s="178">
        <f>ROUND(E111*N111,2)</f>
        <v>1.01</v>
      </c>
      <c r="P111" s="178">
        <v>0</v>
      </c>
      <c r="Q111" s="178">
        <f>ROUND(E111*P111,2)</f>
        <v>0</v>
      </c>
      <c r="R111" s="180" t="s">
        <v>197</v>
      </c>
      <c r="S111" s="180" t="s">
        <v>127</v>
      </c>
      <c r="T111" s="181" t="s">
        <v>188</v>
      </c>
      <c r="U111" s="158">
        <v>0</v>
      </c>
      <c r="V111" s="158">
        <f>ROUND(E111*U111,2)</f>
        <v>0</v>
      </c>
      <c r="W111" s="158"/>
      <c r="X111" s="158" t="s">
        <v>198</v>
      </c>
      <c r="Y111" s="158" t="s">
        <v>130</v>
      </c>
      <c r="Z111" s="148"/>
      <c r="AA111" s="148"/>
      <c r="AB111" s="148"/>
      <c r="AC111" s="148"/>
      <c r="AD111" s="148"/>
      <c r="AE111" s="148"/>
      <c r="AF111" s="148"/>
      <c r="AG111" s="148" t="s">
        <v>199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ht="22.5" outlineLevel="1" x14ac:dyDescent="0.2">
      <c r="A112" s="167">
        <v>47</v>
      </c>
      <c r="B112" s="168" t="s">
        <v>492</v>
      </c>
      <c r="C112" s="183" t="s">
        <v>493</v>
      </c>
      <c r="D112" s="169" t="s">
        <v>340</v>
      </c>
      <c r="E112" s="170">
        <v>379</v>
      </c>
      <c r="F112" s="171"/>
      <c r="G112" s="172">
        <f>ROUND(E112*F112,2)</f>
        <v>0</v>
      </c>
      <c r="H112" s="171"/>
      <c r="I112" s="172">
        <f>ROUND(E112*H112,2)</f>
        <v>0</v>
      </c>
      <c r="J112" s="171"/>
      <c r="K112" s="172">
        <f>ROUND(E112*J112,2)</f>
        <v>0</v>
      </c>
      <c r="L112" s="172">
        <v>21</v>
      </c>
      <c r="M112" s="172">
        <f>G112*(1+L112/100)</f>
        <v>0</v>
      </c>
      <c r="N112" s="170">
        <v>8.1970000000000001E-2</v>
      </c>
      <c r="O112" s="170">
        <f>ROUND(E112*N112,2)</f>
        <v>31.07</v>
      </c>
      <c r="P112" s="170">
        <v>0</v>
      </c>
      <c r="Q112" s="170">
        <f>ROUND(E112*P112,2)</f>
        <v>0</v>
      </c>
      <c r="R112" s="172" t="s">
        <v>197</v>
      </c>
      <c r="S112" s="172" t="s">
        <v>127</v>
      </c>
      <c r="T112" s="173" t="s">
        <v>188</v>
      </c>
      <c r="U112" s="158">
        <v>0</v>
      </c>
      <c r="V112" s="158">
        <f>ROUND(E112*U112,2)</f>
        <v>0</v>
      </c>
      <c r="W112" s="158"/>
      <c r="X112" s="158" t="s">
        <v>198</v>
      </c>
      <c r="Y112" s="158" t="s">
        <v>130</v>
      </c>
      <c r="Z112" s="148"/>
      <c r="AA112" s="148"/>
      <c r="AB112" s="148"/>
      <c r="AC112" s="148"/>
      <c r="AD112" s="148"/>
      <c r="AE112" s="148"/>
      <c r="AF112" s="148"/>
      <c r="AG112" s="148" t="s">
        <v>199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2" x14ac:dyDescent="0.2">
      <c r="A113" s="155"/>
      <c r="B113" s="156"/>
      <c r="C113" s="190" t="s">
        <v>494</v>
      </c>
      <c r="D113" s="188"/>
      <c r="E113" s="189">
        <v>379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193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ht="22.5" outlineLevel="1" x14ac:dyDescent="0.2">
      <c r="A114" s="175">
        <v>48</v>
      </c>
      <c r="B114" s="176" t="s">
        <v>346</v>
      </c>
      <c r="C114" s="184" t="s">
        <v>347</v>
      </c>
      <c r="D114" s="177" t="s">
        <v>340</v>
      </c>
      <c r="E114" s="178">
        <v>307</v>
      </c>
      <c r="F114" s="179"/>
      <c r="G114" s="180">
        <f>ROUND(E114*F114,2)</f>
        <v>0</v>
      </c>
      <c r="H114" s="179"/>
      <c r="I114" s="180">
        <f>ROUND(E114*H114,2)</f>
        <v>0</v>
      </c>
      <c r="J114" s="179"/>
      <c r="K114" s="180">
        <f>ROUND(E114*J114,2)</f>
        <v>0</v>
      </c>
      <c r="L114" s="180">
        <v>21</v>
      </c>
      <c r="M114" s="180">
        <f>G114*(1+L114/100)</f>
        <v>0</v>
      </c>
      <c r="N114" s="178">
        <v>0.06</v>
      </c>
      <c r="O114" s="178">
        <f>ROUND(E114*N114,2)</f>
        <v>18.420000000000002</v>
      </c>
      <c r="P114" s="178">
        <v>0</v>
      </c>
      <c r="Q114" s="178">
        <f>ROUND(E114*P114,2)</f>
        <v>0</v>
      </c>
      <c r="R114" s="180" t="s">
        <v>197</v>
      </c>
      <c r="S114" s="180" t="s">
        <v>127</v>
      </c>
      <c r="T114" s="181" t="s">
        <v>188</v>
      </c>
      <c r="U114" s="158">
        <v>0</v>
      </c>
      <c r="V114" s="158">
        <f>ROUND(E114*U114,2)</f>
        <v>0</v>
      </c>
      <c r="W114" s="158"/>
      <c r="X114" s="158" t="s">
        <v>198</v>
      </c>
      <c r="Y114" s="158" t="s">
        <v>130</v>
      </c>
      <c r="Z114" s="148"/>
      <c r="AA114" s="148"/>
      <c r="AB114" s="148"/>
      <c r="AC114" s="148"/>
      <c r="AD114" s="148"/>
      <c r="AE114" s="148"/>
      <c r="AF114" s="148"/>
      <c r="AG114" s="148" t="s">
        <v>199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ht="22.5" outlineLevel="1" x14ac:dyDescent="0.2">
      <c r="A115" s="167">
        <v>49</v>
      </c>
      <c r="B115" s="168" t="s">
        <v>348</v>
      </c>
      <c r="C115" s="183" t="s">
        <v>495</v>
      </c>
      <c r="D115" s="169" t="s">
        <v>340</v>
      </c>
      <c r="E115" s="170">
        <v>1020</v>
      </c>
      <c r="F115" s="171"/>
      <c r="G115" s="172">
        <f>ROUND(E115*F115,2)</f>
        <v>0</v>
      </c>
      <c r="H115" s="171"/>
      <c r="I115" s="172">
        <f>ROUND(E115*H115,2)</f>
        <v>0</v>
      </c>
      <c r="J115" s="171"/>
      <c r="K115" s="172">
        <f>ROUND(E115*J115,2)</f>
        <v>0</v>
      </c>
      <c r="L115" s="172">
        <v>21</v>
      </c>
      <c r="M115" s="172">
        <f>G115*(1+L115/100)</f>
        <v>0</v>
      </c>
      <c r="N115" s="170">
        <v>2.7E-2</v>
      </c>
      <c r="O115" s="170">
        <f>ROUND(E115*N115,2)</f>
        <v>27.54</v>
      </c>
      <c r="P115" s="170">
        <v>0</v>
      </c>
      <c r="Q115" s="170">
        <f>ROUND(E115*P115,2)</f>
        <v>0</v>
      </c>
      <c r="R115" s="172" t="s">
        <v>197</v>
      </c>
      <c r="S115" s="172" t="s">
        <v>127</v>
      </c>
      <c r="T115" s="173" t="s">
        <v>188</v>
      </c>
      <c r="U115" s="158">
        <v>0</v>
      </c>
      <c r="V115" s="158">
        <f>ROUND(E115*U115,2)</f>
        <v>0</v>
      </c>
      <c r="W115" s="158"/>
      <c r="X115" s="158" t="s">
        <v>198</v>
      </c>
      <c r="Y115" s="158" t="s">
        <v>130</v>
      </c>
      <c r="Z115" s="148"/>
      <c r="AA115" s="148"/>
      <c r="AB115" s="148"/>
      <c r="AC115" s="148"/>
      <c r="AD115" s="148"/>
      <c r="AE115" s="148"/>
      <c r="AF115" s="148"/>
      <c r="AG115" s="148" t="s">
        <v>199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">
      <c r="A116" s="155"/>
      <c r="B116" s="156"/>
      <c r="C116" s="190" t="s">
        <v>496</v>
      </c>
      <c r="D116" s="188"/>
      <c r="E116" s="189">
        <v>1020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193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x14ac:dyDescent="0.2">
      <c r="A117" s="160" t="s">
        <v>122</v>
      </c>
      <c r="B117" s="161" t="s">
        <v>81</v>
      </c>
      <c r="C117" s="182" t="s">
        <v>82</v>
      </c>
      <c r="D117" s="162"/>
      <c r="E117" s="163"/>
      <c r="F117" s="164"/>
      <c r="G117" s="164">
        <f>SUMIF(AG118:AG160,"&lt;&gt;NOR",G118:G160)</f>
        <v>0</v>
      </c>
      <c r="H117" s="164"/>
      <c r="I117" s="164">
        <f>SUM(I118:I160)</f>
        <v>0</v>
      </c>
      <c r="J117" s="164"/>
      <c r="K117" s="164">
        <f>SUM(K118:K160)</f>
        <v>0</v>
      </c>
      <c r="L117" s="164"/>
      <c r="M117" s="164">
        <f>SUM(M118:M160)</f>
        <v>0</v>
      </c>
      <c r="N117" s="163"/>
      <c r="O117" s="163">
        <f>SUM(O118:O160)</f>
        <v>18.37</v>
      </c>
      <c r="P117" s="163"/>
      <c r="Q117" s="163">
        <f>SUM(Q118:Q160)</f>
        <v>0</v>
      </c>
      <c r="R117" s="164"/>
      <c r="S117" s="164"/>
      <c r="T117" s="165"/>
      <c r="U117" s="159"/>
      <c r="V117" s="159">
        <f>SUM(V118:V160)</f>
        <v>78.599999999999994</v>
      </c>
      <c r="W117" s="159"/>
      <c r="X117" s="159"/>
      <c r="Y117" s="159"/>
      <c r="AG117" t="s">
        <v>123</v>
      </c>
    </row>
    <row r="118" spans="1:60" outlineLevel="1" x14ac:dyDescent="0.2">
      <c r="A118" s="167">
        <v>50</v>
      </c>
      <c r="B118" s="168" t="s">
        <v>351</v>
      </c>
      <c r="C118" s="183" t="s">
        <v>352</v>
      </c>
      <c r="D118" s="169" t="s">
        <v>340</v>
      </c>
      <c r="E118" s="170">
        <v>8</v>
      </c>
      <c r="F118" s="171"/>
      <c r="G118" s="172">
        <f>ROUND(E118*F118,2)</f>
        <v>0</v>
      </c>
      <c r="H118" s="171"/>
      <c r="I118" s="172">
        <f>ROUND(E118*H118,2)</f>
        <v>0</v>
      </c>
      <c r="J118" s="171"/>
      <c r="K118" s="172">
        <f>ROUND(E118*J118,2)</f>
        <v>0</v>
      </c>
      <c r="L118" s="172">
        <v>21</v>
      </c>
      <c r="M118" s="172">
        <f>G118*(1+L118/100)</f>
        <v>0</v>
      </c>
      <c r="N118" s="170">
        <v>0.43093999999999999</v>
      </c>
      <c r="O118" s="170">
        <f>ROUND(E118*N118,2)</f>
        <v>3.45</v>
      </c>
      <c r="P118" s="170">
        <v>0</v>
      </c>
      <c r="Q118" s="170">
        <f>ROUND(E118*P118,2)</f>
        <v>0</v>
      </c>
      <c r="R118" s="172" t="s">
        <v>219</v>
      </c>
      <c r="S118" s="172" t="s">
        <v>127</v>
      </c>
      <c r="T118" s="173" t="s">
        <v>188</v>
      </c>
      <c r="U118" s="158">
        <v>3.8170000000000002</v>
      </c>
      <c r="V118" s="158">
        <f>ROUND(E118*U118,2)</f>
        <v>30.54</v>
      </c>
      <c r="W118" s="158"/>
      <c r="X118" s="158" t="s">
        <v>144</v>
      </c>
      <c r="Y118" s="158" t="s">
        <v>130</v>
      </c>
      <c r="Z118" s="148"/>
      <c r="AA118" s="148"/>
      <c r="AB118" s="148"/>
      <c r="AC118" s="148"/>
      <c r="AD118" s="148"/>
      <c r="AE118" s="148"/>
      <c r="AF118" s="148"/>
      <c r="AG118" s="148" t="s">
        <v>145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ht="33.75" outlineLevel="2" x14ac:dyDescent="0.2">
      <c r="A119" s="155"/>
      <c r="B119" s="156"/>
      <c r="C119" s="258" t="s">
        <v>353</v>
      </c>
      <c r="D119" s="259"/>
      <c r="E119" s="259"/>
      <c r="F119" s="259"/>
      <c r="G119" s="259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191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74" t="str">
        <f>C119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67">
        <v>51</v>
      </c>
      <c r="B120" s="168" t="s">
        <v>354</v>
      </c>
      <c r="C120" s="183" t="s">
        <v>355</v>
      </c>
      <c r="D120" s="169" t="s">
        <v>340</v>
      </c>
      <c r="E120" s="170">
        <v>8</v>
      </c>
      <c r="F120" s="171"/>
      <c r="G120" s="172">
        <f>ROUND(E120*F120,2)</f>
        <v>0</v>
      </c>
      <c r="H120" s="171"/>
      <c r="I120" s="172">
        <f>ROUND(E120*H120,2)</f>
        <v>0</v>
      </c>
      <c r="J120" s="171"/>
      <c r="K120" s="172">
        <f>ROUND(E120*J120,2)</f>
        <v>0</v>
      </c>
      <c r="L120" s="172">
        <v>21</v>
      </c>
      <c r="M120" s="172">
        <f>G120*(1+L120/100)</f>
        <v>0</v>
      </c>
      <c r="N120" s="170">
        <v>0.31590000000000001</v>
      </c>
      <c r="O120" s="170">
        <f>ROUND(E120*N120,2)</f>
        <v>2.5299999999999998</v>
      </c>
      <c r="P120" s="170">
        <v>0</v>
      </c>
      <c r="Q120" s="170">
        <f>ROUND(E120*P120,2)</f>
        <v>0</v>
      </c>
      <c r="R120" s="172" t="s">
        <v>219</v>
      </c>
      <c r="S120" s="172" t="s">
        <v>127</v>
      </c>
      <c r="T120" s="173" t="s">
        <v>188</v>
      </c>
      <c r="U120" s="158">
        <v>1.5509999999999999</v>
      </c>
      <c r="V120" s="158">
        <f>ROUND(E120*U120,2)</f>
        <v>12.41</v>
      </c>
      <c r="W120" s="158"/>
      <c r="X120" s="158" t="s">
        <v>144</v>
      </c>
      <c r="Y120" s="158" t="s">
        <v>130</v>
      </c>
      <c r="Z120" s="148"/>
      <c r="AA120" s="148"/>
      <c r="AB120" s="148"/>
      <c r="AC120" s="148"/>
      <c r="AD120" s="148"/>
      <c r="AE120" s="148"/>
      <c r="AF120" s="148"/>
      <c r="AG120" s="148" t="s">
        <v>145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ht="33.75" outlineLevel="2" x14ac:dyDescent="0.2">
      <c r="A121" s="155"/>
      <c r="B121" s="156"/>
      <c r="C121" s="258" t="s">
        <v>353</v>
      </c>
      <c r="D121" s="259"/>
      <c r="E121" s="259"/>
      <c r="F121" s="259"/>
      <c r="G121" s="259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191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74" t="str">
        <f>C121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67">
        <v>52</v>
      </c>
      <c r="B122" s="168" t="s">
        <v>356</v>
      </c>
      <c r="C122" s="183" t="s">
        <v>357</v>
      </c>
      <c r="D122" s="169" t="s">
        <v>340</v>
      </c>
      <c r="E122" s="170">
        <v>3</v>
      </c>
      <c r="F122" s="171"/>
      <c r="G122" s="172">
        <f>ROUND(E122*F122,2)</f>
        <v>0</v>
      </c>
      <c r="H122" s="171"/>
      <c r="I122" s="172">
        <f>ROUND(E122*H122,2)</f>
        <v>0</v>
      </c>
      <c r="J122" s="171"/>
      <c r="K122" s="172">
        <f>ROUND(E122*J122,2)</f>
        <v>0</v>
      </c>
      <c r="L122" s="172">
        <v>21</v>
      </c>
      <c r="M122" s="172">
        <f>G122*(1+L122/100)</f>
        <v>0</v>
      </c>
      <c r="N122" s="170">
        <v>0.43381999999999998</v>
      </c>
      <c r="O122" s="170">
        <f>ROUND(E122*N122,2)</f>
        <v>1.3</v>
      </c>
      <c r="P122" s="170">
        <v>0</v>
      </c>
      <c r="Q122" s="170">
        <f>ROUND(E122*P122,2)</f>
        <v>0</v>
      </c>
      <c r="R122" s="172" t="s">
        <v>219</v>
      </c>
      <c r="S122" s="172" t="s">
        <v>127</v>
      </c>
      <c r="T122" s="173" t="s">
        <v>188</v>
      </c>
      <c r="U122" s="158">
        <v>3.839</v>
      </c>
      <c r="V122" s="158">
        <f>ROUND(E122*U122,2)</f>
        <v>11.52</v>
      </c>
      <c r="W122" s="158"/>
      <c r="X122" s="158" t="s">
        <v>144</v>
      </c>
      <c r="Y122" s="158" t="s">
        <v>130</v>
      </c>
      <c r="Z122" s="148"/>
      <c r="AA122" s="148"/>
      <c r="AB122" s="148"/>
      <c r="AC122" s="148"/>
      <c r="AD122" s="148"/>
      <c r="AE122" s="148"/>
      <c r="AF122" s="148"/>
      <c r="AG122" s="148" t="s">
        <v>145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ht="33.75" outlineLevel="2" x14ac:dyDescent="0.2">
      <c r="A123" s="155"/>
      <c r="B123" s="156"/>
      <c r="C123" s="258" t="s">
        <v>353</v>
      </c>
      <c r="D123" s="259"/>
      <c r="E123" s="259"/>
      <c r="F123" s="259"/>
      <c r="G123" s="259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191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74" t="str">
        <f>C123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23" s="148"/>
      <c r="BC123" s="148"/>
      <c r="BD123" s="148"/>
      <c r="BE123" s="148"/>
      <c r="BF123" s="148"/>
      <c r="BG123" s="148"/>
      <c r="BH123" s="148"/>
    </row>
    <row r="124" spans="1:60" outlineLevel="1" x14ac:dyDescent="0.2">
      <c r="A124" s="167">
        <v>53</v>
      </c>
      <c r="B124" s="168" t="s">
        <v>497</v>
      </c>
      <c r="C124" s="183" t="s">
        <v>498</v>
      </c>
      <c r="D124" s="169" t="s">
        <v>340</v>
      </c>
      <c r="E124" s="170">
        <v>1</v>
      </c>
      <c r="F124" s="171"/>
      <c r="G124" s="172">
        <f>ROUND(E124*F124,2)</f>
        <v>0</v>
      </c>
      <c r="H124" s="171"/>
      <c r="I124" s="172">
        <f>ROUND(E124*H124,2)</f>
        <v>0</v>
      </c>
      <c r="J124" s="171"/>
      <c r="K124" s="172">
        <f>ROUND(E124*J124,2)</f>
        <v>0</v>
      </c>
      <c r="L124" s="172">
        <v>21</v>
      </c>
      <c r="M124" s="172">
        <f>G124*(1+L124/100)</f>
        <v>0</v>
      </c>
      <c r="N124" s="170">
        <v>0.14494000000000001</v>
      </c>
      <c r="O124" s="170">
        <f>ROUND(E124*N124,2)</f>
        <v>0.14000000000000001</v>
      </c>
      <c r="P124" s="170">
        <v>0</v>
      </c>
      <c r="Q124" s="170">
        <f>ROUND(E124*P124,2)</f>
        <v>0</v>
      </c>
      <c r="R124" s="172" t="s">
        <v>366</v>
      </c>
      <c r="S124" s="172" t="s">
        <v>127</v>
      </c>
      <c r="T124" s="173" t="s">
        <v>188</v>
      </c>
      <c r="U124" s="158">
        <v>5.024</v>
      </c>
      <c r="V124" s="158">
        <f>ROUND(E124*U124,2)</f>
        <v>5.0199999999999996</v>
      </c>
      <c r="W124" s="158"/>
      <c r="X124" s="158" t="s">
        <v>144</v>
      </c>
      <c r="Y124" s="158" t="s">
        <v>130</v>
      </c>
      <c r="Z124" s="148"/>
      <c r="AA124" s="148"/>
      <c r="AB124" s="148"/>
      <c r="AC124" s="148"/>
      <c r="AD124" s="148"/>
      <c r="AE124" s="148"/>
      <c r="AF124" s="148"/>
      <c r="AG124" s="148" t="s">
        <v>145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">
      <c r="A125" s="155"/>
      <c r="B125" s="156"/>
      <c r="C125" s="258" t="s">
        <v>499</v>
      </c>
      <c r="D125" s="259"/>
      <c r="E125" s="259"/>
      <c r="F125" s="259"/>
      <c r="G125" s="259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191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2" x14ac:dyDescent="0.2">
      <c r="A126" s="155"/>
      <c r="B126" s="156"/>
      <c r="C126" s="190" t="s">
        <v>500</v>
      </c>
      <c r="D126" s="188"/>
      <c r="E126" s="189">
        <v>1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8"/>
      <c r="AA126" s="148"/>
      <c r="AB126" s="148"/>
      <c r="AC126" s="148"/>
      <c r="AD126" s="148"/>
      <c r="AE126" s="148"/>
      <c r="AF126" s="148"/>
      <c r="AG126" s="148" t="s">
        <v>193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">
      <c r="A127" s="175">
        <v>54</v>
      </c>
      <c r="B127" s="176" t="s">
        <v>501</v>
      </c>
      <c r="C127" s="184" t="s">
        <v>502</v>
      </c>
      <c r="D127" s="177" t="s">
        <v>340</v>
      </c>
      <c r="E127" s="178">
        <v>1.01</v>
      </c>
      <c r="F127" s="179"/>
      <c r="G127" s="180">
        <f>ROUND(E127*F127,2)</f>
        <v>0</v>
      </c>
      <c r="H127" s="179"/>
      <c r="I127" s="180">
        <f>ROUND(E127*H127,2)</f>
        <v>0</v>
      </c>
      <c r="J127" s="179"/>
      <c r="K127" s="180">
        <f>ROUND(E127*J127,2)</f>
        <v>0</v>
      </c>
      <c r="L127" s="180">
        <v>21</v>
      </c>
      <c r="M127" s="180">
        <f>G127*(1+L127/100)</f>
        <v>0</v>
      </c>
      <c r="N127" s="178">
        <v>7.1999999999999995E-2</v>
      </c>
      <c r="O127" s="178">
        <f>ROUND(E127*N127,2)</f>
        <v>7.0000000000000007E-2</v>
      </c>
      <c r="P127" s="178">
        <v>0</v>
      </c>
      <c r="Q127" s="178">
        <f>ROUND(E127*P127,2)</f>
        <v>0</v>
      </c>
      <c r="R127" s="180" t="s">
        <v>197</v>
      </c>
      <c r="S127" s="180" t="s">
        <v>503</v>
      </c>
      <c r="T127" s="181" t="s">
        <v>503</v>
      </c>
      <c r="U127" s="158">
        <v>0</v>
      </c>
      <c r="V127" s="158">
        <f>ROUND(E127*U127,2)</f>
        <v>0</v>
      </c>
      <c r="W127" s="158"/>
      <c r="X127" s="158" t="s">
        <v>198</v>
      </c>
      <c r="Y127" s="158" t="s">
        <v>130</v>
      </c>
      <c r="Z127" s="148"/>
      <c r="AA127" s="148"/>
      <c r="AB127" s="148"/>
      <c r="AC127" s="148"/>
      <c r="AD127" s="148"/>
      <c r="AE127" s="148"/>
      <c r="AF127" s="148"/>
      <c r="AG127" s="148" t="s">
        <v>199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2.5" outlineLevel="1" x14ac:dyDescent="0.2">
      <c r="A128" s="175">
        <v>55</v>
      </c>
      <c r="B128" s="176" t="s">
        <v>504</v>
      </c>
      <c r="C128" s="184" t="s">
        <v>505</v>
      </c>
      <c r="D128" s="177" t="s">
        <v>340</v>
      </c>
      <c r="E128" s="178">
        <v>1.01</v>
      </c>
      <c r="F128" s="179"/>
      <c r="G128" s="180">
        <f>ROUND(E128*F128,2)</f>
        <v>0</v>
      </c>
      <c r="H128" s="179"/>
      <c r="I128" s="180">
        <f>ROUND(E128*H128,2)</f>
        <v>0</v>
      </c>
      <c r="J128" s="179"/>
      <c r="K128" s="180">
        <f>ROUND(E128*J128,2)</f>
        <v>0</v>
      </c>
      <c r="L128" s="180">
        <v>21</v>
      </c>
      <c r="M128" s="180">
        <f>G128*(1+L128/100)</f>
        <v>0</v>
      </c>
      <c r="N128" s="178">
        <v>0.08</v>
      </c>
      <c r="O128" s="178">
        <f>ROUND(E128*N128,2)</f>
        <v>0.08</v>
      </c>
      <c r="P128" s="178">
        <v>0</v>
      </c>
      <c r="Q128" s="178">
        <f>ROUND(E128*P128,2)</f>
        <v>0</v>
      </c>
      <c r="R128" s="180" t="s">
        <v>197</v>
      </c>
      <c r="S128" s="180" t="s">
        <v>503</v>
      </c>
      <c r="T128" s="181" t="s">
        <v>503</v>
      </c>
      <c r="U128" s="158">
        <v>0</v>
      </c>
      <c r="V128" s="158">
        <f>ROUND(E128*U128,2)</f>
        <v>0</v>
      </c>
      <c r="W128" s="158"/>
      <c r="X128" s="158" t="s">
        <v>198</v>
      </c>
      <c r="Y128" s="158" t="s">
        <v>130</v>
      </c>
      <c r="Z128" s="148"/>
      <c r="AA128" s="148"/>
      <c r="AB128" s="148"/>
      <c r="AC128" s="148"/>
      <c r="AD128" s="148"/>
      <c r="AE128" s="148"/>
      <c r="AF128" s="148"/>
      <c r="AG128" s="148" t="s">
        <v>199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1" x14ac:dyDescent="0.2">
      <c r="A129" s="175">
        <v>56</v>
      </c>
      <c r="B129" s="176" t="s">
        <v>506</v>
      </c>
      <c r="C129" s="184" t="s">
        <v>507</v>
      </c>
      <c r="D129" s="177" t="s">
        <v>340</v>
      </c>
      <c r="E129" s="178">
        <v>1.01</v>
      </c>
      <c r="F129" s="179"/>
      <c r="G129" s="180">
        <f>ROUND(E129*F129,2)</f>
        <v>0</v>
      </c>
      <c r="H129" s="179"/>
      <c r="I129" s="180">
        <f>ROUND(E129*H129,2)</f>
        <v>0</v>
      </c>
      <c r="J129" s="179"/>
      <c r="K129" s="180">
        <f>ROUND(E129*J129,2)</f>
        <v>0</v>
      </c>
      <c r="L129" s="180">
        <v>21</v>
      </c>
      <c r="M129" s="180">
        <f>G129*(1+L129/100)</f>
        <v>0</v>
      </c>
      <c r="N129" s="178">
        <v>0.04</v>
      </c>
      <c r="O129" s="178">
        <f>ROUND(E129*N129,2)</f>
        <v>0.04</v>
      </c>
      <c r="P129" s="178">
        <v>0</v>
      </c>
      <c r="Q129" s="178">
        <f>ROUND(E129*P129,2)</f>
        <v>0</v>
      </c>
      <c r="R129" s="180" t="s">
        <v>197</v>
      </c>
      <c r="S129" s="180" t="s">
        <v>503</v>
      </c>
      <c r="T129" s="181" t="s">
        <v>503</v>
      </c>
      <c r="U129" s="158">
        <v>0</v>
      </c>
      <c r="V129" s="158">
        <f>ROUND(E129*U129,2)</f>
        <v>0</v>
      </c>
      <c r="W129" s="158"/>
      <c r="X129" s="158" t="s">
        <v>198</v>
      </c>
      <c r="Y129" s="158" t="s">
        <v>130</v>
      </c>
      <c r="Z129" s="148"/>
      <c r="AA129" s="148"/>
      <c r="AB129" s="148"/>
      <c r="AC129" s="148"/>
      <c r="AD129" s="148"/>
      <c r="AE129" s="148"/>
      <c r="AF129" s="148"/>
      <c r="AG129" s="148" t="s">
        <v>199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75">
        <v>57</v>
      </c>
      <c r="B130" s="176" t="s">
        <v>508</v>
      </c>
      <c r="C130" s="184" t="s">
        <v>509</v>
      </c>
      <c r="D130" s="177" t="s">
        <v>340</v>
      </c>
      <c r="E130" s="178">
        <v>1.01</v>
      </c>
      <c r="F130" s="179"/>
      <c r="G130" s="180">
        <f>ROUND(E130*F130,2)</f>
        <v>0</v>
      </c>
      <c r="H130" s="179"/>
      <c r="I130" s="180">
        <f>ROUND(E130*H130,2)</f>
        <v>0</v>
      </c>
      <c r="J130" s="179"/>
      <c r="K130" s="180">
        <f>ROUND(E130*J130,2)</f>
        <v>0</v>
      </c>
      <c r="L130" s="180">
        <v>21</v>
      </c>
      <c r="M130" s="180">
        <f>G130*(1+L130/100)</f>
        <v>0</v>
      </c>
      <c r="N130" s="178">
        <v>5.7000000000000002E-2</v>
      </c>
      <c r="O130" s="178">
        <f>ROUND(E130*N130,2)</f>
        <v>0.06</v>
      </c>
      <c r="P130" s="178">
        <v>0</v>
      </c>
      <c r="Q130" s="178">
        <f>ROUND(E130*P130,2)</f>
        <v>0</v>
      </c>
      <c r="R130" s="180" t="s">
        <v>197</v>
      </c>
      <c r="S130" s="180" t="s">
        <v>503</v>
      </c>
      <c r="T130" s="181" t="s">
        <v>503</v>
      </c>
      <c r="U130" s="158">
        <v>0</v>
      </c>
      <c r="V130" s="158">
        <f>ROUND(E130*U130,2)</f>
        <v>0</v>
      </c>
      <c r="W130" s="158"/>
      <c r="X130" s="158" t="s">
        <v>198</v>
      </c>
      <c r="Y130" s="158" t="s">
        <v>130</v>
      </c>
      <c r="Z130" s="148"/>
      <c r="AA130" s="148"/>
      <c r="AB130" s="148"/>
      <c r="AC130" s="148"/>
      <c r="AD130" s="148"/>
      <c r="AE130" s="148"/>
      <c r="AF130" s="148"/>
      <c r="AG130" s="148" t="s">
        <v>199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">
      <c r="A131" s="167">
        <v>58</v>
      </c>
      <c r="B131" s="168" t="s">
        <v>510</v>
      </c>
      <c r="C131" s="183" t="s">
        <v>511</v>
      </c>
      <c r="D131" s="169" t="s">
        <v>340</v>
      </c>
      <c r="E131" s="170">
        <v>1</v>
      </c>
      <c r="F131" s="171"/>
      <c r="G131" s="172">
        <f>ROUND(E131*F131,2)</f>
        <v>0</v>
      </c>
      <c r="H131" s="171"/>
      <c r="I131" s="172">
        <f>ROUND(E131*H131,2)</f>
        <v>0</v>
      </c>
      <c r="J131" s="171"/>
      <c r="K131" s="172">
        <f>ROUND(E131*J131,2)</f>
        <v>0</v>
      </c>
      <c r="L131" s="172">
        <v>21</v>
      </c>
      <c r="M131" s="172">
        <f>G131*(1+L131/100)</f>
        <v>0</v>
      </c>
      <c r="N131" s="170">
        <v>9.3600000000000003E-3</v>
      </c>
      <c r="O131" s="170">
        <f>ROUND(E131*N131,2)</f>
        <v>0.01</v>
      </c>
      <c r="P131" s="170">
        <v>0</v>
      </c>
      <c r="Q131" s="170">
        <f>ROUND(E131*P131,2)</f>
        <v>0</v>
      </c>
      <c r="R131" s="172" t="s">
        <v>366</v>
      </c>
      <c r="S131" s="172" t="s">
        <v>127</v>
      </c>
      <c r="T131" s="173" t="s">
        <v>188</v>
      </c>
      <c r="U131" s="158">
        <v>1.3140000000000001</v>
      </c>
      <c r="V131" s="158">
        <f>ROUND(E131*U131,2)</f>
        <v>1.31</v>
      </c>
      <c r="W131" s="158"/>
      <c r="X131" s="158" t="s">
        <v>144</v>
      </c>
      <c r="Y131" s="158" t="s">
        <v>130</v>
      </c>
      <c r="Z131" s="148"/>
      <c r="AA131" s="148"/>
      <c r="AB131" s="148"/>
      <c r="AC131" s="148"/>
      <c r="AD131" s="148"/>
      <c r="AE131" s="148"/>
      <c r="AF131" s="148"/>
      <c r="AG131" s="148" t="s">
        <v>145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2" x14ac:dyDescent="0.2">
      <c r="A132" s="155"/>
      <c r="B132" s="156"/>
      <c r="C132" s="258" t="s">
        <v>512</v>
      </c>
      <c r="D132" s="259"/>
      <c r="E132" s="259"/>
      <c r="F132" s="259"/>
      <c r="G132" s="259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191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1" x14ac:dyDescent="0.2">
      <c r="A133" s="175">
        <v>59</v>
      </c>
      <c r="B133" s="176" t="s">
        <v>513</v>
      </c>
      <c r="C133" s="184" t="s">
        <v>514</v>
      </c>
      <c r="D133" s="177" t="s">
        <v>340</v>
      </c>
      <c r="E133" s="178">
        <v>1</v>
      </c>
      <c r="F133" s="179"/>
      <c r="G133" s="180">
        <f>ROUND(E133*F133,2)</f>
        <v>0</v>
      </c>
      <c r="H133" s="179"/>
      <c r="I133" s="180">
        <f>ROUND(E133*H133,2)</f>
        <v>0</v>
      </c>
      <c r="J133" s="179"/>
      <c r="K133" s="180">
        <f>ROUND(E133*J133,2)</f>
        <v>0</v>
      </c>
      <c r="L133" s="180">
        <v>21</v>
      </c>
      <c r="M133" s="180">
        <f>G133*(1+L133/100)</f>
        <v>0</v>
      </c>
      <c r="N133" s="178">
        <v>5.8000000000000003E-2</v>
      </c>
      <c r="O133" s="178">
        <f>ROUND(E133*N133,2)</f>
        <v>0.06</v>
      </c>
      <c r="P133" s="178">
        <v>0</v>
      </c>
      <c r="Q133" s="178">
        <f>ROUND(E133*P133,2)</f>
        <v>0</v>
      </c>
      <c r="R133" s="180" t="s">
        <v>197</v>
      </c>
      <c r="S133" s="180" t="s">
        <v>515</v>
      </c>
      <c r="T133" s="181" t="s">
        <v>515</v>
      </c>
      <c r="U133" s="158">
        <v>0</v>
      </c>
      <c r="V133" s="158">
        <f>ROUND(E133*U133,2)</f>
        <v>0</v>
      </c>
      <c r="W133" s="158"/>
      <c r="X133" s="158" t="s">
        <v>198</v>
      </c>
      <c r="Y133" s="158" t="s">
        <v>130</v>
      </c>
      <c r="Z133" s="148"/>
      <c r="AA133" s="148"/>
      <c r="AB133" s="148"/>
      <c r="AC133" s="148"/>
      <c r="AD133" s="148"/>
      <c r="AE133" s="148"/>
      <c r="AF133" s="148"/>
      <c r="AG133" s="148" t="s">
        <v>199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75">
        <v>60</v>
      </c>
      <c r="B134" s="176" t="s">
        <v>516</v>
      </c>
      <c r="C134" s="184" t="s">
        <v>517</v>
      </c>
      <c r="D134" s="177" t="s">
        <v>340</v>
      </c>
      <c r="E134" s="178">
        <v>1</v>
      </c>
      <c r="F134" s="179"/>
      <c r="G134" s="180">
        <f>ROUND(E134*F134,2)</f>
        <v>0</v>
      </c>
      <c r="H134" s="179"/>
      <c r="I134" s="180">
        <f>ROUND(E134*H134,2)</f>
        <v>0</v>
      </c>
      <c r="J134" s="179"/>
      <c r="K134" s="180">
        <f>ROUND(E134*J134,2)</f>
        <v>0</v>
      </c>
      <c r="L134" s="180">
        <v>21</v>
      </c>
      <c r="M134" s="180">
        <f>G134*(1+L134/100)</f>
        <v>0</v>
      </c>
      <c r="N134" s="178">
        <v>6.0000000000000001E-3</v>
      </c>
      <c r="O134" s="178">
        <f>ROUND(E134*N134,2)</f>
        <v>0.01</v>
      </c>
      <c r="P134" s="178">
        <v>0</v>
      </c>
      <c r="Q134" s="178">
        <f>ROUND(E134*P134,2)</f>
        <v>0</v>
      </c>
      <c r="R134" s="180" t="s">
        <v>197</v>
      </c>
      <c r="S134" s="180" t="s">
        <v>503</v>
      </c>
      <c r="T134" s="181" t="s">
        <v>503</v>
      </c>
      <c r="U134" s="158">
        <v>0</v>
      </c>
      <c r="V134" s="158">
        <f>ROUND(E134*U134,2)</f>
        <v>0</v>
      </c>
      <c r="W134" s="158"/>
      <c r="X134" s="158" t="s">
        <v>198</v>
      </c>
      <c r="Y134" s="158" t="s">
        <v>130</v>
      </c>
      <c r="Z134" s="148"/>
      <c r="AA134" s="148"/>
      <c r="AB134" s="148"/>
      <c r="AC134" s="148"/>
      <c r="AD134" s="148"/>
      <c r="AE134" s="148"/>
      <c r="AF134" s="148"/>
      <c r="AG134" s="148" t="s">
        <v>199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ht="22.5" outlineLevel="1" x14ac:dyDescent="0.2">
      <c r="A135" s="175">
        <v>61</v>
      </c>
      <c r="B135" s="176" t="s">
        <v>518</v>
      </c>
      <c r="C135" s="184" t="s">
        <v>519</v>
      </c>
      <c r="D135" s="177" t="s">
        <v>340</v>
      </c>
      <c r="E135" s="178">
        <v>1</v>
      </c>
      <c r="F135" s="179"/>
      <c r="G135" s="180">
        <f>ROUND(E135*F135,2)</f>
        <v>0</v>
      </c>
      <c r="H135" s="179"/>
      <c r="I135" s="180">
        <f>ROUND(E135*H135,2)</f>
        <v>0</v>
      </c>
      <c r="J135" s="179"/>
      <c r="K135" s="180">
        <f>ROUND(E135*J135,2)</f>
        <v>0</v>
      </c>
      <c r="L135" s="180">
        <v>21</v>
      </c>
      <c r="M135" s="180">
        <f>G135*(1+L135/100)</f>
        <v>0</v>
      </c>
      <c r="N135" s="178">
        <v>6.6E-3</v>
      </c>
      <c r="O135" s="178">
        <f>ROUND(E135*N135,2)</f>
        <v>0.01</v>
      </c>
      <c r="P135" s="178">
        <v>0</v>
      </c>
      <c r="Q135" s="178">
        <f>ROUND(E135*P135,2)</f>
        <v>0</v>
      </c>
      <c r="R135" s="180" t="s">
        <v>366</v>
      </c>
      <c r="S135" s="180" t="s">
        <v>127</v>
      </c>
      <c r="T135" s="181" t="s">
        <v>188</v>
      </c>
      <c r="U135" s="158">
        <v>0.28000000000000003</v>
      </c>
      <c r="V135" s="158">
        <f>ROUND(E135*U135,2)</f>
        <v>0.28000000000000003</v>
      </c>
      <c r="W135" s="158"/>
      <c r="X135" s="158" t="s">
        <v>144</v>
      </c>
      <c r="Y135" s="158" t="s">
        <v>130</v>
      </c>
      <c r="Z135" s="148"/>
      <c r="AA135" s="148"/>
      <c r="AB135" s="148"/>
      <c r="AC135" s="148"/>
      <c r="AD135" s="148"/>
      <c r="AE135" s="148"/>
      <c r="AF135" s="148"/>
      <c r="AG135" s="148" t="s">
        <v>145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1" x14ac:dyDescent="0.2">
      <c r="A136" s="175">
        <v>62</v>
      </c>
      <c r="B136" s="176" t="s">
        <v>520</v>
      </c>
      <c r="C136" s="184" t="s">
        <v>521</v>
      </c>
      <c r="D136" s="177" t="s">
        <v>340</v>
      </c>
      <c r="E136" s="178">
        <v>1.01</v>
      </c>
      <c r="F136" s="179"/>
      <c r="G136" s="180">
        <f>ROUND(E136*F136,2)</f>
        <v>0</v>
      </c>
      <c r="H136" s="179"/>
      <c r="I136" s="180">
        <f>ROUND(E136*H136,2)</f>
        <v>0</v>
      </c>
      <c r="J136" s="179"/>
      <c r="K136" s="180">
        <f>ROUND(E136*J136,2)</f>
        <v>0</v>
      </c>
      <c r="L136" s="180">
        <v>21</v>
      </c>
      <c r="M136" s="180">
        <f>G136*(1+L136/100)</f>
        <v>0</v>
      </c>
      <c r="N136" s="178">
        <v>2.7E-2</v>
      </c>
      <c r="O136" s="178">
        <f>ROUND(E136*N136,2)</f>
        <v>0.03</v>
      </c>
      <c r="P136" s="178">
        <v>0</v>
      </c>
      <c r="Q136" s="178">
        <f>ROUND(E136*P136,2)</f>
        <v>0</v>
      </c>
      <c r="R136" s="180" t="s">
        <v>197</v>
      </c>
      <c r="S136" s="180" t="s">
        <v>503</v>
      </c>
      <c r="T136" s="181" t="s">
        <v>503</v>
      </c>
      <c r="U136" s="158">
        <v>0</v>
      </c>
      <c r="V136" s="158">
        <f>ROUND(E136*U136,2)</f>
        <v>0</v>
      </c>
      <c r="W136" s="158"/>
      <c r="X136" s="158" t="s">
        <v>198</v>
      </c>
      <c r="Y136" s="158" t="s">
        <v>130</v>
      </c>
      <c r="Z136" s="148"/>
      <c r="AA136" s="148"/>
      <c r="AB136" s="148"/>
      <c r="AC136" s="148"/>
      <c r="AD136" s="148"/>
      <c r="AE136" s="148"/>
      <c r="AF136" s="148"/>
      <c r="AG136" s="148" t="s">
        <v>199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ht="33.75" outlineLevel="1" x14ac:dyDescent="0.2">
      <c r="A137" s="167">
        <v>63</v>
      </c>
      <c r="B137" s="168" t="s">
        <v>522</v>
      </c>
      <c r="C137" s="183" t="s">
        <v>523</v>
      </c>
      <c r="D137" s="169" t="s">
        <v>186</v>
      </c>
      <c r="E137" s="170">
        <v>0.2</v>
      </c>
      <c r="F137" s="171"/>
      <c r="G137" s="172">
        <f>ROUND(E137*F137,2)</f>
        <v>0</v>
      </c>
      <c r="H137" s="171"/>
      <c r="I137" s="172">
        <f>ROUND(E137*H137,2)</f>
        <v>0</v>
      </c>
      <c r="J137" s="171"/>
      <c r="K137" s="172">
        <f>ROUND(E137*J137,2)</f>
        <v>0</v>
      </c>
      <c r="L137" s="172">
        <v>21</v>
      </c>
      <c r="M137" s="172">
        <f>G137*(1+L137/100)</f>
        <v>0</v>
      </c>
      <c r="N137" s="170">
        <v>2.5</v>
      </c>
      <c r="O137" s="170">
        <f>ROUND(E137*N137,2)</f>
        <v>0.5</v>
      </c>
      <c r="P137" s="170">
        <v>0</v>
      </c>
      <c r="Q137" s="170">
        <f>ROUND(E137*P137,2)</f>
        <v>0</v>
      </c>
      <c r="R137" s="172" t="s">
        <v>366</v>
      </c>
      <c r="S137" s="172" t="s">
        <v>127</v>
      </c>
      <c r="T137" s="173" t="s">
        <v>188</v>
      </c>
      <c r="U137" s="158">
        <v>1.4490000000000001</v>
      </c>
      <c r="V137" s="158">
        <f>ROUND(E137*U137,2)</f>
        <v>0.28999999999999998</v>
      </c>
      <c r="W137" s="158"/>
      <c r="X137" s="158" t="s">
        <v>144</v>
      </c>
      <c r="Y137" s="158" t="s">
        <v>130</v>
      </c>
      <c r="Z137" s="148"/>
      <c r="AA137" s="148"/>
      <c r="AB137" s="148"/>
      <c r="AC137" s="148"/>
      <c r="AD137" s="148"/>
      <c r="AE137" s="148"/>
      <c r="AF137" s="148"/>
      <c r="AG137" s="148" t="s">
        <v>145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">
      <c r="A138" s="155"/>
      <c r="B138" s="156"/>
      <c r="C138" s="258" t="s">
        <v>524</v>
      </c>
      <c r="D138" s="259"/>
      <c r="E138" s="259"/>
      <c r="F138" s="259"/>
      <c r="G138" s="259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191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1" x14ac:dyDescent="0.2">
      <c r="A139" s="167">
        <v>64</v>
      </c>
      <c r="B139" s="168" t="s">
        <v>525</v>
      </c>
      <c r="C139" s="183" t="s">
        <v>526</v>
      </c>
      <c r="D139" s="169" t="s">
        <v>231</v>
      </c>
      <c r="E139" s="170">
        <v>15</v>
      </c>
      <c r="F139" s="171"/>
      <c r="G139" s="172">
        <f>ROUND(E139*F139,2)</f>
        <v>0</v>
      </c>
      <c r="H139" s="171"/>
      <c r="I139" s="172">
        <f>ROUND(E139*H139,2)</f>
        <v>0</v>
      </c>
      <c r="J139" s="171"/>
      <c r="K139" s="172">
        <f>ROUND(E139*J139,2)</f>
        <v>0</v>
      </c>
      <c r="L139" s="172">
        <v>21</v>
      </c>
      <c r="M139" s="172">
        <f>G139*(1+L139/100)</f>
        <v>0</v>
      </c>
      <c r="N139" s="170">
        <v>0</v>
      </c>
      <c r="O139" s="170">
        <f>ROUND(E139*N139,2)</f>
        <v>0</v>
      </c>
      <c r="P139" s="170">
        <v>0</v>
      </c>
      <c r="Q139" s="170">
        <f>ROUND(E139*P139,2)</f>
        <v>0</v>
      </c>
      <c r="R139" s="172" t="s">
        <v>366</v>
      </c>
      <c r="S139" s="172" t="s">
        <v>127</v>
      </c>
      <c r="T139" s="173" t="s">
        <v>188</v>
      </c>
      <c r="U139" s="158">
        <v>6.6000000000000003E-2</v>
      </c>
      <c r="V139" s="158">
        <f>ROUND(E139*U139,2)</f>
        <v>0.99</v>
      </c>
      <c r="W139" s="158"/>
      <c r="X139" s="158" t="s">
        <v>144</v>
      </c>
      <c r="Y139" s="158" t="s">
        <v>130</v>
      </c>
      <c r="Z139" s="148"/>
      <c r="AA139" s="148"/>
      <c r="AB139" s="148"/>
      <c r="AC139" s="148"/>
      <c r="AD139" s="148"/>
      <c r="AE139" s="148"/>
      <c r="AF139" s="148"/>
      <c r="AG139" s="148" t="s">
        <v>145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2" x14ac:dyDescent="0.2">
      <c r="A140" s="155"/>
      <c r="B140" s="156"/>
      <c r="C140" s="258" t="s">
        <v>367</v>
      </c>
      <c r="D140" s="259"/>
      <c r="E140" s="259"/>
      <c r="F140" s="259"/>
      <c r="G140" s="259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8"/>
      <c r="AA140" s="148"/>
      <c r="AB140" s="148"/>
      <c r="AC140" s="148"/>
      <c r="AD140" s="148"/>
      <c r="AE140" s="148"/>
      <c r="AF140" s="148"/>
      <c r="AG140" s="148" t="s">
        <v>191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ht="22.5" outlineLevel="1" x14ac:dyDescent="0.2">
      <c r="A141" s="175">
        <v>65</v>
      </c>
      <c r="B141" s="176" t="s">
        <v>527</v>
      </c>
      <c r="C141" s="184" t="s">
        <v>528</v>
      </c>
      <c r="D141" s="177" t="s">
        <v>340</v>
      </c>
      <c r="E141" s="178">
        <v>15</v>
      </c>
      <c r="F141" s="179"/>
      <c r="G141" s="180">
        <f>ROUND(E141*F141,2)</f>
        <v>0</v>
      </c>
      <c r="H141" s="179"/>
      <c r="I141" s="180">
        <f>ROUND(E141*H141,2)</f>
        <v>0</v>
      </c>
      <c r="J141" s="179"/>
      <c r="K141" s="180">
        <f>ROUND(E141*J141,2)</f>
        <v>0</v>
      </c>
      <c r="L141" s="180">
        <v>21</v>
      </c>
      <c r="M141" s="180">
        <f>G141*(1+L141/100)</f>
        <v>0</v>
      </c>
      <c r="N141" s="178">
        <v>3.2100000000000002E-3</v>
      </c>
      <c r="O141" s="178">
        <f>ROUND(E141*N141,2)</f>
        <v>0.05</v>
      </c>
      <c r="P141" s="178">
        <v>0</v>
      </c>
      <c r="Q141" s="178">
        <f>ROUND(E141*P141,2)</f>
        <v>0</v>
      </c>
      <c r="R141" s="180" t="s">
        <v>197</v>
      </c>
      <c r="S141" s="180" t="s">
        <v>127</v>
      </c>
      <c r="T141" s="181" t="s">
        <v>188</v>
      </c>
      <c r="U141" s="158">
        <v>0</v>
      </c>
      <c r="V141" s="158">
        <f>ROUND(E141*U141,2)</f>
        <v>0</v>
      </c>
      <c r="W141" s="158"/>
      <c r="X141" s="158" t="s">
        <v>198</v>
      </c>
      <c r="Y141" s="158" t="s">
        <v>130</v>
      </c>
      <c r="Z141" s="148"/>
      <c r="AA141" s="148"/>
      <c r="AB141" s="148"/>
      <c r="AC141" s="148"/>
      <c r="AD141" s="148"/>
      <c r="AE141" s="148"/>
      <c r="AF141" s="148"/>
      <c r="AG141" s="148" t="s">
        <v>199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ht="22.5" outlineLevel="1" x14ac:dyDescent="0.2">
      <c r="A142" s="167">
        <v>66</v>
      </c>
      <c r="B142" s="168" t="s">
        <v>529</v>
      </c>
      <c r="C142" s="183" t="s">
        <v>530</v>
      </c>
      <c r="D142" s="169" t="s">
        <v>340</v>
      </c>
      <c r="E142" s="170">
        <v>4</v>
      </c>
      <c r="F142" s="171"/>
      <c r="G142" s="172">
        <f>ROUND(E142*F142,2)</f>
        <v>0</v>
      </c>
      <c r="H142" s="171"/>
      <c r="I142" s="172">
        <f>ROUND(E142*H142,2)</f>
        <v>0</v>
      </c>
      <c r="J142" s="171"/>
      <c r="K142" s="172">
        <f>ROUND(E142*J142,2)</f>
        <v>0</v>
      </c>
      <c r="L142" s="172">
        <v>21</v>
      </c>
      <c r="M142" s="172">
        <f>G142*(1+L142/100)</f>
        <v>0</v>
      </c>
      <c r="N142" s="170">
        <v>1.0000000000000001E-5</v>
      </c>
      <c r="O142" s="170">
        <f>ROUND(E142*N142,2)</f>
        <v>0</v>
      </c>
      <c r="P142" s="170">
        <v>0</v>
      </c>
      <c r="Q142" s="170">
        <f>ROUND(E142*P142,2)</f>
        <v>0</v>
      </c>
      <c r="R142" s="172" t="s">
        <v>366</v>
      </c>
      <c r="S142" s="172" t="s">
        <v>127</v>
      </c>
      <c r="T142" s="173" t="s">
        <v>188</v>
      </c>
      <c r="U142" s="158">
        <v>0.17599999999999999</v>
      </c>
      <c r="V142" s="158">
        <f>ROUND(E142*U142,2)</f>
        <v>0.7</v>
      </c>
      <c r="W142" s="158"/>
      <c r="X142" s="158" t="s">
        <v>144</v>
      </c>
      <c r="Y142" s="158" t="s">
        <v>130</v>
      </c>
      <c r="Z142" s="148"/>
      <c r="AA142" s="148"/>
      <c r="AB142" s="148"/>
      <c r="AC142" s="148"/>
      <c r="AD142" s="148"/>
      <c r="AE142" s="148"/>
      <c r="AF142" s="148"/>
      <c r="AG142" s="148" t="s">
        <v>145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258" t="s">
        <v>372</v>
      </c>
      <c r="D143" s="259"/>
      <c r="E143" s="259"/>
      <c r="F143" s="259"/>
      <c r="G143" s="259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191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2">
      <c r="A144" s="175">
        <v>67</v>
      </c>
      <c r="B144" s="176" t="s">
        <v>531</v>
      </c>
      <c r="C144" s="184" t="s">
        <v>532</v>
      </c>
      <c r="D144" s="177" t="s">
        <v>340</v>
      </c>
      <c r="E144" s="178">
        <v>4</v>
      </c>
      <c r="F144" s="179"/>
      <c r="G144" s="180">
        <f>ROUND(E144*F144,2)</f>
        <v>0</v>
      </c>
      <c r="H144" s="179"/>
      <c r="I144" s="180">
        <f>ROUND(E144*H144,2)</f>
        <v>0</v>
      </c>
      <c r="J144" s="179"/>
      <c r="K144" s="180">
        <f>ROUND(E144*J144,2)</f>
        <v>0</v>
      </c>
      <c r="L144" s="180">
        <v>21</v>
      </c>
      <c r="M144" s="180">
        <f>G144*(1+L144/100)</f>
        <v>0</v>
      </c>
      <c r="N144" s="178">
        <v>6.6E-4</v>
      </c>
      <c r="O144" s="178">
        <f>ROUND(E144*N144,2)</f>
        <v>0</v>
      </c>
      <c r="P144" s="178">
        <v>0</v>
      </c>
      <c r="Q144" s="178">
        <f>ROUND(E144*P144,2)</f>
        <v>0</v>
      </c>
      <c r="R144" s="180" t="s">
        <v>197</v>
      </c>
      <c r="S144" s="180" t="s">
        <v>127</v>
      </c>
      <c r="T144" s="181" t="s">
        <v>188</v>
      </c>
      <c r="U144" s="158">
        <v>0</v>
      </c>
      <c r="V144" s="158">
        <f>ROUND(E144*U144,2)</f>
        <v>0</v>
      </c>
      <c r="W144" s="158"/>
      <c r="X144" s="158" t="s">
        <v>198</v>
      </c>
      <c r="Y144" s="158" t="s">
        <v>130</v>
      </c>
      <c r="Z144" s="148"/>
      <c r="AA144" s="148"/>
      <c r="AB144" s="148"/>
      <c r="AC144" s="148"/>
      <c r="AD144" s="148"/>
      <c r="AE144" s="148"/>
      <c r="AF144" s="148"/>
      <c r="AG144" s="148" t="s">
        <v>199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1" x14ac:dyDescent="0.2">
      <c r="A145" s="167">
        <v>68</v>
      </c>
      <c r="B145" s="168" t="s">
        <v>533</v>
      </c>
      <c r="C145" s="183" t="s">
        <v>534</v>
      </c>
      <c r="D145" s="169" t="s">
        <v>340</v>
      </c>
      <c r="E145" s="170">
        <v>1</v>
      </c>
      <c r="F145" s="171"/>
      <c r="G145" s="172">
        <f>ROUND(E145*F145,2)</f>
        <v>0</v>
      </c>
      <c r="H145" s="171"/>
      <c r="I145" s="172">
        <f>ROUND(E145*H145,2)</f>
        <v>0</v>
      </c>
      <c r="J145" s="171"/>
      <c r="K145" s="172">
        <f>ROUND(E145*J145,2)</f>
        <v>0</v>
      </c>
      <c r="L145" s="172">
        <v>21</v>
      </c>
      <c r="M145" s="172">
        <f>G145*(1+L145/100)</f>
        <v>0</v>
      </c>
      <c r="N145" s="170">
        <v>1.7000000000000001E-4</v>
      </c>
      <c r="O145" s="170">
        <f>ROUND(E145*N145,2)</f>
        <v>0</v>
      </c>
      <c r="P145" s="170">
        <v>0</v>
      </c>
      <c r="Q145" s="170">
        <f>ROUND(E145*P145,2)</f>
        <v>0</v>
      </c>
      <c r="R145" s="172" t="s">
        <v>366</v>
      </c>
      <c r="S145" s="172" t="s">
        <v>127</v>
      </c>
      <c r="T145" s="173" t="s">
        <v>188</v>
      </c>
      <c r="U145" s="158">
        <v>1.6870000000000001</v>
      </c>
      <c r="V145" s="158">
        <f>ROUND(E145*U145,2)</f>
        <v>1.69</v>
      </c>
      <c r="W145" s="158"/>
      <c r="X145" s="158" t="s">
        <v>144</v>
      </c>
      <c r="Y145" s="158" t="s">
        <v>130</v>
      </c>
      <c r="Z145" s="148"/>
      <c r="AA145" s="148"/>
      <c r="AB145" s="148"/>
      <c r="AC145" s="148"/>
      <c r="AD145" s="148"/>
      <c r="AE145" s="148"/>
      <c r="AF145" s="148"/>
      <c r="AG145" s="148" t="s">
        <v>145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2" x14ac:dyDescent="0.2">
      <c r="A146" s="155"/>
      <c r="B146" s="156"/>
      <c r="C146" s="258" t="s">
        <v>535</v>
      </c>
      <c r="D146" s="259"/>
      <c r="E146" s="259"/>
      <c r="F146" s="259"/>
      <c r="G146" s="259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8"/>
      <c r="AA146" s="148"/>
      <c r="AB146" s="148"/>
      <c r="AC146" s="148"/>
      <c r="AD146" s="148"/>
      <c r="AE146" s="148"/>
      <c r="AF146" s="148"/>
      <c r="AG146" s="148" t="s">
        <v>191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ht="22.5" outlineLevel="1" x14ac:dyDescent="0.2">
      <c r="A147" s="175">
        <v>69</v>
      </c>
      <c r="B147" s="176" t="s">
        <v>536</v>
      </c>
      <c r="C147" s="184" t="s">
        <v>537</v>
      </c>
      <c r="D147" s="177" t="s">
        <v>340</v>
      </c>
      <c r="E147" s="178">
        <v>1</v>
      </c>
      <c r="F147" s="179"/>
      <c r="G147" s="180">
        <f>ROUND(E147*F147,2)</f>
        <v>0</v>
      </c>
      <c r="H147" s="179"/>
      <c r="I147" s="180">
        <f>ROUND(E147*H147,2)</f>
        <v>0</v>
      </c>
      <c r="J147" s="179"/>
      <c r="K147" s="180">
        <f>ROUND(E147*J147,2)</f>
        <v>0</v>
      </c>
      <c r="L147" s="180">
        <v>21</v>
      </c>
      <c r="M147" s="180">
        <f>G147*(1+L147/100)</f>
        <v>0</v>
      </c>
      <c r="N147" s="178">
        <v>5.7999999999999996E-3</v>
      </c>
      <c r="O147" s="178">
        <f>ROUND(E147*N147,2)</f>
        <v>0.01</v>
      </c>
      <c r="P147" s="178">
        <v>0</v>
      </c>
      <c r="Q147" s="178">
        <f>ROUND(E147*P147,2)</f>
        <v>0</v>
      </c>
      <c r="R147" s="180" t="s">
        <v>197</v>
      </c>
      <c r="S147" s="180" t="s">
        <v>538</v>
      </c>
      <c r="T147" s="181" t="s">
        <v>538</v>
      </c>
      <c r="U147" s="158">
        <v>0</v>
      </c>
      <c r="V147" s="158">
        <f>ROUND(E147*U147,2)</f>
        <v>0</v>
      </c>
      <c r="W147" s="158"/>
      <c r="X147" s="158" t="s">
        <v>198</v>
      </c>
      <c r="Y147" s="158" t="s">
        <v>130</v>
      </c>
      <c r="Z147" s="148"/>
      <c r="AA147" s="148"/>
      <c r="AB147" s="148"/>
      <c r="AC147" s="148"/>
      <c r="AD147" s="148"/>
      <c r="AE147" s="148"/>
      <c r="AF147" s="148"/>
      <c r="AG147" s="148" t="s">
        <v>199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2">
      <c r="A148" s="167">
        <v>70</v>
      </c>
      <c r="B148" s="168" t="s">
        <v>358</v>
      </c>
      <c r="C148" s="183" t="s">
        <v>359</v>
      </c>
      <c r="D148" s="169" t="s">
        <v>360</v>
      </c>
      <c r="E148" s="170">
        <v>1</v>
      </c>
      <c r="F148" s="171"/>
      <c r="G148" s="172">
        <f>ROUND(E148*F148,2)</f>
        <v>0</v>
      </c>
      <c r="H148" s="171"/>
      <c r="I148" s="172">
        <f>ROUND(E148*H148,2)</f>
        <v>0</v>
      </c>
      <c r="J148" s="171"/>
      <c r="K148" s="172">
        <f>ROUND(E148*J148,2)</f>
        <v>0</v>
      </c>
      <c r="L148" s="172">
        <v>21</v>
      </c>
      <c r="M148" s="172">
        <f>G148*(1+L148/100)</f>
        <v>0</v>
      </c>
      <c r="N148" s="170">
        <v>0.14494000000000001</v>
      </c>
      <c r="O148" s="170">
        <f>ROUND(E148*N148,2)</f>
        <v>0.14000000000000001</v>
      </c>
      <c r="P148" s="170">
        <v>0</v>
      </c>
      <c r="Q148" s="170">
        <f>ROUND(E148*P148,2)</f>
        <v>0</v>
      </c>
      <c r="R148" s="172"/>
      <c r="S148" s="172" t="s">
        <v>143</v>
      </c>
      <c r="T148" s="173" t="s">
        <v>128</v>
      </c>
      <c r="U148" s="158">
        <v>5.024</v>
      </c>
      <c r="V148" s="158">
        <f>ROUND(E148*U148,2)</f>
        <v>5.0199999999999996</v>
      </c>
      <c r="W148" s="158"/>
      <c r="X148" s="158" t="s">
        <v>144</v>
      </c>
      <c r="Y148" s="158" t="s">
        <v>130</v>
      </c>
      <c r="Z148" s="148"/>
      <c r="AA148" s="148"/>
      <c r="AB148" s="148"/>
      <c r="AC148" s="148"/>
      <c r="AD148" s="148"/>
      <c r="AE148" s="148"/>
      <c r="AF148" s="148"/>
      <c r="AG148" s="148" t="s">
        <v>145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2" x14ac:dyDescent="0.2">
      <c r="A149" s="155"/>
      <c r="B149" s="156"/>
      <c r="C149" s="190" t="s">
        <v>361</v>
      </c>
      <c r="D149" s="188"/>
      <c r="E149" s="189">
        <v>1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193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">
      <c r="A150" s="175">
        <v>71</v>
      </c>
      <c r="B150" s="176" t="s">
        <v>362</v>
      </c>
      <c r="C150" s="184" t="s">
        <v>363</v>
      </c>
      <c r="D150" s="177" t="s">
        <v>340</v>
      </c>
      <c r="E150" s="178">
        <v>3</v>
      </c>
      <c r="F150" s="179"/>
      <c r="G150" s="180">
        <f>ROUND(E150*F150,2)</f>
        <v>0</v>
      </c>
      <c r="H150" s="179"/>
      <c r="I150" s="180">
        <f>ROUND(E150*H150,2)</f>
        <v>0</v>
      </c>
      <c r="J150" s="179"/>
      <c r="K150" s="180">
        <f>ROUND(E150*J150,2)</f>
        <v>0</v>
      </c>
      <c r="L150" s="180">
        <v>21</v>
      </c>
      <c r="M150" s="180">
        <f>G150*(1+L150/100)</f>
        <v>0</v>
      </c>
      <c r="N150" s="178">
        <v>5.7999999999999996E-3</v>
      </c>
      <c r="O150" s="178">
        <f>ROUND(E150*N150,2)</f>
        <v>0.02</v>
      </c>
      <c r="P150" s="178">
        <v>0</v>
      </c>
      <c r="Q150" s="178">
        <f>ROUND(E150*P150,2)</f>
        <v>0</v>
      </c>
      <c r="R150" s="180"/>
      <c r="S150" s="180" t="s">
        <v>143</v>
      </c>
      <c r="T150" s="181" t="s">
        <v>128</v>
      </c>
      <c r="U150" s="158">
        <v>0</v>
      </c>
      <c r="V150" s="158">
        <f>ROUND(E150*U150,2)</f>
        <v>0</v>
      </c>
      <c r="W150" s="158"/>
      <c r="X150" s="158" t="s">
        <v>198</v>
      </c>
      <c r="Y150" s="158" t="s">
        <v>130</v>
      </c>
      <c r="Z150" s="148"/>
      <c r="AA150" s="148"/>
      <c r="AB150" s="148"/>
      <c r="AC150" s="148"/>
      <c r="AD150" s="148"/>
      <c r="AE150" s="148"/>
      <c r="AF150" s="148"/>
      <c r="AG150" s="148" t="s">
        <v>199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1" x14ac:dyDescent="0.2">
      <c r="A151" s="167">
        <v>72</v>
      </c>
      <c r="B151" s="168" t="s">
        <v>364</v>
      </c>
      <c r="C151" s="183" t="s">
        <v>365</v>
      </c>
      <c r="D151" s="169" t="s">
        <v>231</v>
      </c>
      <c r="E151" s="170">
        <v>12</v>
      </c>
      <c r="F151" s="171"/>
      <c r="G151" s="172">
        <f>ROUND(E151*F151,2)</f>
        <v>0</v>
      </c>
      <c r="H151" s="171"/>
      <c r="I151" s="172">
        <f>ROUND(E151*H151,2)</f>
        <v>0</v>
      </c>
      <c r="J151" s="171"/>
      <c r="K151" s="172">
        <f>ROUND(E151*J151,2)</f>
        <v>0</v>
      </c>
      <c r="L151" s="172">
        <v>21</v>
      </c>
      <c r="M151" s="172">
        <f>G151*(1+L151/100)</f>
        <v>0</v>
      </c>
      <c r="N151" s="170">
        <v>1.0000000000000001E-5</v>
      </c>
      <c r="O151" s="170">
        <f>ROUND(E151*N151,2)</f>
        <v>0</v>
      </c>
      <c r="P151" s="170">
        <v>0</v>
      </c>
      <c r="Q151" s="170">
        <f>ROUND(E151*P151,2)</f>
        <v>0</v>
      </c>
      <c r="R151" s="172" t="s">
        <v>366</v>
      </c>
      <c r="S151" s="172" t="s">
        <v>127</v>
      </c>
      <c r="T151" s="173" t="s">
        <v>188</v>
      </c>
      <c r="U151" s="158">
        <v>0.08</v>
      </c>
      <c r="V151" s="158">
        <f>ROUND(E151*U151,2)</f>
        <v>0.96</v>
      </c>
      <c r="W151" s="158"/>
      <c r="X151" s="158" t="s">
        <v>144</v>
      </c>
      <c r="Y151" s="158" t="s">
        <v>130</v>
      </c>
      <c r="Z151" s="148"/>
      <c r="AA151" s="148"/>
      <c r="AB151" s="148"/>
      <c r="AC151" s="148"/>
      <c r="AD151" s="148"/>
      <c r="AE151" s="148"/>
      <c r="AF151" s="148"/>
      <c r="AG151" s="148" t="s">
        <v>145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2" x14ac:dyDescent="0.2">
      <c r="A152" s="155"/>
      <c r="B152" s="156"/>
      <c r="C152" s="258" t="s">
        <v>367</v>
      </c>
      <c r="D152" s="259"/>
      <c r="E152" s="259"/>
      <c r="F152" s="259"/>
      <c r="G152" s="259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8"/>
      <c r="AA152" s="148"/>
      <c r="AB152" s="148"/>
      <c r="AC152" s="148"/>
      <c r="AD152" s="148"/>
      <c r="AE152" s="148"/>
      <c r="AF152" s="148"/>
      <c r="AG152" s="148" t="s">
        <v>191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ht="22.5" outlineLevel="1" x14ac:dyDescent="0.2">
      <c r="A153" s="175">
        <v>73</v>
      </c>
      <c r="B153" s="176" t="s">
        <v>368</v>
      </c>
      <c r="C153" s="184" t="s">
        <v>539</v>
      </c>
      <c r="D153" s="177" t="s">
        <v>340</v>
      </c>
      <c r="E153" s="178">
        <v>12</v>
      </c>
      <c r="F153" s="179"/>
      <c r="G153" s="180">
        <f>ROUND(E153*F153,2)</f>
        <v>0</v>
      </c>
      <c r="H153" s="179"/>
      <c r="I153" s="180">
        <f>ROUND(E153*H153,2)</f>
        <v>0</v>
      </c>
      <c r="J153" s="179"/>
      <c r="K153" s="180">
        <f>ROUND(E153*J153,2)</f>
        <v>0</v>
      </c>
      <c r="L153" s="180">
        <v>21</v>
      </c>
      <c r="M153" s="180">
        <f>G153*(1+L153/100)</f>
        <v>0</v>
      </c>
      <c r="N153" s="178">
        <v>5.0400000000000002E-3</v>
      </c>
      <c r="O153" s="178">
        <f>ROUND(E153*N153,2)</f>
        <v>0.06</v>
      </c>
      <c r="P153" s="178">
        <v>0</v>
      </c>
      <c r="Q153" s="178">
        <f>ROUND(E153*P153,2)</f>
        <v>0</v>
      </c>
      <c r="R153" s="180" t="s">
        <v>197</v>
      </c>
      <c r="S153" s="180" t="s">
        <v>127</v>
      </c>
      <c r="T153" s="181" t="s">
        <v>188</v>
      </c>
      <c r="U153" s="158">
        <v>0</v>
      </c>
      <c r="V153" s="158">
        <f>ROUND(E153*U153,2)</f>
        <v>0</v>
      </c>
      <c r="W153" s="158"/>
      <c r="X153" s="158" t="s">
        <v>198</v>
      </c>
      <c r="Y153" s="158" t="s">
        <v>130</v>
      </c>
      <c r="Z153" s="148"/>
      <c r="AA153" s="148"/>
      <c r="AB153" s="148"/>
      <c r="AC153" s="148"/>
      <c r="AD153" s="148"/>
      <c r="AE153" s="148"/>
      <c r="AF153" s="148"/>
      <c r="AG153" s="148" t="s">
        <v>199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ht="22.5" outlineLevel="1" x14ac:dyDescent="0.2">
      <c r="A154" s="167">
        <v>74</v>
      </c>
      <c r="B154" s="168" t="s">
        <v>370</v>
      </c>
      <c r="C154" s="183" t="s">
        <v>371</v>
      </c>
      <c r="D154" s="169" t="s">
        <v>340</v>
      </c>
      <c r="E154" s="170">
        <v>12</v>
      </c>
      <c r="F154" s="171"/>
      <c r="G154" s="172">
        <f>ROUND(E154*F154,2)</f>
        <v>0</v>
      </c>
      <c r="H154" s="171"/>
      <c r="I154" s="172">
        <f>ROUND(E154*H154,2)</f>
        <v>0</v>
      </c>
      <c r="J154" s="171"/>
      <c r="K154" s="172">
        <f>ROUND(E154*J154,2)</f>
        <v>0</v>
      </c>
      <c r="L154" s="172">
        <v>21</v>
      </c>
      <c r="M154" s="172">
        <f>G154*(1+L154/100)</f>
        <v>0</v>
      </c>
      <c r="N154" s="170">
        <v>2.0000000000000002E-5</v>
      </c>
      <c r="O154" s="170">
        <f>ROUND(E154*N154,2)</f>
        <v>0</v>
      </c>
      <c r="P154" s="170">
        <v>0</v>
      </c>
      <c r="Q154" s="170">
        <f>ROUND(E154*P154,2)</f>
        <v>0</v>
      </c>
      <c r="R154" s="172" t="s">
        <v>366</v>
      </c>
      <c r="S154" s="172" t="s">
        <v>127</v>
      </c>
      <c r="T154" s="173" t="s">
        <v>188</v>
      </c>
      <c r="U154" s="158">
        <v>0.20599999999999999</v>
      </c>
      <c r="V154" s="158">
        <f>ROUND(E154*U154,2)</f>
        <v>2.4700000000000002</v>
      </c>
      <c r="W154" s="158"/>
      <c r="X154" s="158" t="s">
        <v>144</v>
      </c>
      <c r="Y154" s="158" t="s">
        <v>130</v>
      </c>
      <c r="Z154" s="148"/>
      <c r="AA154" s="148"/>
      <c r="AB154" s="148"/>
      <c r="AC154" s="148"/>
      <c r="AD154" s="148"/>
      <c r="AE154" s="148"/>
      <c r="AF154" s="148"/>
      <c r="AG154" s="148" t="s">
        <v>145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2" x14ac:dyDescent="0.2">
      <c r="A155" s="155"/>
      <c r="B155" s="156"/>
      <c r="C155" s="258" t="s">
        <v>372</v>
      </c>
      <c r="D155" s="259"/>
      <c r="E155" s="259"/>
      <c r="F155" s="259"/>
      <c r="G155" s="259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8"/>
      <c r="AA155" s="148"/>
      <c r="AB155" s="148"/>
      <c r="AC155" s="148"/>
      <c r="AD155" s="148"/>
      <c r="AE155" s="148"/>
      <c r="AF155" s="148"/>
      <c r="AG155" s="148" t="s">
        <v>191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1" x14ac:dyDescent="0.2">
      <c r="A156" s="175">
        <v>75</v>
      </c>
      <c r="B156" s="176" t="s">
        <v>373</v>
      </c>
      <c r="C156" s="184" t="s">
        <v>540</v>
      </c>
      <c r="D156" s="177" t="s">
        <v>340</v>
      </c>
      <c r="E156" s="178">
        <v>12</v>
      </c>
      <c r="F156" s="179"/>
      <c r="G156" s="180">
        <f>ROUND(E156*F156,2)</f>
        <v>0</v>
      </c>
      <c r="H156" s="179"/>
      <c r="I156" s="180">
        <f>ROUND(E156*H156,2)</f>
        <v>0</v>
      </c>
      <c r="J156" s="179"/>
      <c r="K156" s="180">
        <f>ROUND(E156*J156,2)</f>
        <v>0</v>
      </c>
      <c r="L156" s="180">
        <v>21</v>
      </c>
      <c r="M156" s="180">
        <f>G156*(1+L156/100)</f>
        <v>0</v>
      </c>
      <c r="N156" s="178">
        <v>1.2700000000000001E-3</v>
      </c>
      <c r="O156" s="178">
        <f>ROUND(E156*N156,2)</f>
        <v>0.02</v>
      </c>
      <c r="P156" s="178">
        <v>0</v>
      </c>
      <c r="Q156" s="178">
        <f>ROUND(E156*P156,2)</f>
        <v>0</v>
      </c>
      <c r="R156" s="180" t="s">
        <v>197</v>
      </c>
      <c r="S156" s="180" t="s">
        <v>127</v>
      </c>
      <c r="T156" s="181" t="s">
        <v>188</v>
      </c>
      <c r="U156" s="158">
        <v>0</v>
      </c>
      <c r="V156" s="158">
        <f>ROUND(E156*U156,2)</f>
        <v>0</v>
      </c>
      <c r="W156" s="158"/>
      <c r="X156" s="158" t="s">
        <v>198</v>
      </c>
      <c r="Y156" s="158" t="s">
        <v>130</v>
      </c>
      <c r="Z156" s="148"/>
      <c r="AA156" s="148"/>
      <c r="AB156" s="148"/>
      <c r="AC156" s="148"/>
      <c r="AD156" s="148"/>
      <c r="AE156" s="148"/>
      <c r="AF156" s="148"/>
      <c r="AG156" s="148" t="s">
        <v>199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ht="22.5" outlineLevel="1" x14ac:dyDescent="0.2">
      <c r="A157" s="167">
        <v>76</v>
      </c>
      <c r="B157" s="168" t="s">
        <v>375</v>
      </c>
      <c r="C157" s="183" t="s">
        <v>376</v>
      </c>
      <c r="D157" s="169" t="s">
        <v>231</v>
      </c>
      <c r="E157" s="170">
        <v>15</v>
      </c>
      <c r="F157" s="171"/>
      <c r="G157" s="172">
        <f>ROUND(E157*F157,2)</f>
        <v>0</v>
      </c>
      <c r="H157" s="171"/>
      <c r="I157" s="172">
        <f>ROUND(E157*H157,2)</f>
        <v>0</v>
      </c>
      <c r="J157" s="171"/>
      <c r="K157" s="172">
        <f>ROUND(E157*J157,2)</f>
        <v>0</v>
      </c>
      <c r="L157" s="172">
        <v>21</v>
      </c>
      <c r="M157" s="172">
        <f>G157*(1+L157/100)</f>
        <v>0</v>
      </c>
      <c r="N157" s="170">
        <v>0.188</v>
      </c>
      <c r="O157" s="170">
        <f>ROUND(E157*N157,2)</f>
        <v>2.82</v>
      </c>
      <c r="P157" s="170">
        <v>0</v>
      </c>
      <c r="Q157" s="170">
        <f>ROUND(E157*P157,2)</f>
        <v>0</v>
      </c>
      <c r="R157" s="172"/>
      <c r="S157" s="172" t="s">
        <v>143</v>
      </c>
      <c r="T157" s="173" t="s">
        <v>128</v>
      </c>
      <c r="U157" s="158">
        <v>0</v>
      </c>
      <c r="V157" s="158">
        <f>ROUND(E157*U157,2)</f>
        <v>0</v>
      </c>
      <c r="W157" s="158"/>
      <c r="X157" s="158" t="s">
        <v>377</v>
      </c>
      <c r="Y157" s="158" t="s">
        <v>130</v>
      </c>
      <c r="Z157" s="148"/>
      <c r="AA157" s="148"/>
      <c r="AB157" s="148"/>
      <c r="AC157" s="148"/>
      <c r="AD157" s="148"/>
      <c r="AE157" s="148"/>
      <c r="AF157" s="148"/>
      <c r="AG157" s="148" t="s">
        <v>378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2">
      <c r="A158" s="155"/>
      <c r="B158" s="156"/>
      <c r="C158" s="190" t="s">
        <v>541</v>
      </c>
      <c r="D158" s="188"/>
      <c r="E158" s="189">
        <v>15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193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ht="33.75" outlineLevel="1" x14ac:dyDescent="0.2">
      <c r="A159" s="167">
        <v>77</v>
      </c>
      <c r="B159" s="168" t="s">
        <v>379</v>
      </c>
      <c r="C159" s="183" t="s">
        <v>380</v>
      </c>
      <c r="D159" s="169" t="s">
        <v>340</v>
      </c>
      <c r="E159" s="170">
        <v>15</v>
      </c>
      <c r="F159" s="171"/>
      <c r="G159" s="172">
        <f>ROUND(E159*F159,2)</f>
        <v>0</v>
      </c>
      <c r="H159" s="171"/>
      <c r="I159" s="172">
        <f>ROUND(E159*H159,2)</f>
        <v>0</v>
      </c>
      <c r="J159" s="171"/>
      <c r="K159" s="172">
        <f>ROUND(E159*J159,2)</f>
        <v>0</v>
      </c>
      <c r="L159" s="172">
        <v>21</v>
      </c>
      <c r="M159" s="172">
        <f>G159*(1+L159/100)</f>
        <v>0</v>
      </c>
      <c r="N159" s="170">
        <v>0.46432000000000001</v>
      </c>
      <c r="O159" s="170">
        <f>ROUND(E159*N159,2)</f>
        <v>6.96</v>
      </c>
      <c r="P159" s="170">
        <v>0</v>
      </c>
      <c r="Q159" s="170">
        <f>ROUND(E159*P159,2)</f>
        <v>0</v>
      </c>
      <c r="R159" s="172" t="s">
        <v>219</v>
      </c>
      <c r="S159" s="172" t="s">
        <v>127</v>
      </c>
      <c r="T159" s="173" t="s">
        <v>188</v>
      </c>
      <c r="U159" s="158">
        <v>0.36</v>
      </c>
      <c r="V159" s="158">
        <f>ROUND(E159*U159,2)</f>
        <v>5.4</v>
      </c>
      <c r="W159" s="158"/>
      <c r="X159" s="158" t="s">
        <v>144</v>
      </c>
      <c r="Y159" s="158" t="s">
        <v>130</v>
      </c>
      <c r="Z159" s="148"/>
      <c r="AA159" s="148"/>
      <c r="AB159" s="148"/>
      <c r="AC159" s="148"/>
      <c r="AD159" s="148"/>
      <c r="AE159" s="148"/>
      <c r="AF159" s="148"/>
      <c r="AG159" s="148" t="s">
        <v>145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">
      <c r="A160" s="155"/>
      <c r="B160" s="156"/>
      <c r="C160" s="190" t="s">
        <v>541</v>
      </c>
      <c r="D160" s="188"/>
      <c r="E160" s="189">
        <v>15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193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x14ac:dyDescent="0.2">
      <c r="A161" s="160" t="s">
        <v>122</v>
      </c>
      <c r="B161" s="161" t="s">
        <v>83</v>
      </c>
      <c r="C161" s="182" t="s">
        <v>84</v>
      </c>
      <c r="D161" s="162"/>
      <c r="E161" s="163"/>
      <c r="F161" s="164"/>
      <c r="G161" s="164">
        <f>SUMIF(AG162:AG171,"&lt;&gt;NOR",G162:G171)</f>
        <v>0</v>
      </c>
      <c r="H161" s="164"/>
      <c r="I161" s="164">
        <f>SUM(I162:I171)</f>
        <v>0</v>
      </c>
      <c r="J161" s="164"/>
      <c r="K161" s="164">
        <f>SUM(K162:K171)</f>
        <v>0</v>
      </c>
      <c r="L161" s="164"/>
      <c r="M161" s="164">
        <f>SUM(M162:M171)</f>
        <v>0</v>
      </c>
      <c r="N161" s="163"/>
      <c r="O161" s="163">
        <f>SUM(O162:O171)</f>
        <v>185.7</v>
      </c>
      <c r="P161" s="163"/>
      <c r="Q161" s="163">
        <f>SUM(Q162:Q171)</f>
        <v>0</v>
      </c>
      <c r="R161" s="164"/>
      <c r="S161" s="164"/>
      <c r="T161" s="165"/>
      <c r="U161" s="159"/>
      <c r="V161" s="159">
        <f>SUM(V162:V171)</f>
        <v>386.36</v>
      </c>
      <c r="W161" s="159"/>
      <c r="X161" s="159"/>
      <c r="Y161" s="159"/>
      <c r="AG161" t="s">
        <v>123</v>
      </c>
    </row>
    <row r="162" spans="1:60" outlineLevel="1" x14ac:dyDescent="0.2">
      <c r="A162" s="167">
        <v>78</v>
      </c>
      <c r="B162" s="168" t="s">
        <v>384</v>
      </c>
      <c r="C162" s="183" t="s">
        <v>385</v>
      </c>
      <c r="D162" s="169" t="s">
        <v>231</v>
      </c>
      <c r="E162" s="170">
        <v>100</v>
      </c>
      <c r="F162" s="171"/>
      <c r="G162" s="172">
        <f>ROUND(E162*F162,2)</f>
        <v>0</v>
      </c>
      <c r="H162" s="171"/>
      <c r="I162" s="172">
        <f>ROUND(E162*H162,2)</f>
        <v>0</v>
      </c>
      <c r="J162" s="171"/>
      <c r="K162" s="172">
        <f>ROUND(E162*J162,2)</f>
        <v>0</v>
      </c>
      <c r="L162" s="172">
        <v>21</v>
      </c>
      <c r="M162" s="172">
        <f>G162*(1+L162/100)</f>
        <v>0</v>
      </c>
      <c r="N162" s="170">
        <v>0</v>
      </c>
      <c r="O162" s="170">
        <f>ROUND(E162*N162,2)</f>
        <v>0</v>
      </c>
      <c r="P162" s="170">
        <v>0</v>
      </c>
      <c r="Q162" s="170">
        <f>ROUND(E162*P162,2)</f>
        <v>0</v>
      </c>
      <c r="R162" s="172" t="s">
        <v>219</v>
      </c>
      <c r="S162" s="172" t="s">
        <v>127</v>
      </c>
      <c r="T162" s="173" t="s">
        <v>188</v>
      </c>
      <c r="U162" s="158">
        <v>7.3999999999999996E-2</v>
      </c>
      <c r="V162" s="158">
        <f>ROUND(E162*U162,2)</f>
        <v>7.4</v>
      </c>
      <c r="W162" s="158"/>
      <c r="X162" s="158" t="s">
        <v>144</v>
      </c>
      <c r="Y162" s="158" t="s">
        <v>130</v>
      </c>
      <c r="Z162" s="148"/>
      <c r="AA162" s="148"/>
      <c r="AB162" s="148"/>
      <c r="AC162" s="148"/>
      <c r="AD162" s="148"/>
      <c r="AE162" s="148"/>
      <c r="AF162" s="148"/>
      <c r="AG162" s="148" t="s">
        <v>145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">
      <c r="A163" s="155"/>
      <c r="B163" s="156"/>
      <c r="C163" s="258" t="s">
        <v>383</v>
      </c>
      <c r="D163" s="259"/>
      <c r="E163" s="259"/>
      <c r="F163" s="259"/>
      <c r="G163" s="259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191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ht="22.5" outlineLevel="1" x14ac:dyDescent="0.2">
      <c r="A164" s="167">
        <v>79</v>
      </c>
      <c r="B164" s="168" t="s">
        <v>386</v>
      </c>
      <c r="C164" s="183" t="s">
        <v>387</v>
      </c>
      <c r="D164" s="169" t="s">
        <v>231</v>
      </c>
      <c r="E164" s="170">
        <v>830</v>
      </c>
      <c r="F164" s="171"/>
      <c r="G164" s="172">
        <f>ROUND(E164*F164,2)</f>
        <v>0</v>
      </c>
      <c r="H164" s="171"/>
      <c r="I164" s="172">
        <f>ROUND(E164*H164,2)</f>
        <v>0</v>
      </c>
      <c r="J164" s="171"/>
      <c r="K164" s="172">
        <f>ROUND(E164*J164,2)</f>
        <v>0</v>
      </c>
      <c r="L164" s="172">
        <v>21</v>
      </c>
      <c r="M164" s="172">
        <f>G164*(1+L164/100)</f>
        <v>0</v>
      </c>
      <c r="N164" s="170">
        <v>0.188</v>
      </c>
      <c r="O164" s="170">
        <f>ROUND(E164*N164,2)</f>
        <v>156.04</v>
      </c>
      <c r="P164" s="170">
        <v>0</v>
      </c>
      <c r="Q164" s="170">
        <f>ROUND(E164*P164,2)</f>
        <v>0</v>
      </c>
      <c r="R164" s="172" t="s">
        <v>219</v>
      </c>
      <c r="S164" s="172" t="s">
        <v>127</v>
      </c>
      <c r="T164" s="173" t="s">
        <v>188</v>
      </c>
      <c r="U164" s="158">
        <v>0.27200000000000002</v>
      </c>
      <c r="V164" s="158">
        <f>ROUND(E164*U164,2)</f>
        <v>225.76</v>
      </c>
      <c r="W164" s="158"/>
      <c r="X164" s="158" t="s">
        <v>144</v>
      </c>
      <c r="Y164" s="158" t="s">
        <v>130</v>
      </c>
      <c r="Z164" s="148"/>
      <c r="AA164" s="148"/>
      <c r="AB164" s="148"/>
      <c r="AC164" s="148"/>
      <c r="AD164" s="148"/>
      <c r="AE164" s="148"/>
      <c r="AF164" s="148"/>
      <c r="AG164" s="148" t="s">
        <v>145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">
      <c r="A165" s="155"/>
      <c r="B165" s="156"/>
      <c r="C165" s="258" t="s">
        <v>388</v>
      </c>
      <c r="D165" s="259"/>
      <c r="E165" s="259"/>
      <c r="F165" s="259"/>
      <c r="G165" s="259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191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2" x14ac:dyDescent="0.2">
      <c r="A166" s="155"/>
      <c r="B166" s="156"/>
      <c r="C166" s="190" t="s">
        <v>542</v>
      </c>
      <c r="D166" s="188"/>
      <c r="E166" s="189">
        <v>830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193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ht="22.5" outlineLevel="1" x14ac:dyDescent="0.2">
      <c r="A167" s="175">
        <v>80</v>
      </c>
      <c r="B167" s="176" t="s">
        <v>390</v>
      </c>
      <c r="C167" s="184" t="s">
        <v>391</v>
      </c>
      <c r="D167" s="177" t="s">
        <v>231</v>
      </c>
      <c r="E167" s="178">
        <v>495</v>
      </c>
      <c r="F167" s="179"/>
      <c r="G167" s="180">
        <f>ROUND(E167*F167,2)</f>
        <v>0</v>
      </c>
      <c r="H167" s="179"/>
      <c r="I167" s="180">
        <f>ROUND(E167*H167,2)</f>
        <v>0</v>
      </c>
      <c r="J167" s="179"/>
      <c r="K167" s="180">
        <f>ROUND(E167*J167,2)</f>
        <v>0</v>
      </c>
      <c r="L167" s="180">
        <v>21</v>
      </c>
      <c r="M167" s="180">
        <f>G167*(1+L167/100)</f>
        <v>0</v>
      </c>
      <c r="N167" s="178">
        <v>5.9049999999999998E-2</v>
      </c>
      <c r="O167" s="178">
        <f>ROUND(E167*N167,2)</f>
        <v>29.23</v>
      </c>
      <c r="P167" s="178">
        <v>0</v>
      </c>
      <c r="Q167" s="178">
        <f>ROUND(E167*P167,2)</f>
        <v>0</v>
      </c>
      <c r="R167" s="180" t="s">
        <v>219</v>
      </c>
      <c r="S167" s="180" t="s">
        <v>127</v>
      </c>
      <c r="T167" s="181" t="s">
        <v>188</v>
      </c>
      <c r="U167" s="158">
        <v>0.26</v>
      </c>
      <c r="V167" s="158">
        <f>ROUND(E167*U167,2)</f>
        <v>128.69999999999999</v>
      </c>
      <c r="W167" s="158"/>
      <c r="X167" s="158" t="s">
        <v>144</v>
      </c>
      <c r="Y167" s="158" t="s">
        <v>130</v>
      </c>
      <c r="Z167" s="148"/>
      <c r="AA167" s="148"/>
      <c r="AB167" s="148"/>
      <c r="AC167" s="148"/>
      <c r="AD167" s="148"/>
      <c r="AE167" s="148"/>
      <c r="AF167" s="148"/>
      <c r="AG167" s="148" t="s">
        <v>145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1" x14ac:dyDescent="0.2">
      <c r="A168" s="167">
        <v>81</v>
      </c>
      <c r="B168" s="168" t="s">
        <v>392</v>
      </c>
      <c r="C168" s="183" t="s">
        <v>393</v>
      </c>
      <c r="D168" s="169" t="s">
        <v>231</v>
      </c>
      <c r="E168" s="170">
        <v>100</v>
      </c>
      <c r="F168" s="171"/>
      <c r="G168" s="172">
        <f>ROUND(E168*F168,2)</f>
        <v>0</v>
      </c>
      <c r="H168" s="171"/>
      <c r="I168" s="172">
        <f>ROUND(E168*H168,2)</f>
        <v>0</v>
      </c>
      <c r="J168" s="171"/>
      <c r="K168" s="172">
        <f>ROUND(E168*J168,2)</f>
        <v>0</v>
      </c>
      <c r="L168" s="172">
        <v>21</v>
      </c>
      <c r="M168" s="172">
        <f>G168*(1+L168/100)</f>
        <v>0</v>
      </c>
      <c r="N168" s="170">
        <v>0</v>
      </c>
      <c r="O168" s="170">
        <f>ROUND(E168*N168,2)</f>
        <v>0</v>
      </c>
      <c r="P168" s="170">
        <v>0</v>
      </c>
      <c r="Q168" s="170">
        <f>ROUND(E168*P168,2)</f>
        <v>0</v>
      </c>
      <c r="R168" s="172" t="s">
        <v>219</v>
      </c>
      <c r="S168" s="172" t="s">
        <v>127</v>
      </c>
      <c r="T168" s="173" t="s">
        <v>188</v>
      </c>
      <c r="U168" s="158">
        <v>3.6999999999999998E-2</v>
      </c>
      <c r="V168" s="158">
        <f>ROUND(E168*U168,2)</f>
        <v>3.7</v>
      </c>
      <c r="W168" s="158"/>
      <c r="X168" s="158" t="s">
        <v>144</v>
      </c>
      <c r="Y168" s="158" t="s">
        <v>130</v>
      </c>
      <c r="Z168" s="148"/>
      <c r="AA168" s="148"/>
      <c r="AB168" s="148"/>
      <c r="AC168" s="148"/>
      <c r="AD168" s="148"/>
      <c r="AE168" s="148"/>
      <c r="AF168" s="148"/>
      <c r="AG168" s="148" t="s">
        <v>145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">
      <c r="A169" s="155"/>
      <c r="B169" s="156"/>
      <c r="C169" s="258" t="s">
        <v>383</v>
      </c>
      <c r="D169" s="259"/>
      <c r="E169" s="259"/>
      <c r="F169" s="259"/>
      <c r="G169" s="259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191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1" x14ac:dyDescent="0.2">
      <c r="A170" s="167">
        <v>82</v>
      </c>
      <c r="B170" s="168" t="s">
        <v>394</v>
      </c>
      <c r="C170" s="183" t="s">
        <v>395</v>
      </c>
      <c r="D170" s="169" t="s">
        <v>231</v>
      </c>
      <c r="E170" s="170">
        <v>100</v>
      </c>
      <c r="F170" s="171"/>
      <c r="G170" s="172">
        <f>ROUND(E170*F170,2)</f>
        <v>0</v>
      </c>
      <c r="H170" s="171"/>
      <c r="I170" s="172">
        <f>ROUND(E170*H170,2)</f>
        <v>0</v>
      </c>
      <c r="J170" s="171"/>
      <c r="K170" s="172">
        <f>ROUND(E170*J170,2)</f>
        <v>0</v>
      </c>
      <c r="L170" s="172">
        <v>21</v>
      </c>
      <c r="M170" s="172">
        <f>G170*(1+L170/100)</f>
        <v>0</v>
      </c>
      <c r="N170" s="170">
        <v>4.3E-3</v>
      </c>
      <c r="O170" s="170">
        <f>ROUND(E170*N170,2)</f>
        <v>0.43</v>
      </c>
      <c r="P170" s="170">
        <v>0</v>
      </c>
      <c r="Q170" s="170">
        <f>ROUND(E170*P170,2)</f>
        <v>0</v>
      </c>
      <c r="R170" s="172" t="s">
        <v>219</v>
      </c>
      <c r="S170" s="172" t="s">
        <v>127</v>
      </c>
      <c r="T170" s="173" t="s">
        <v>188</v>
      </c>
      <c r="U170" s="158">
        <v>0.20799999999999999</v>
      </c>
      <c r="V170" s="158">
        <f>ROUND(E170*U170,2)</f>
        <v>20.8</v>
      </c>
      <c r="W170" s="158"/>
      <c r="X170" s="158" t="s">
        <v>144</v>
      </c>
      <c r="Y170" s="158" t="s">
        <v>130</v>
      </c>
      <c r="Z170" s="148"/>
      <c r="AA170" s="148"/>
      <c r="AB170" s="148"/>
      <c r="AC170" s="148"/>
      <c r="AD170" s="148"/>
      <c r="AE170" s="148"/>
      <c r="AF170" s="148"/>
      <c r="AG170" s="148" t="s">
        <v>145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">
      <c r="A171" s="155"/>
      <c r="B171" s="156"/>
      <c r="C171" s="258" t="s">
        <v>396</v>
      </c>
      <c r="D171" s="259"/>
      <c r="E171" s="259"/>
      <c r="F171" s="259"/>
      <c r="G171" s="259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191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x14ac:dyDescent="0.2">
      <c r="A172" s="160" t="s">
        <v>122</v>
      </c>
      <c r="B172" s="161" t="s">
        <v>85</v>
      </c>
      <c r="C172" s="182" t="s">
        <v>86</v>
      </c>
      <c r="D172" s="162"/>
      <c r="E172" s="163"/>
      <c r="F172" s="164"/>
      <c r="G172" s="164">
        <f>SUMIF(AG173:AG174,"&lt;&gt;NOR",G173:G174)</f>
        <v>0</v>
      </c>
      <c r="H172" s="164"/>
      <c r="I172" s="164">
        <f>SUM(I173:I174)</f>
        <v>0</v>
      </c>
      <c r="J172" s="164"/>
      <c r="K172" s="164">
        <f>SUM(K173:K174)</f>
        <v>0</v>
      </c>
      <c r="L172" s="164"/>
      <c r="M172" s="164">
        <f>SUM(M173:M174)</f>
        <v>0</v>
      </c>
      <c r="N172" s="163"/>
      <c r="O172" s="163">
        <f>SUM(O173:O174)</f>
        <v>0</v>
      </c>
      <c r="P172" s="163"/>
      <c r="Q172" s="163">
        <f>SUM(Q173:Q174)</f>
        <v>0</v>
      </c>
      <c r="R172" s="164"/>
      <c r="S172" s="164"/>
      <c r="T172" s="165"/>
      <c r="U172" s="159"/>
      <c r="V172" s="159">
        <f>SUM(V173:V174)</f>
        <v>1.6</v>
      </c>
      <c r="W172" s="159"/>
      <c r="X172" s="159"/>
      <c r="Y172" s="159"/>
      <c r="AG172" t="s">
        <v>123</v>
      </c>
    </row>
    <row r="173" spans="1:60" outlineLevel="1" x14ac:dyDescent="0.2">
      <c r="A173" s="167">
        <v>83</v>
      </c>
      <c r="B173" s="168" t="s">
        <v>397</v>
      </c>
      <c r="C173" s="183" t="s">
        <v>398</v>
      </c>
      <c r="D173" s="169" t="s">
        <v>203</v>
      </c>
      <c r="E173" s="170">
        <v>100</v>
      </c>
      <c r="F173" s="171"/>
      <c r="G173" s="172">
        <f>ROUND(E173*F173,2)</f>
        <v>0</v>
      </c>
      <c r="H173" s="171"/>
      <c r="I173" s="172">
        <f>ROUND(E173*H173,2)</f>
        <v>0</v>
      </c>
      <c r="J173" s="171"/>
      <c r="K173" s="172">
        <f>ROUND(E173*J173,2)</f>
        <v>0</v>
      </c>
      <c r="L173" s="172">
        <v>21</v>
      </c>
      <c r="M173" s="172">
        <f>G173*(1+L173/100)</f>
        <v>0</v>
      </c>
      <c r="N173" s="170">
        <v>1.0000000000000001E-5</v>
      </c>
      <c r="O173" s="170">
        <f>ROUND(E173*N173,2)</f>
        <v>0</v>
      </c>
      <c r="P173" s="170">
        <v>0</v>
      </c>
      <c r="Q173" s="170">
        <f>ROUND(E173*P173,2)</f>
        <v>0</v>
      </c>
      <c r="R173" s="172" t="s">
        <v>219</v>
      </c>
      <c r="S173" s="172" t="s">
        <v>127</v>
      </c>
      <c r="T173" s="173" t="s">
        <v>188</v>
      </c>
      <c r="U173" s="158">
        <v>1.6E-2</v>
      </c>
      <c r="V173" s="158">
        <f>ROUND(E173*U173,2)</f>
        <v>1.6</v>
      </c>
      <c r="W173" s="158"/>
      <c r="X173" s="158" t="s">
        <v>144</v>
      </c>
      <c r="Y173" s="158" t="s">
        <v>130</v>
      </c>
      <c r="Z173" s="148"/>
      <c r="AA173" s="148"/>
      <c r="AB173" s="148"/>
      <c r="AC173" s="148"/>
      <c r="AD173" s="148"/>
      <c r="AE173" s="148"/>
      <c r="AF173" s="148"/>
      <c r="AG173" s="148" t="s">
        <v>145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">
      <c r="A174" s="155"/>
      <c r="B174" s="156"/>
      <c r="C174" s="258" t="s">
        <v>399</v>
      </c>
      <c r="D174" s="259"/>
      <c r="E174" s="259"/>
      <c r="F174" s="259"/>
      <c r="G174" s="259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8"/>
      <c r="AA174" s="148"/>
      <c r="AB174" s="148"/>
      <c r="AC174" s="148"/>
      <c r="AD174" s="148"/>
      <c r="AE174" s="148"/>
      <c r="AF174" s="148"/>
      <c r="AG174" s="148" t="s">
        <v>191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x14ac:dyDescent="0.2">
      <c r="A175" s="160" t="s">
        <v>122</v>
      </c>
      <c r="B175" s="161" t="s">
        <v>87</v>
      </c>
      <c r="C175" s="182" t="s">
        <v>88</v>
      </c>
      <c r="D175" s="162"/>
      <c r="E175" s="163"/>
      <c r="F175" s="164"/>
      <c r="G175" s="164">
        <f>SUMIF(AG176:AG177,"&lt;&gt;NOR",G176:G177)</f>
        <v>0</v>
      </c>
      <c r="H175" s="164"/>
      <c r="I175" s="164">
        <f>SUM(I176:I177)</f>
        <v>0</v>
      </c>
      <c r="J175" s="164"/>
      <c r="K175" s="164">
        <f>SUM(K176:K177)</f>
        <v>0</v>
      </c>
      <c r="L175" s="164"/>
      <c r="M175" s="164">
        <f>SUM(M176:M177)</f>
        <v>0</v>
      </c>
      <c r="N175" s="163"/>
      <c r="O175" s="163">
        <f>SUM(O176:O177)</f>
        <v>0</v>
      </c>
      <c r="P175" s="163"/>
      <c r="Q175" s="163">
        <f>SUM(Q176:Q177)</f>
        <v>0</v>
      </c>
      <c r="R175" s="164"/>
      <c r="S175" s="164"/>
      <c r="T175" s="165"/>
      <c r="U175" s="159"/>
      <c r="V175" s="159">
        <f>SUM(V176:V177)</f>
        <v>37.26</v>
      </c>
      <c r="W175" s="159"/>
      <c r="X175" s="159"/>
      <c r="Y175" s="159"/>
      <c r="AG175" t="s">
        <v>123</v>
      </c>
    </row>
    <row r="176" spans="1:60" ht="22.5" outlineLevel="1" x14ac:dyDescent="0.2">
      <c r="A176" s="167">
        <v>84</v>
      </c>
      <c r="B176" s="168" t="s">
        <v>400</v>
      </c>
      <c r="C176" s="183" t="s">
        <v>401</v>
      </c>
      <c r="D176" s="169" t="s">
        <v>203</v>
      </c>
      <c r="E176" s="170">
        <v>324</v>
      </c>
      <c r="F176" s="171"/>
      <c r="G176" s="172">
        <f>ROUND(E176*F176,2)</f>
        <v>0</v>
      </c>
      <c r="H176" s="171"/>
      <c r="I176" s="172">
        <f>ROUND(E176*H176,2)</f>
        <v>0</v>
      </c>
      <c r="J176" s="171"/>
      <c r="K176" s="172">
        <f>ROUND(E176*J176,2)</f>
        <v>0</v>
      </c>
      <c r="L176" s="172">
        <v>21</v>
      </c>
      <c r="M176" s="172">
        <f>G176*(1+L176/100)</f>
        <v>0</v>
      </c>
      <c r="N176" s="170">
        <v>0</v>
      </c>
      <c r="O176" s="170">
        <f>ROUND(E176*N176,2)</f>
        <v>0</v>
      </c>
      <c r="P176" s="170">
        <v>0</v>
      </c>
      <c r="Q176" s="170">
        <f>ROUND(E176*P176,2)</f>
        <v>0</v>
      </c>
      <c r="R176" s="172" t="s">
        <v>219</v>
      </c>
      <c r="S176" s="172" t="s">
        <v>127</v>
      </c>
      <c r="T176" s="173" t="s">
        <v>188</v>
      </c>
      <c r="U176" s="158">
        <v>0.115</v>
      </c>
      <c r="V176" s="158">
        <f>ROUND(E176*U176,2)</f>
        <v>37.26</v>
      </c>
      <c r="W176" s="158"/>
      <c r="X176" s="158" t="s">
        <v>144</v>
      </c>
      <c r="Y176" s="158" t="s">
        <v>130</v>
      </c>
      <c r="Z176" s="148"/>
      <c r="AA176" s="148"/>
      <c r="AB176" s="148"/>
      <c r="AC176" s="148"/>
      <c r="AD176" s="148"/>
      <c r="AE176" s="148"/>
      <c r="AF176" s="148"/>
      <c r="AG176" s="148" t="s">
        <v>145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ht="22.5" outlineLevel="2" x14ac:dyDescent="0.2">
      <c r="A177" s="155"/>
      <c r="B177" s="156"/>
      <c r="C177" s="258" t="s">
        <v>402</v>
      </c>
      <c r="D177" s="259"/>
      <c r="E177" s="259"/>
      <c r="F177" s="259"/>
      <c r="G177" s="259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191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74" t="str">
        <f>C177</f>
        <v>krajníků, desek nebo panelů od spojovacího materiálu s odklizením a uložením očištěných hmot a spojovacího materiálu na skládku na vzdálenost do 10 m</v>
      </c>
      <c r="BB177" s="148"/>
      <c r="BC177" s="148"/>
      <c r="BD177" s="148"/>
      <c r="BE177" s="148"/>
      <c r="BF177" s="148"/>
      <c r="BG177" s="148"/>
      <c r="BH177" s="148"/>
    </row>
    <row r="178" spans="1:60" x14ac:dyDescent="0.2">
      <c r="A178" s="160" t="s">
        <v>122</v>
      </c>
      <c r="B178" s="161" t="s">
        <v>89</v>
      </c>
      <c r="C178" s="182" t="s">
        <v>90</v>
      </c>
      <c r="D178" s="162"/>
      <c r="E178" s="163"/>
      <c r="F178" s="164"/>
      <c r="G178" s="164">
        <f>SUMIF(AG179:AG201,"&lt;&gt;NOR",G179:G201)</f>
        <v>0</v>
      </c>
      <c r="H178" s="164"/>
      <c r="I178" s="164">
        <f>SUM(I179:I201)</f>
        <v>0</v>
      </c>
      <c r="J178" s="164"/>
      <c r="K178" s="164">
        <f>SUM(K179:K201)</f>
        <v>0</v>
      </c>
      <c r="L178" s="164"/>
      <c r="M178" s="164">
        <f>SUM(M179:M201)</f>
        <v>0</v>
      </c>
      <c r="N178" s="163"/>
      <c r="O178" s="163">
        <f>SUM(O179:O201)</f>
        <v>0</v>
      </c>
      <c r="P178" s="163"/>
      <c r="Q178" s="163">
        <f>SUM(Q179:Q201)</f>
        <v>0</v>
      </c>
      <c r="R178" s="164"/>
      <c r="S178" s="164"/>
      <c r="T178" s="165"/>
      <c r="U178" s="159"/>
      <c r="V178" s="159">
        <f>SUM(V179:V201)</f>
        <v>255.19000000000003</v>
      </c>
      <c r="W178" s="159"/>
      <c r="X178" s="159"/>
      <c r="Y178" s="159"/>
      <c r="AG178" t="s">
        <v>123</v>
      </c>
    </row>
    <row r="179" spans="1:60" outlineLevel="1" x14ac:dyDescent="0.2">
      <c r="A179" s="167">
        <v>85</v>
      </c>
      <c r="B179" s="168" t="s">
        <v>403</v>
      </c>
      <c r="C179" s="183" t="s">
        <v>404</v>
      </c>
      <c r="D179" s="169" t="s">
        <v>196</v>
      </c>
      <c r="E179" s="170">
        <v>1048</v>
      </c>
      <c r="F179" s="171"/>
      <c r="G179" s="172">
        <f>ROUND(E179*F179,2)</f>
        <v>0</v>
      </c>
      <c r="H179" s="171"/>
      <c r="I179" s="172">
        <f>ROUND(E179*H179,2)</f>
        <v>0</v>
      </c>
      <c r="J179" s="171"/>
      <c r="K179" s="172">
        <f>ROUND(E179*J179,2)</f>
        <v>0</v>
      </c>
      <c r="L179" s="172">
        <v>21</v>
      </c>
      <c r="M179" s="172">
        <f>G179*(1+L179/100)</f>
        <v>0</v>
      </c>
      <c r="N179" s="170">
        <v>0</v>
      </c>
      <c r="O179" s="170">
        <f>ROUND(E179*N179,2)</f>
        <v>0</v>
      </c>
      <c r="P179" s="170">
        <v>0</v>
      </c>
      <c r="Q179" s="170">
        <f>ROUND(E179*P179,2)</f>
        <v>0</v>
      </c>
      <c r="R179" s="172" t="s">
        <v>219</v>
      </c>
      <c r="S179" s="172" t="s">
        <v>127</v>
      </c>
      <c r="T179" s="173" t="s">
        <v>188</v>
      </c>
      <c r="U179" s="158">
        <v>0.1</v>
      </c>
      <c r="V179" s="158">
        <f>ROUND(E179*U179,2)</f>
        <v>104.8</v>
      </c>
      <c r="W179" s="158"/>
      <c r="X179" s="158" t="s">
        <v>144</v>
      </c>
      <c r="Y179" s="158" t="s">
        <v>130</v>
      </c>
      <c r="Z179" s="148"/>
      <c r="AA179" s="148"/>
      <c r="AB179" s="148"/>
      <c r="AC179" s="148"/>
      <c r="AD179" s="148"/>
      <c r="AE179" s="148"/>
      <c r="AF179" s="148"/>
      <c r="AG179" s="148" t="s">
        <v>145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">
      <c r="A180" s="155"/>
      <c r="B180" s="156"/>
      <c r="C180" s="258" t="s">
        <v>405</v>
      </c>
      <c r="D180" s="259"/>
      <c r="E180" s="259"/>
      <c r="F180" s="259"/>
      <c r="G180" s="259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191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">
      <c r="A181" s="155"/>
      <c r="B181" s="156"/>
      <c r="C181" s="190" t="s">
        <v>543</v>
      </c>
      <c r="D181" s="188"/>
      <c r="E181" s="189">
        <v>1048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193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t="22.5" outlineLevel="1" x14ac:dyDescent="0.2">
      <c r="A182" s="167">
        <v>86</v>
      </c>
      <c r="B182" s="168" t="s">
        <v>407</v>
      </c>
      <c r="C182" s="183" t="s">
        <v>408</v>
      </c>
      <c r="D182" s="169" t="s">
        <v>196</v>
      </c>
      <c r="E182" s="170">
        <v>1048</v>
      </c>
      <c r="F182" s="171"/>
      <c r="G182" s="172">
        <f>ROUND(E182*F182,2)</f>
        <v>0</v>
      </c>
      <c r="H182" s="171"/>
      <c r="I182" s="172">
        <f>ROUND(E182*H182,2)</f>
        <v>0</v>
      </c>
      <c r="J182" s="171"/>
      <c r="K182" s="172">
        <f>ROUND(E182*J182,2)</f>
        <v>0</v>
      </c>
      <c r="L182" s="172">
        <v>21</v>
      </c>
      <c r="M182" s="172">
        <f>G182*(1+L182/100)</f>
        <v>0</v>
      </c>
      <c r="N182" s="170">
        <v>0</v>
      </c>
      <c r="O182" s="170">
        <f>ROUND(E182*N182,2)</f>
        <v>0</v>
      </c>
      <c r="P182" s="170">
        <v>0</v>
      </c>
      <c r="Q182" s="170">
        <f>ROUND(E182*P182,2)</f>
        <v>0</v>
      </c>
      <c r="R182" s="172" t="s">
        <v>219</v>
      </c>
      <c r="S182" s="172" t="s">
        <v>127</v>
      </c>
      <c r="T182" s="173" t="s">
        <v>188</v>
      </c>
      <c r="U182" s="158">
        <v>0.01</v>
      </c>
      <c r="V182" s="158">
        <f>ROUND(E182*U182,2)</f>
        <v>10.48</v>
      </c>
      <c r="W182" s="158"/>
      <c r="X182" s="158" t="s">
        <v>144</v>
      </c>
      <c r="Y182" s="158" t="s">
        <v>130</v>
      </c>
      <c r="Z182" s="148"/>
      <c r="AA182" s="148"/>
      <c r="AB182" s="148"/>
      <c r="AC182" s="148"/>
      <c r="AD182" s="148"/>
      <c r="AE182" s="148"/>
      <c r="AF182" s="148"/>
      <c r="AG182" s="148" t="s">
        <v>145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2">
      <c r="A183" s="155"/>
      <c r="B183" s="156"/>
      <c r="C183" s="190" t="s">
        <v>544</v>
      </c>
      <c r="D183" s="188"/>
      <c r="E183" s="189">
        <v>1048</v>
      </c>
      <c r="F183" s="158"/>
      <c r="G183" s="158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8"/>
      <c r="AA183" s="148"/>
      <c r="AB183" s="148"/>
      <c r="AC183" s="148"/>
      <c r="AD183" s="148"/>
      <c r="AE183" s="148"/>
      <c r="AF183" s="148"/>
      <c r="AG183" s="148" t="s">
        <v>193</v>
      </c>
      <c r="AH183" s="148">
        <v>0</v>
      </c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ht="22.5" outlineLevel="1" x14ac:dyDescent="0.2">
      <c r="A184" s="167">
        <v>87</v>
      </c>
      <c r="B184" s="168" t="s">
        <v>410</v>
      </c>
      <c r="C184" s="183" t="s">
        <v>411</v>
      </c>
      <c r="D184" s="169" t="s">
        <v>196</v>
      </c>
      <c r="E184" s="170">
        <v>9432</v>
      </c>
      <c r="F184" s="171"/>
      <c r="G184" s="172">
        <f>ROUND(E184*F184,2)</f>
        <v>0</v>
      </c>
      <c r="H184" s="171"/>
      <c r="I184" s="172">
        <f>ROUND(E184*H184,2)</f>
        <v>0</v>
      </c>
      <c r="J184" s="171"/>
      <c r="K184" s="172">
        <f>ROUND(E184*J184,2)</f>
        <v>0</v>
      </c>
      <c r="L184" s="172">
        <v>21</v>
      </c>
      <c r="M184" s="172">
        <f>G184*(1+L184/100)</f>
        <v>0</v>
      </c>
      <c r="N184" s="170">
        <v>0</v>
      </c>
      <c r="O184" s="170">
        <f>ROUND(E184*N184,2)</f>
        <v>0</v>
      </c>
      <c r="P184" s="170">
        <v>0</v>
      </c>
      <c r="Q184" s="170">
        <f>ROUND(E184*P184,2)</f>
        <v>0</v>
      </c>
      <c r="R184" s="172" t="s">
        <v>219</v>
      </c>
      <c r="S184" s="172" t="s">
        <v>127</v>
      </c>
      <c r="T184" s="173" t="s">
        <v>188</v>
      </c>
      <c r="U184" s="158">
        <v>0</v>
      </c>
      <c r="V184" s="158">
        <f>ROUND(E184*U184,2)</f>
        <v>0</v>
      </c>
      <c r="W184" s="158"/>
      <c r="X184" s="158" t="s">
        <v>144</v>
      </c>
      <c r="Y184" s="158" t="s">
        <v>130</v>
      </c>
      <c r="Z184" s="148"/>
      <c r="AA184" s="148"/>
      <c r="AB184" s="148"/>
      <c r="AC184" s="148"/>
      <c r="AD184" s="148"/>
      <c r="AE184" s="148"/>
      <c r="AF184" s="148"/>
      <c r="AG184" s="148" t="s">
        <v>145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2" x14ac:dyDescent="0.2">
      <c r="A185" s="155"/>
      <c r="B185" s="156"/>
      <c r="C185" s="190" t="s">
        <v>545</v>
      </c>
      <c r="D185" s="188"/>
      <c r="E185" s="189">
        <v>9432</v>
      </c>
      <c r="F185" s="158"/>
      <c r="G185" s="158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8"/>
      <c r="AA185" s="148"/>
      <c r="AB185" s="148"/>
      <c r="AC185" s="148"/>
      <c r="AD185" s="148"/>
      <c r="AE185" s="148"/>
      <c r="AF185" s="148"/>
      <c r="AG185" s="148" t="s">
        <v>193</v>
      </c>
      <c r="AH185" s="148">
        <v>0</v>
      </c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1" x14ac:dyDescent="0.2">
      <c r="A186" s="167">
        <v>88</v>
      </c>
      <c r="B186" s="168" t="s">
        <v>413</v>
      </c>
      <c r="C186" s="183" t="s">
        <v>414</v>
      </c>
      <c r="D186" s="169" t="s">
        <v>196</v>
      </c>
      <c r="E186" s="170">
        <v>1048</v>
      </c>
      <c r="F186" s="171"/>
      <c r="G186" s="172">
        <f>ROUND(E186*F186,2)</f>
        <v>0</v>
      </c>
      <c r="H186" s="171"/>
      <c r="I186" s="172">
        <f>ROUND(E186*H186,2)</f>
        <v>0</v>
      </c>
      <c r="J186" s="171"/>
      <c r="K186" s="172">
        <f>ROUND(E186*J186,2)</f>
        <v>0</v>
      </c>
      <c r="L186" s="172">
        <v>21</v>
      </c>
      <c r="M186" s="172">
        <f>G186*(1+L186/100)</f>
        <v>0</v>
      </c>
      <c r="N186" s="170">
        <v>0</v>
      </c>
      <c r="O186" s="170">
        <f>ROUND(E186*N186,2)</f>
        <v>0</v>
      </c>
      <c r="P186" s="170">
        <v>0</v>
      </c>
      <c r="Q186" s="170">
        <f>ROUND(E186*P186,2)</f>
        <v>0</v>
      </c>
      <c r="R186" s="172"/>
      <c r="S186" s="172" t="s">
        <v>127</v>
      </c>
      <c r="T186" s="173" t="s">
        <v>188</v>
      </c>
      <c r="U186" s="158">
        <v>0.01</v>
      </c>
      <c r="V186" s="158">
        <f>ROUND(E186*U186,2)</f>
        <v>10.48</v>
      </c>
      <c r="W186" s="158"/>
      <c r="X186" s="158" t="s">
        <v>144</v>
      </c>
      <c r="Y186" s="158" t="s">
        <v>130</v>
      </c>
      <c r="Z186" s="148"/>
      <c r="AA186" s="148"/>
      <c r="AB186" s="148"/>
      <c r="AC186" s="148"/>
      <c r="AD186" s="148"/>
      <c r="AE186" s="148"/>
      <c r="AF186" s="148"/>
      <c r="AG186" s="148" t="s">
        <v>145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2" x14ac:dyDescent="0.2">
      <c r="A187" s="155"/>
      <c r="B187" s="156"/>
      <c r="C187" s="190" t="s">
        <v>544</v>
      </c>
      <c r="D187" s="188"/>
      <c r="E187" s="189">
        <v>1048</v>
      </c>
      <c r="F187" s="158"/>
      <c r="G187" s="158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8"/>
      <c r="AA187" s="148"/>
      <c r="AB187" s="148"/>
      <c r="AC187" s="148"/>
      <c r="AD187" s="148"/>
      <c r="AE187" s="148"/>
      <c r="AF187" s="148"/>
      <c r="AG187" s="148" t="s">
        <v>193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1" x14ac:dyDescent="0.2">
      <c r="A188" s="167">
        <v>89</v>
      </c>
      <c r="B188" s="168" t="s">
        <v>417</v>
      </c>
      <c r="C188" s="183" t="s">
        <v>546</v>
      </c>
      <c r="D188" s="169" t="s">
        <v>196</v>
      </c>
      <c r="E188" s="170">
        <v>1048</v>
      </c>
      <c r="F188" s="171"/>
      <c r="G188" s="172">
        <f>ROUND(E188*F188,2)</f>
        <v>0</v>
      </c>
      <c r="H188" s="171"/>
      <c r="I188" s="172">
        <f>ROUND(E188*H188,2)</f>
        <v>0</v>
      </c>
      <c r="J188" s="171"/>
      <c r="K188" s="172">
        <f>ROUND(E188*J188,2)</f>
        <v>0</v>
      </c>
      <c r="L188" s="172">
        <v>21</v>
      </c>
      <c r="M188" s="172">
        <f>G188*(1+L188/100)</f>
        <v>0</v>
      </c>
      <c r="N188" s="170">
        <v>0</v>
      </c>
      <c r="O188" s="170">
        <f>ROUND(E188*N188,2)</f>
        <v>0</v>
      </c>
      <c r="P188" s="170">
        <v>0</v>
      </c>
      <c r="Q188" s="170">
        <f>ROUND(E188*P188,2)</f>
        <v>0</v>
      </c>
      <c r="R188" s="172" t="s">
        <v>219</v>
      </c>
      <c r="S188" s="172" t="s">
        <v>127</v>
      </c>
      <c r="T188" s="173" t="s">
        <v>188</v>
      </c>
      <c r="U188" s="158">
        <v>0</v>
      </c>
      <c r="V188" s="158">
        <f>ROUND(E188*U188,2)</f>
        <v>0</v>
      </c>
      <c r="W188" s="158"/>
      <c r="X188" s="158" t="s">
        <v>144</v>
      </c>
      <c r="Y188" s="158" t="s">
        <v>130</v>
      </c>
      <c r="Z188" s="148"/>
      <c r="AA188" s="148"/>
      <c r="AB188" s="148"/>
      <c r="AC188" s="148"/>
      <c r="AD188" s="148"/>
      <c r="AE188" s="148"/>
      <c r="AF188" s="148"/>
      <c r="AG188" s="148" t="s">
        <v>145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2" x14ac:dyDescent="0.2">
      <c r="A189" s="155"/>
      <c r="B189" s="156"/>
      <c r="C189" s="190" t="s">
        <v>544</v>
      </c>
      <c r="D189" s="188"/>
      <c r="E189" s="189">
        <v>1048</v>
      </c>
      <c r="F189" s="158"/>
      <c r="G189" s="158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193</v>
      </c>
      <c r="AH189" s="148">
        <v>0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1" x14ac:dyDescent="0.2">
      <c r="A190" s="167">
        <v>90</v>
      </c>
      <c r="B190" s="168" t="s">
        <v>420</v>
      </c>
      <c r="C190" s="183" t="s">
        <v>547</v>
      </c>
      <c r="D190" s="169" t="s">
        <v>196</v>
      </c>
      <c r="E190" s="170">
        <v>23</v>
      </c>
      <c r="F190" s="171"/>
      <c r="G190" s="172">
        <f>ROUND(E190*F190,2)</f>
        <v>0</v>
      </c>
      <c r="H190" s="171"/>
      <c r="I190" s="172">
        <f>ROUND(E190*H190,2)</f>
        <v>0</v>
      </c>
      <c r="J190" s="171"/>
      <c r="K190" s="172">
        <f>ROUND(E190*J190,2)</f>
        <v>0</v>
      </c>
      <c r="L190" s="172">
        <v>21</v>
      </c>
      <c r="M190" s="172">
        <f>G190*(1+L190/100)</f>
        <v>0</v>
      </c>
      <c r="N190" s="170">
        <v>0</v>
      </c>
      <c r="O190" s="170">
        <f>ROUND(E190*N190,2)</f>
        <v>0</v>
      </c>
      <c r="P190" s="170">
        <v>0</v>
      </c>
      <c r="Q190" s="170">
        <f>ROUND(E190*P190,2)</f>
        <v>0</v>
      </c>
      <c r="R190" s="172" t="s">
        <v>422</v>
      </c>
      <c r="S190" s="172" t="s">
        <v>127</v>
      </c>
      <c r="T190" s="173" t="s">
        <v>128</v>
      </c>
      <c r="U190" s="158">
        <v>0</v>
      </c>
      <c r="V190" s="158">
        <f>ROUND(E190*U190,2)</f>
        <v>0</v>
      </c>
      <c r="W190" s="158"/>
      <c r="X190" s="158" t="s">
        <v>144</v>
      </c>
      <c r="Y190" s="158" t="s">
        <v>130</v>
      </c>
      <c r="Z190" s="148"/>
      <c r="AA190" s="148"/>
      <c r="AB190" s="148"/>
      <c r="AC190" s="148"/>
      <c r="AD190" s="148"/>
      <c r="AE190" s="148"/>
      <c r="AF190" s="148"/>
      <c r="AG190" s="148" t="s">
        <v>145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2" x14ac:dyDescent="0.2">
      <c r="A191" s="155"/>
      <c r="B191" s="156"/>
      <c r="C191" s="190" t="s">
        <v>548</v>
      </c>
      <c r="D191" s="188"/>
      <c r="E191" s="189">
        <v>23</v>
      </c>
      <c r="F191" s="158"/>
      <c r="G191" s="158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8"/>
      <c r="AA191" s="148"/>
      <c r="AB191" s="148"/>
      <c r="AC191" s="148"/>
      <c r="AD191" s="148"/>
      <c r="AE191" s="148"/>
      <c r="AF191" s="148"/>
      <c r="AG191" s="148" t="s">
        <v>193</v>
      </c>
      <c r="AH191" s="148">
        <v>0</v>
      </c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1" x14ac:dyDescent="0.2">
      <c r="A192" s="167">
        <v>91</v>
      </c>
      <c r="B192" s="168" t="s">
        <v>424</v>
      </c>
      <c r="C192" s="183" t="s">
        <v>425</v>
      </c>
      <c r="D192" s="169" t="s">
        <v>196</v>
      </c>
      <c r="E192" s="170">
        <v>2460.83</v>
      </c>
      <c r="F192" s="171"/>
      <c r="G192" s="172">
        <f>ROUND(E192*F192,2)</f>
        <v>0</v>
      </c>
      <c r="H192" s="171"/>
      <c r="I192" s="172">
        <f>ROUND(E192*H192,2)</f>
        <v>0</v>
      </c>
      <c r="J192" s="171"/>
      <c r="K192" s="172">
        <f>ROUND(E192*J192,2)</f>
        <v>0</v>
      </c>
      <c r="L192" s="172">
        <v>21</v>
      </c>
      <c r="M192" s="172">
        <f>G192*(1+L192/100)</f>
        <v>0</v>
      </c>
      <c r="N192" s="170">
        <v>0</v>
      </c>
      <c r="O192" s="170">
        <f>ROUND(E192*N192,2)</f>
        <v>0</v>
      </c>
      <c r="P192" s="170">
        <v>0</v>
      </c>
      <c r="Q192" s="170">
        <f>ROUND(E192*P192,2)</f>
        <v>0</v>
      </c>
      <c r="R192" s="172" t="s">
        <v>219</v>
      </c>
      <c r="S192" s="172" t="s">
        <v>127</v>
      </c>
      <c r="T192" s="173" t="s">
        <v>188</v>
      </c>
      <c r="U192" s="158">
        <v>0.02</v>
      </c>
      <c r="V192" s="158">
        <f>ROUND(E192*U192,2)</f>
        <v>49.22</v>
      </c>
      <c r="W192" s="158"/>
      <c r="X192" s="158" t="s">
        <v>144</v>
      </c>
      <c r="Y192" s="158" t="s">
        <v>130</v>
      </c>
      <c r="Z192" s="148"/>
      <c r="AA192" s="148"/>
      <c r="AB192" s="148"/>
      <c r="AC192" s="148"/>
      <c r="AD192" s="148"/>
      <c r="AE192" s="148"/>
      <c r="AF192" s="148"/>
      <c r="AG192" s="148" t="s">
        <v>145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2" x14ac:dyDescent="0.2">
      <c r="A193" s="155"/>
      <c r="B193" s="156"/>
      <c r="C193" s="258" t="s">
        <v>426</v>
      </c>
      <c r="D193" s="259"/>
      <c r="E193" s="259"/>
      <c r="F193" s="259"/>
      <c r="G193" s="259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191</v>
      </c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1" x14ac:dyDescent="0.2">
      <c r="A194" s="167">
        <v>92</v>
      </c>
      <c r="B194" s="168" t="s">
        <v>427</v>
      </c>
      <c r="C194" s="183" t="s">
        <v>428</v>
      </c>
      <c r="D194" s="169" t="s">
        <v>196</v>
      </c>
      <c r="E194" s="170">
        <v>188.47</v>
      </c>
      <c r="F194" s="171"/>
      <c r="G194" s="172">
        <f>ROUND(E194*F194,2)</f>
        <v>0</v>
      </c>
      <c r="H194" s="171"/>
      <c r="I194" s="172">
        <f>ROUND(E194*H194,2)</f>
        <v>0</v>
      </c>
      <c r="J194" s="171"/>
      <c r="K194" s="172">
        <f>ROUND(E194*J194,2)</f>
        <v>0</v>
      </c>
      <c r="L194" s="172">
        <v>21</v>
      </c>
      <c r="M194" s="172">
        <f>G194*(1+L194/100)</f>
        <v>0</v>
      </c>
      <c r="N194" s="170">
        <v>0</v>
      </c>
      <c r="O194" s="170">
        <f>ROUND(E194*N194,2)</f>
        <v>0</v>
      </c>
      <c r="P194" s="170">
        <v>0</v>
      </c>
      <c r="Q194" s="170">
        <f>ROUND(E194*P194,2)</f>
        <v>0</v>
      </c>
      <c r="R194" s="172" t="s">
        <v>219</v>
      </c>
      <c r="S194" s="172" t="s">
        <v>127</v>
      </c>
      <c r="T194" s="173" t="s">
        <v>188</v>
      </c>
      <c r="U194" s="158">
        <v>0.39</v>
      </c>
      <c r="V194" s="158">
        <f>ROUND(E194*U194,2)</f>
        <v>73.5</v>
      </c>
      <c r="W194" s="158"/>
      <c r="X194" s="158" t="s">
        <v>144</v>
      </c>
      <c r="Y194" s="158" t="s">
        <v>130</v>
      </c>
      <c r="Z194" s="148"/>
      <c r="AA194" s="148"/>
      <c r="AB194" s="148"/>
      <c r="AC194" s="148"/>
      <c r="AD194" s="148"/>
      <c r="AE194" s="148"/>
      <c r="AF194" s="148"/>
      <c r="AG194" s="148" t="s">
        <v>145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2" x14ac:dyDescent="0.2">
      <c r="A195" s="155"/>
      <c r="B195" s="156"/>
      <c r="C195" s="258" t="s">
        <v>426</v>
      </c>
      <c r="D195" s="259"/>
      <c r="E195" s="259"/>
      <c r="F195" s="259"/>
      <c r="G195" s="259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191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">
      <c r="A196" s="167">
        <v>93</v>
      </c>
      <c r="B196" s="168" t="s">
        <v>429</v>
      </c>
      <c r="C196" s="183" t="s">
        <v>430</v>
      </c>
      <c r="D196" s="169" t="s">
        <v>196</v>
      </c>
      <c r="E196" s="170">
        <v>288.64999999999998</v>
      </c>
      <c r="F196" s="171"/>
      <c r="G196" s="172">
        <f>ROUND(E196*F196,2)</f>
        <v>0</v>
      </c>
      <c r="H196" s="171"/>
      <c r="I196" s="172">
        <f>ROUND(E196*H196,2)</f>
        <v>0</v>
      </c>
      <c r="J196" s="171"/>
      <c r="K196" s="172">
        <f>ROUND(E196*J196,2)</f>
        <v>0</v>
      </c>
      <c r="L196" s="172">
        <v>21</v>
      </c>
      <c r="M196" s="172">
        <f>G196*(1+L196/100)</f>
        <v>0</v>
      </c>
      <c r="N196" s="170">
        <v>0</v>
      </c>
      <c r="O196" s="170">
        <f>ROUND(E196*N196,2)</f>
        <v>0</v>
      </c>
      <c r="P196" s="170">
        <v>0</v>
      </c>
      <c r="Q196" s="170">
        <f>ROUND(E196*P196,2)</f>
        <v>0</v>
      </c>
      <c r="R196" s="172" t="s">
        <v>219</v>
      </c>
      <c r="S196" s="172" t="s">
        <v>127</v>
      </c>
      <c r="T196" s="173" t="s">
        <v>188</v>
      </c>
      <c r="U196" s="158">
        <v>1.6E-2</v>
      </c>
      <c r="V196" s="158">
        <f>ROUND(E196*U196,2)</f>
        <v>4.62</v>
      </c>
      <c r="W196" s="158"/>
      <c r="X196" s="158" t="s">
        <v>144</v>
      </c>
      <c r="Y196" s="158" t="s">
        <v>130</v>
      </c>
      <c r="Z196" s="148"/>
      <c r="AA196" s="148"/>
      <c r="AB196" s="148"/>
      <c r="AC196" s="148"/>
      <c r="AD196" s="148"/>
      <c r="AE196" s="148"/>
      <c r="AF196" s="148"/>
      <c r="AG196" s="148" t="s">
        <v>145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2" x14ac:dyDescent="0.2">
      <c r="A197" s="155"/>
      <c r="B197" s="156"/>
      <c r="C197" s="258" t="s">
        <v>426</v>
      </c>
      <c r="D197" s="259"/>
      <c r="E197" s="259"/>
      <c r="F197" s="259"/>
      <c r="G197" s="259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191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ht="22.5" outlineLevel="1" x14ac:dyDescent="0.2">
      <c r="A198" s="167">
        <v>94</v>
      </c>
      <c r="B198" s="168" t="s">
        <v>431</v>
      </c>
      <c r="C198" s="183" t="s">
        <v>432</v>
      </c>
      <c r="D198" s="169" t="s">
        <v>196</v>
      </c>
      <c r="E198" s="170">
        <v>1</v>
      </c>
      <c r="F198" s="171"/>
      <c r="G198" s="172">
        <f>ROUND(E198*F198,2)</f>
        <v>0</v>
      </c>
      <c r="H198" s="171"/>
      <c r="I198" s="172">
        <f>ROUND(E198*H198,2)</f>
        <v>0</v>
      </c>
      <c r="J198" s="171"/>
      <c r="K198" s="172">
        <f>ROUND(E198*J198,2)</f>
        <v>0</v>
      </c>
      <c r="L198" s="172">
        <v>21</v>
      </c>
      <c r="M198" s="172">
        <f>G198*(1+L198/100)</f>
        <v>0</v>
      </c>
      <c r="N198" s="170">
        <v>0</v>
      </c>
      <c r="O198" s="170">
        <f>ROUND(E198*N198,2)</f>
        <v>0</v>
      </c>
      <c r="P198" s="170">
        <v>0</v>
      </c>
      <c r="Q198" s="170">
        <f>ROUND(E198*P198,2)</f>
        <v>0</v>
      </c>
      <c r="R198" s="172" t="s">
        <v>366</v>
      </c>
      <c r="S198" s="172" t="s">
        <v>127</v>
      </c>
      <c r="T198" s="173" t="s">
        <v>188</v>
      </c>
      <c r="U198" s="158">
        <v>0.21149999999999999</v>
      </c>
      <c r="V198" s="158">
        <f>ROUND(E198*U198,2)</f>
        <v>0.21</v>
      </c>
      <c r="W198" s="158"/>
      <c r="X198" s="158" t="s">
        <v>144</v>
      </c>
      <c r="Y198" s="158" t="s">
        <v>130</v>
      </c>
      <c r="Z198" s="148"/>
      <c r="AA198" s="148"/>
      <c r="AB198" s="148"/>
      <c r="AC198" s="148"/>
      <c r="AD198" s="148"/>
      <c r="AE198" s="148"/>
      <c r="AF198" s="148"/>
      <c r="AG198" s="148" t="s">
        <v>145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">
      <c r="A199" s="155"/>
      <c r="B199" s="156"/>
      <c r="C199" s="258" t="s">
        <v>433</v>
      </c>
      <c r="D199" s="259"/>
      <c r="E199" s="259"/>
      <c r="F199" s="259"/>
      <c r="G199" s="259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191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1" x14ac:dyDescent="0.2">
      <c r="A200" s="167">
        <v>95</v>
      </c>
      <c r="B200" s="168" t="s">
        <v>434</v>
      </c>
      <c r="C200" s="183" t="s">
        <v>435</v>
      </c>
      <c r="D200" s="169" t="s">
        <v>196</v>
      </c>
      <c r="E200" s="170">
        <v>16</v>
      </c>
      <c r="F200" s="171"/>
      <c r="G200" s="172">
        <f>ROUND(E200*F200,2)</f>
        <v>0</v>
      </c>
      <c r="H200" s="171"/>
      <c r="I200" s="172">
        <f>ROUND(E200*H200,2)</f>
        <v>0</v>
      </c>
      <c r="J200" s="171"/>
      <c r="K200" s="172">
        <f>ROUND(E200*J200,2)</f>
        <v>0</v>
      </c>
      <c r="L200" s="172">
        <v>21</v>
      </c>
      <c r="M200" s="172">
        <f>G200*(1+L200/100)</f>
        <v>0</v>
      </c>
      <c r="N200" s="170">
        <v>0</v>
      </c>
      <c r="O200" s="170">
        <f>ROUND(E200*N200,2)</f>
        <v>0</v>
      </c>
      <c r="P200" s="170">
        <v>0</v>
      </c>
      <c r="Q200" s="170">
        <f>ROUND(E200*P200,2)</f>
        <v>0</v>
      </c>
      <c r="R200" s="172" t="s">
        <v>366</v>
      </c>
      <c r="S200" s="172" t="s">
        <v>127</v>
      </c>
      <c r="T200" s="173" t="s">
        <v>188</v>
      </c>
      <c r="U200" s="158">
        <v>0.11749999999999999</v>
      </c>
      <c r="V200" s="158">
        <f>ROUND(E200*U200,2)</f>
        <v>1.88</v>
      </c>
      <c r="W200" s="158"/>
      <c r="X200" s="158" t="s">
        <v>144</v>
      </c>
      <c r="Y200" s="158" t="s">
        <v>130</v>
      </c>
      <c r="Z200" s="148"/>
      <c r="AA200" s="148"/>
      <c r="AB200" s="148"/>
      <c r="AC200" s="148"/>
      <c r="AD200" s="148"/>
      <c r="AE200" s="148"/>
      <c r="AF200" s="148"/>
      <c r="AG200" s="148" t="s">
        <v>145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ht="22.5" outlineLevel="2" x14ac:dyDescent="0.2">
      <c r="A201" s="155"/>
      <c r="B201" s="156"/>
      <c r="C201" s="258" t="s">
        <v>436</v>
      </c>
      <c r="D201" s="259"/>
      <c r="E201" s="259"/>
      <c r="F201" s="259"/>
      <c r="G201" s="259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191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74" t="str">
        <f>C201</f>
        <v>vodovodu nebo kanalizace ražené nebo hloubené (827 1.4, 827 2.4) z trub betonových nebo železobetonových včetně drobných objektů,</v>
      </c>
      <c r="BB201" s="148"/>
      <c r="BC201" s="148"/>
      <c r="BD201" s="148"/>
      <c r="BE201" s="148"/>
      <c r="BF201" s="148"/>
      <c r="BG201" s="148"/>
      <c r="BH201" s="148"/>
    </row>
    <row r="202" spans="1:60" x14ac:dyDescent="0.2">
      <c r="A202" s="3"/>
      <c r="B202" s="4"/>
      <c r="C202" s="185"/>
      <c r="D202" s="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AE202">
        <v>15</v>
      </c>
      <c r="AF202">
        <v>21</v>
      </c>
      <c r="AG202" t="s">
        <v>108</v>
      </c>
    </row>
    <row r="203" spans="1:60" x14ac:dyDescent="0.2">
      <c r="A203" s="151"/>
      <c r="B203" s="152" t="s">
        <v>29</v>
      </c>
      <c r="C203" s="186"/>
      <c r="D203" s="153"/>
      <c r="E203" s="154"/>
      <c r="F203" s="154"/>
      <c r="G203" s="166">
        <f>G8+G73+G117+G161+G172+G175+G178</f>
        <v>0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AE203">
        <f>SUMIF(L7:L201,AE202,G7:G201)</f>
        <v>0</v>
      </c>
      <c r="AF203">
        <f>SUMIF(L7:L201,AF202,G7:G201)</f>
        <v>0</v>
      </c>
      <c r="AG203" t="s">
        <v>165</v>
      </c>
    </row>
    <row r="204" spans="1:60" x14ac:dyDescent="0.2">
      <c r="C204" s="187"/>
      <c r="D204" s="10"/>
      <c r="AG204" t="s">
        <v>167</v>
      </c>
    </row>
    <row r="205" spans="1:60" x14ac:dyDescent="0.2">
      <c r="D205" s="10"/>
    </row>
    <row r="206" spans="1:60" x14ac:dyDescent="0.2">
      <c r="D206" s="10"/>
    </row>
    <row r="207" spans="1:60" x14ac:dyDescent="0.2">
      <c r="D207" s="10"/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wAi1RPdzfTMi1vf7LtVvd7aqOp8oMrpqC/q+hqPls0XCBf1L+q/mi/Pz9y2rx+lxMfjjkL3qHbf/KnewJj0ZLQ==" saltValue="Jv83vA4YJHKNv6G7ro4zVA==" spinCount="100000" sheet="1" formatRows="0"/>
  <mergeCells count="46">
    <mergeCell ref="C45:G45"/>
    <mergeCell ref="A1:G1"/>
    <mergeCell ref="C2:G2"/>
    <mergeCell ref="C3:G3"/>
    <mergeCell ref="C4:G4"/>
    <mergeCell ref="C10:G10"/>
    <mergeCell ref="C12:G12"/>
    <mergeCell ref="C15:G15"/>
    <mergeCell ref="C18:G18"/>
    <mergeCell ref="C23:G23"/>
    <mergeCell ref="C31:G31"/>
    <mergeCell ref="C40:G40"/>
    <mergeCell ref="C119:G119"/>
    <mergeCell ref="C48:G48"/>
    <mergeCell ref="C57:G57"/>
    <mergeCell ref="C63:G63"/>
    <mergeCell ref="C65:G65"/>
    <mergeCell ref="C69:G69"/>
    <mergeCell ref="C72:G72"/>
    <mergeCell ref="C75:G75"/>
    <mergeCell ref="C85:G85"/>
    <mergeCell ref="C90:G90"/>
    <mergeCell ref="C101:G101"/>
    <mergeCell ref="C104:G104"/>
    <mergeCell ref="C165:G165"/>
    <mergeCell ref="C121:G121"/>
    <mergeCell ref="C123:G123"/>
    <mergeCell ref="C125:G125"/>
    <mergeCell ref="C132:G132"/>
    <mergeCell ref="C138:G138"/>
    <mergeCell ref="C140:G140"/>
    <mergeCell ref="C143:G143"/>
    <mergeCell ref="C146:G146"/>
    <mergeCell ref="C152:G152"/>
    <mergeCell ref="C155:G155"/>
    <mergeCell ref="C163:G163"/>
    <mergeCell ref="C195:G195"/>
    <mergeCell ref="C197:G197"/>
    <mergeCell ref="C199:G199"/>
    <mergeCell ref="C201:G201"/>
    <mergeCell ref="C169:G169"/>
    <mergeCell ref="C171:G171"/>
    <mergeCell ref="C174:G174"/>
    <mergeCell ref="C177:G177"/>
    <mergeCell ref="C180:G180"/>
    <mergeCell ref="C193:G19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1 1 Naklady</vt:lpstr>
      <vt:lpstr>1 2 Naklady</vt:lpstr>
      <vt:lpstr>2 1 Pol</vt:lpstr>
      <vt:lpstr>2 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Naklady'!Názvy_tisku</vt:lpstr>
      <vt:lpstr>'1 2 Naklady'!Názvy_tisku</vt:lpstr>
      <vt:lpstr>'2 1 Pol'!Názvy_tisku</vt:lpstr>
      <vt:lpstr>'2 2 Pol'!Názvy_tisku</vt:lpstr>
      <vt:lpstr>oadresa</vt:lpstr>
      <vt:lpstr>Stavba!Objednatel</vt:lpstr>
      <vt:lpstr>Stavba!Objekt</vt:lpstr>
      <vt:lpstr>'1 1 Naklady'!Oblast_tisku</vt:lpstr>
      <vt:lpstr>'1 2 Naklady'!Oblast_tisku</vt:lpstr>
      <vt:lpstr>'2 1 Pol'!Oblast_tisku</vt:lpstr>
      <vt:lpstr>'2 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Zdenka Šafránková</cp:lastModifiedBy>
  <cp:lastPrinted>2019-03-19T12:27:02Z</cp:lastPrinted>
  <dcterms:created xsi:type="dcterms:W3CDTF">2009-04-08T07:15:50Z</dcterms:created>
  <dcterms:modified xsi:type="dcterms:W3CDTF">2025-10-03T08:10:23Z</dcterms:modified>
</cp:coreProperties>
</file>