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SO01.1 - Výkopové práce a..." sheetId="2" r:id="rId2"/>
    <sheet name="SO01.2 - Výpis materiálu řad" sheetId="3" r:id="rId3"/>
    <sheet name="SO01.3 - Výpis materiálu ..." sheetId="4" r:id="rId4"/>
    <sheet name="SO01.4 - Provizorní zásob..." sheetId="5" r:id="rId5"/>
    <sheet name="SO02.1 - Výkopové práce a..." sheetId="6" r:id="rId6"/>
    <sheet name="SO02.2 - Výpis materiálu řad" sheetId="7" r:id="rId7"/>
    <sheet name="SO02.3 - Výpis materiálu ..." sheetId="8" r:id="rId8"/>
    <sheet name="SO02.4 - Provizorní zásob..." sheetId="9" r:id="rId9"/>
    <sheet name="OVN - Ostatní a vedlejší ..." sheetId="10" r:id="rId10"/>
    <sheet name="Pokyny pro vyplnění" sheetId="11" r:id="rId11"/>
  </sheets>
  <definedNames>
    <definedName name="_xlnm.Print_Area" localSheetId="0">'Rekapitulace stavby'!$D$4:$AO$36,'Rekapitulace stavby'!$C$42:$AQ$66</definedName>
    <definedName name="_xlnm.Print_Titles" localSheetId="0">'Rekapitulace stavby'!$52:$52</definedName>
    <definedName name="_xlnm._FilterDatabase" localSheetId="1" hidden="1">'SO01.1 - Výkopové práce a...'!$C$92:$K$710</definedName>
    <definedName name="_xlnm.Print_Area" localSheetId="1">'SO01.1 - Výkopové práce a...'!$C$4:$J$41,'SO01.1 - Výkopové práce a...'!$C$47:$J$72,'SO01.1 - Výkopové práce a...'!$C$78:$K$710</definedName>
    <definedName name="_xlnm.Print_Titles" localSheetId="1">'SO01.1 - Výkopové práce a...'!$92:$92</definedName>
    <definedName name="_xlnm._FilterDatabase" localSheetId="2" hidden="1">'SO01.2 - Výpis materiálu řad'!$C$89:$K$263</definedName>
    <definedName name="_xlnm.Print_Area" localSheetId="2">'SO01.2 - Výpis materiálu řad'!$C$4:$J$41,'SO01.2 - Výpis materiálu řad'!$C$47:$J$69,'SO01.2 - Výpis materiálu řad'!$C$75:$K$263</definedName>
    <definedName name="_xlnm.Print_Titles" localSheetId="2">'SO01.2 - Výpis materiálu řad'!$89:$89</definedName>
    <definedName name="_xlnm._FilterDatabase" localSheetId="3" hidden="1">'SO01.3 - Výpis materiálu ...'!$C$89:$K$182</definedName>
    <definedName name="_xlnm.Print_Area" localSheetId="3">'SO01.3 - Výpis materiálu ...'!$C$4:$J$41,'SO01.3 - Výpis materiálu ...'!$C$47:$J$69,'SO01.3 - Výpis materiálu ...'!$C$75:$K$182</definedName>
    <definedName name="_xlnm.Print_Titles" localSheetId="3">'SO01.3 - Výpis materiálu ...'!$89:$89</definedName>
    <definedName name="_xlnm._FilterDatabase" localSheetId="4" hidden="1">'SO01.4 - Provizorní zásob...'!$C$88:$K$171</definedName>
    <definedName name="_xlnm.Print_Area" localSheetId="4">'SO01.4 - Provizorní zásob...'!$C$4:$J$41,'SO01.4 - Provizorní zásob...'!$C$47:$J$68,'SO01.4 - Provizorní zásob...'!$C$74:$K$171</definedName>
    <definedName name="_xlnm.Print_Titles" localSheetId="4">'SO01.4 - Provizorní zásob...'!$88:$88</definedName>
    <definedName name="_xlnm._FilterDatabase" localSheetId="5" hidden="1">'SO02.1 - Výkopové práce a...'!$C$92:$K$984</definedName>
    <definedName name="_xlnm.Print_Area" localSheetId="5">'SO02.1 - Výkopové práce a...'!$C$4:$J$41,'SO02.1 - Výkopové práce a...'!$C$47:$J$72,'SO02.1 - Výkopové práce a...'!$C$78:$K$984</definedName>
    <definedName name="_xlnm.Print_Titles" localSheetId="5">'SO02.1 - Výkopové práce a...'!$92:$92</definedName>
    <definedName name="_xlnm._FilterDatabase" localSheetId="6" hidden="1">'SO02.2 - Výpis materiálu řad'!$C$89:$K$236</definedName>
    <definedName name="_xlnm.Print_Area" localSheetId="6">'SO02.2 - Výpis materiálu řad'!$C$4:$J$41,'SO02.2 - Výpis materiálu řad'!$C$47:$J$69,'SO02.2 - Výpis materiálu řad'!$C$75:$K$236</definedName>
    <definedName name="_xlnm.Print_Titles" localSheetId="6">'SO02.2 - Výpis materiálu řad'!$89:$89</definedName>
    <definedName name="_xlnm._FilterDatabase" localSheetId="7" hidden="1">'SO02.3 - Výpis materiálu ...'!$C$89:$K$199</definedName>
    <definedName name="_xlnm.Print_Area" localSheetId="7">'SO02.3 - Výpis materiálu ...'!$C$4:$J$41,'SO02.3 - Výpis materiálu ...'!$C$47:$J$69,'SO02.3 - Výpis materiálu ...'!$C$75:$K$199</definedName>
    <definedName name="_xlnm.Print_Titles" localSheetId="7">'SO02.3 - Výpis materiálu ...'!$89:$89</definedName>
    <definedName name="_xlnm._FilterDatabase" localSheetId="8" hidden="1">'SO02.4 - Provizorní zásob...'!$C$88:$K$169</definedName>
    <definedName name="_xlnm.Print_Area" localSheetId="8">'SO02.4 - Provizorní zásob...'!$C$4:$J$41,'SO02.4 - Provizorní zásob...'!$C$47:$J$68,'SO02.4 - Provizorní zásob...'!$C$74:$K$169</definedName>
    <definedName name="_xlnm.Print_Titles" localSheetId="8">'SO02.4 - Provizorní zásob...'!$88:$88</definedName>
    <definedName name="_xlnm._FilterDatabase" localSheetId="9" hidden="1">'OVN - Ostatní a vedlejší ...'!$C$79:$K$106</definedName>
    <definedName name="_xlnm.Print_Area" localSheetId="9">'OVN - Ostatní a vedlejší ...'!$C$4:$J$39,'OVN - Ostatní a vedlejší ...'!$C$45:$J$61,'OVN - Ostatní a vedlejší ...'!$C$67:$K$106</definedName>
    <definedName name="_xlnm.Print_Titles" localSheetId="9">'OVN - Ostatní a vedlejší ...'!$79:$79</definedName>
    <definedName name="_xlnm.Print_Area" localSheetId="10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10" l="1" r="J37"/>
  <c r="J36"/>
  <c i="1" r="AY65"/>
  <c i="10" r="J35"/>
  <c i="1" r="AX65"/>
  <c i="10"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BI85"/>
  <c r="BH85"/>
  <c r="BG85"/>
  <c r="BF85"/>
  <c r="T85"/>
  <c r="R85"/>
  <c r="P85"/>
  <c r="BI84"/>
  <c r="BH84"/>
  <c r="BG84"/>
  <c r="BF84"/>
  <c r="T84"/>
  <c r="R84"/>
  <c r="P84"/>
  <c r="BI83"/>
  <c r="BH83"/>
  <c r="BG83"/>
  <c r="BF83"/>
  <c r="T83"/>
  <c r="R83"/>
  <c r="P83"/>
  <c r="BI82"/>
  <c r="BH82"/>
  <c r="BG82"/>
  <c r="BF82"/>
  <c r="T82"/>
  <c r="R82"/>
  <c r="P82"/>
  <c r="F74"/>
  <c r="E72"/>
  <c r="F52"/>
  <c r="E50"/>
  <c r="J24"/>
  <c r="E24"/>
  <c r="J77"/>
  <c r="J23"/>
  <c r="J21"/>
  <c r="E21"/>
  <c r="J54"/>
  <c r="J20"/>
  <c r="J18"/>
  <c r="E18"/>
  <c r="F77"/>
  <c r="J17"/>
  <c r="J15"/>
  <c r="E15"/>
  <c r="F76"/>
  <c r="J14"/>
  <c r="J12"/>
  <c r="J74"/>
  <c r="E7"/>
  <c r="E70"/>
  <c i="9" r="J39"/>
  <c r="J38"/>
  <c i="1" r="AY64"/>
  <c i="9" r="J37"/>
  <c i="1" r="AX64"/>
  <c i="9" r="BI168"/>
  <c r="BH168"/>
  <c r="BG168"/>
  <c r="BF168"/>
  <c r="T168"/>
  <c r="T167"/>
  <c r="R168"/>
  <c r="R167"/>
  <c r="P168"/>
  <c r="P167"/>
  <c r="BI164"/>
  <c r="BH164"/>
  <c r="BG164"/>
  <c r="BF164"/>
  <c r="T164"/>
  <c r="R164"/>
  <c r="P164"/>
  <c r="BI161"/>
  <c r="BH161"/>
  <c r="BG161"/>
  <c r="BF161"/>
  <c r="T161"/>
  <c r="R161"/>
  <c r="P161"/>
  <c r="BI159"/>
  <c r="BH159"/>
  <c r="BG159"/>
  <c r="BF159"/>
  <c r="T159"/>
  <c r="R159"/>
  <c r="P159"/>
  <c r="BI158"/>
  <c r="BH158"/>
  <c r="BG158"/>
  <c r="BF158"/>
  <c r="T158"/>
  <c r="R158"/>
  <c r="P158"/>
  <c r="BI156"/>
  <c r="BH156"/>
  <c r="BG156"/>
  <c r="BF156"/>
  <c r="T156"/>
  <c r="R156"/>
  <c r="P156"/>
  <c r="BI152"/>
  <c r="BH152"/>
  <c r="BG152"/>
  <c r="BF152"/>
  <c r="T152"/>
  <c r="R152"/>
  <c r="P152"/>
  <c r="BI148"/>
  <c r="BH148"/>
  <c r="BG148"/>
  <c r="BF148"/>
  <c r="T148"/>
  <c r="R148"/>
  <c r="P148"/>
  <c r="BI143"/>
  <c r="BH143"/>
  <c r="BG143"/>
  <c r="BF143"/>
  <c r="T143"/>
  <c r="R143"/>
  <c r="P143"/>
  <c r="BI138"/>
  <c r="BH138"/>
  <c r="BG138"/>
  <c r="BF138"/>
  <c r="T138"/>
  <c r="R138"/>
  <c r="P138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1"/>
  <c r="BH121"/>
  <c r="BG121"/>
  <c r="BF121"/>
  <c r="T121"/>
  <c r="R121"/>
  <c r="P121"/>
  <c r="BI119"/>
  <c r="BH119"/>
  <c r="BG119"/>
  <c r="BF119"/>
  <c r="T119"/>
  <c r="R119"/>
  <c r="P119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08"/>
  <c r="BH108"/>
  <c r="BG108"/>
  <c r="BF108"/>
  <c r="T108"/>
  <c r="R108"/>
  <c r="P108"/>
  <c r="BI106"/>
  <c r="BH106"/>
  <c r="BG106"/>
  <c r="BF106"/>
  <c r="T106"/>
  <c r="R106"/>
  <c r="P106"/>
  <c r="BI102"/>
  <c r="BH102"/>
  <c r="BG102"/>
  <c r="BF102"/>
  <c r="T102"/>
  <c r="R102"/>
  <c r="P102"/>
  <c r="BI100"/>
  <c r="BH100"/>
  <c r="BG100"/>
  <c r="BF100"/>
  <c r="T100"/>
  <c r="R100"/>
  <c r="P100"/>
  <c r="BI96"/>
  <c r="BH96"/>
  <c r="BG96"/>
  <c r="BF96"/>
  <c r="T96"/>
  <c r="R96"/>
  <c r="P96"/>
  <c r="BI92"/>
  <c r="BH92"/>
  <c r="BG92"/>
  <c r="BF92"/>
  <c r="T92"/>
  <c r="R92"/>
  <c r="P92"/>
  <c r="F83"/>
  <c r="E81"/>
  <c r="F56"/>
  <c r="E54"/>
  <c r="J26"/>
  <c r="E26"/>
  <c r="J86"/>
  <c r="J25"/>
  <c r="J23"/>
  <c r="E23"/>
  <c r="J85"/>
  <c r="J22"/>
  <c r="J20"/>
  <c r="E20"/>
  <c r="F59"/>
  <c r="J19"/>
  <c r="J17"/>
  <c r="E17"/>
  <c r="F58"/>
  <c r="J16"/>
  <c r="J14"/>
  <c r="J83"/>
  <c r="E7"/>
  <c r="E50"/>
  <c i="8" r="J39"/>
  <c r="J38"/>
  <c i="1" r="AY63"/>
  <c i="8" r="J37"/>
  <c i="1" r="AX63"/>
  <c i="8" r="BI198"/>
  <c r="BH198"/>
  <c r="BG198"/>
  <c r="BF198"/>
  <c r="T198"/>
  <c r="T197"/>
  <c r="R198"/>
  <c r="R197"/>
  <c r="P198"/>
  <c r="P197"/>
  <c r="BI193"/>
  <c r="BH193"/>
  <c r="BG193"/>
  <c r="BF193"/>
  <c r="T193"/>
  <c r="R193"/>
  <c r="P193"/>
  <c r="BI189"/>
  <c r="BH189"/>
  <c r="BG189"/>
  <c r="BF189"/>
  <c r="T189"/>
  <c r="R189"/>
  <c r="P189"/>
  <c r="BI186"/>
  <c r="BH186"/>
  <c r="BG186"/>
  <c r="BF186"/>
  <c r="T186"/>
  <c r="R186"/>
  <c r="P186"/>
  <c r="BI182"/>
  <c r="BH182"/>
  <c r="BG182"/>
  <c r="BF182"/>
  <c r="T182"/>
  <c r="R182"/>
  <c r="P182"/>
  <c r="BI179"/>
  <c r="BH179"/>
  <c r="BG179"/>
  <c r="BF179"/>
  <c r="T179"/>
  <c r="R179"/>
  <c r="P179"/>
  <c r="BI178"/>
  <c r="BH178"/>
  <c r="BG178"/>
  <c r="BF178"/>
  <c r="T178"/>
  <c r="R178"/>
  <c r="P178"/>
  <c r="BI175"/>
  <c r="BH175"/>
  <c r="BG175"/>
  <c r="BF175"/>
  <c r="T175"/>
  <c r="R175"/>
  <c r="P175"/>
  <c r="BI171"/>
  <c r="BH171"/>
  <c r="BG171"/>
  <c r="BF171"/>
  <c r="T171"/>
  <c r="R171"/>
  <c r="P171"/>
  <c r="BI168"/>
  <c r="BH168"/>
  <c r="BG168"/>
  <c r="BF168"/>
  <c r="T168"/>
  <c r="R168"/>
  <c r="P168"/>
  <c r="BI165"/>
  <c r="BH165"/>
  <c r="BG165"/>
  <c r="BF165"/>
  <c r="T165"/>
  <c r="R165"/>
  <c r="P165"/>
  <c r="BI162"/>
  <c r="BH162"/>
  <c r="BG162"/>
  <c r="BF162"/>
  <c r="T162"/>
  <c r="R162"/>
  <c r="P162"/>
  <c r="BI158"/>
  <c r="BH158"/>
  <c r="BG158"/>
  <c r="BF158"/>
  <c r="T158"/>
  <c r="R158"/>
  <c r="P158"/>
  <c r="BI156"/>
  <c r="BH156"/>
  <c r="BG156"/>
  <c r="BF156"/>
  <c r="T156"/>
  <c r="R156"/>
  <c r="P156"/>
  <c r="BI152"/>
  <c r="BH152"/>
  <c r="BG152"/>
  <c r="BF152"/>
  <c r="T152"/>
  <c r="R152"/>
  <c r="P152"/>
  <c r="BI148"/>
  <c r="BH148"/>
  <c r="BG148"/>
  <c r="BF148"/>
  <c r="T148"/>
  <c r="T147"/>
  <c r="R148"/>
  <c r="R147"/>
  <c r="P148"/>
  <c r="P147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2"/>
  <c r="BH132"/>
  <c r="BG132"/>
  <c r="BF132"/>
  <c r="T132"/>
  <c r="R132"/>
  <c r="P132"/>
  <c r="BI129"/>
  <c r="BH129"/>
  <c r="BG129"/>
  <c r="BF129"/>
  <c r="T129"/>
  <c r="R129"/>
  <c r="P129"/>
  <c r="BI126"/>
  <c r="BH126"/>
  <c r="BG126"/>
  <c r="BF126"/>
  <c r="T126"/>
  <c r="R126"/>
  <c r="P126"/>
  <c r="BI124"/>
  <c r="BH124"/>
  <c r="BG124"/>
  <c r="BF124"/>
  <c r="T124"/>
  <c r="R124"/>
  <c r="P124"/>
  <c r="BI119"/>
  <c r="BH119"/>
  <c r="BG119"/>
  <c r="BF119"/>
  <c r="T119"/>
  <c r="R119"/>
  <c r="P119"/>
  <c r="BI117"/>
  <c r="BH117"/>
  <c r="BG117"/>
  <c r="BF117"/>
  <c r="T117"/>
  <c r="R117"/>
  <c r="P117"/>
  <c r="BI114"/>
  <c r="BH114"/>
  <c r="BG114"/>
  <c r="BF114"/>
  <c r="T114"/>
  <c r="R114"/>
  <c r="P114"/>
  <c r="BI111"/>
  <c r="BH111"/>
  <c r="BG111"/>
  <c r="BF111"/>
  <c r="T111"/>
  <c r="R111"/>
  <c r="P111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1"/>
  <c r="BH101"/>
  <c r="BG101"/>
  <c r="BF101"/>
  <c r="T101"/>
  <c r="R101"/>
  <c r="P101"/>
  <c r="BI99"/>
  <c r="BH99"/>
  <c r="BG99"/>
  <c r="BF99"/>
  <c r="T99"/>
  <c r="R99"/>
  <c r="P99"/>
  <c r="BI95"/>
  <c r="BH95"/>
  <c r="BG95"/>
  <c r="BF95"/>
  <c r="T95"/>
  <c r="R95"/>
  <c r="P95"/>
  <c r="BI93"/>
  <c r="BH93"/>
  <c r="BG93"/>
  <c r="BF93"/>
  <c r="T93"/>
  <c r="R93"/>
  <c r="P93"/>
  <c r="F84"/>
  <c r="E82"/>
  <c r="F56"/>
  <c r="E54"/>
  <c r="J26"/>
  <c r="E26"/>
  <c r="J59"/>
  <c r="J25"/>
  <c r="J23"/>
  <c r="E23"/>
  <c r="J58"/>
  <c r="J22"/>
  <c r="J20"/>
  <c r="E20"/>
  <c r="F59"/>
  <c r="J19"/>
  <c r="J17"/>
  <c r="E17"/>
  <c r="F86"/>
  <c r="J16"/>
  <c r="J14"/>
  <c r="J84"/>
  <c r="E7"/>
  <c r="E78"/>
  <c i="7" r="J39"/>
  <c r="J38"/>
  <c i="1" r="AY62"/>
  <c i="7" r="J37"/>
  <c i="1" r="AX62"/>
  <c i="7" r="BI235"/>
  <c r="BH235"/>
  <c r="BG235"/>
  <c r="BF235"/>
  <c r="T235"/>
  <c r="T234"/>
  <c r="R235"/>
  <c r="R234"/>
  <c r="P235"/>
  <c r="P234"/>
  <c r="BI231"/>
  <c r="BH231"/>
  <c r="BG231"/>
  <c r="BF231"/>
  <c r="T231"/>
  <c r="R231"/>
  <c r="P231"/>
  <c r="BI228"/>
  <c r="BH228"/>
  <c r="BG228"/>
  <c r="BF228"/>
  <c r="T228"/>
  <c r="R228"/>
  <c r="P228"/>
  <c r="BI227"/>
  <c r="BH227"/>
  <c r="BG227"/>
  <c r="BF227"/>
  <c r="T227"/>
  <c r="R227"/>
  <c r="P227"/>
  <c r="BI224"/>
  <c r="BH224"/>
  <c r="BG224"/>
  <c r="BF224"/>
  <c r="T224"/>
  <c r="R224"/>
  <c r="P224"/>
  <c r="BI220"/>
  <c r="BH220"/>
  <c r="BG220"/>
  <c r="BF220"/>
  <c r="T220"/>
  <c r="R220"/>
  <c r="P220"/>
  <c r="BI216"/>
  <c r="BH216"/>
  <c r="BG216"/>
  <c r="BF216"/>
  <c r="T216"/>
  <c r="R216"/>
  <c r="P216"/>
  <c r="BI213"/>
  <c r="BH213"/>
  <c r="BG213"/>
  <c r="BF213"/>
  <c r="T213"/>
  <c r="R213"/>
  <c r="P213"/>
  <c r="BI209"/>
  <c r="BH209"/>
  <c r="BG209"/>
  <c r="BF209"/>
  <c r="T209"/>
  <c r="R209"/>
  <c r="P209"/>
  <c r="BI206"/>
  <c r="BH206"/>
  <c r="BG206"/>
  <c r="BF206"/>
  <c r="T206"/>
  <c r="R206"/>
  <c r="P206"/>
  <c r="BI205"/>
  <c r="BH205"/>
  <c r="BG205"/>
  <c r="BF205"/>
  <c r="T205"/>
  <c r="R205"/>
  <c r="P205"/>
  <c r="BI203"/>
  <c r="BH203"/>
  <c r="BG203"/>
  <c r="BF203"/>
  <c r="T203"/>
  <c r="R203"/>
  <c r="P203"/>
  <c r="BI199"/>
  <c r="BH199"/>
  <c r="BG199"/>
  <c r="BF199"/>
  <c r="T199"/>
  <c r="R199"/>
  <c r="P199"/>
  <c r="BI197"/>
  <c r="BH197"/>
  <c r="BG197"/>
  <c r="BF197"/>
  <c r="T197"/>
  <c r="R197"/>
  <c r="P197"/>
  <c r="BI193"/>
  <c r="BH193"/>
  <c r="BG193"/>
  <c r="BF193"/>
  <c r="T193"/>
  <c r="R193"/>
  <c r="P193"/>
  <c r="BI189"/>
  <c r="BH189"/>
  <c r="BG189"/>
  <c r="BF189"/>
  <c r="T189"/>
  <c r="R189"/>
  <c r="P189"/>
  <c r="BI186"/>
  <c r="BH186"/>
  <c r="BG186"/>
  <c r="BF186"/>
  <c r="T186"/>
  <c r="R186"/>
  <c r="P186"/>
  <c r="BI181"/>
  <c r="BH181"/>
  <c r="BG181"/>
  <c r="BF181"/>
  <c r="T181"/>
  <c r="R181"/>
  <c r="P181"/>
  <c r="BI177"/>
  <c r="BH177"/>
  <c r="BG177"/>
  <c r="BF177"/>
  <c r="T177"/>
  <c r="R177"/>
  <c r="P177"/>
  <c r="BI173"/>
  <c r="BH173"/>
  <c r="BG173"/>
  <c r="BF173"/>
  <c r="T173"/>
  <c r="R173"/>
  <c r="P173"/>
  <c r="BI168"/>
  <c r="BH168"/>
  <c r="BG168"/>
  <c r="BF168"/>
  <c r="T168"/>
  <c r="R168"/>
  <c r="P168"/>
  <c r="BI166"/>
  <c r="BH166"/>
  <c r="BG166"/>
  <c r="BF166"/>
  <c r="T166"/>
  <c r="R166"/>
  <c r="P166"/>
  <c r="BI161"/>
  <c r="BH161"/>
  <c r="BG161"/>
  <c r="BF161"/>
  <c r="T161"/>
  <c r="R161"/>
  <c r="P161"/>
  <c r="BI157"/>
  <c r="BH157"/>
  <c r="BG157"/>
  <c r="BF157"/>
  <c r="T157"/>
  <c r="R157"/>
  <c r="P157"/>
  <c r="BI153"/>
  <c r="BH153"/>
  <c r="BG153"/>
  <c r="BF153"/>
  <c r="T153"/>
  <c r="R153"/>
  <c r="P153"/>
  <c r="BI150"/>
  <c r="BH150"/>
  <c r="BG150"/>
  <c r="BF150"/>
  <c r="T150"/>
  <c r="R150"/>
  <c r="P150"/>
  <c r="BI147"/>
  <c r="BH147"/>
  <c r="BG147"/>
  <c r="BF147"/>
  <c r="T147"/>
  <c r="R147"/>
  <c r="P147"/>
  <c r="BI145"/>
  <c r="BH145"/>
  <c r="BG145"/>
  <c r="BF145"/>
  <c r="T145"/>
  <c r="R145"/>
  <c r="P145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3"/>
  <c r="BH133"/>
  <c r="BG133"/>
  <c r="BF133"/>
  <c r="T133"/>
  <c r="R133"/>
  <c r="P133"/>
  <c r="BI130"/>
  <c r="BH130"/>
  <c r="BG130"/>
  <c r="BF130"/>
  <c r="T130"/>
  <c r="R130"/>
  <c r="P130"/>
  <c r="BI128"/>
  <c r="BH128"/>
  <c r="BG128"/>
  <c r="BF128"/>
  <c r="T128"/>
  <c r="R128"/>
  <c r="P128"/>
  <c r="BI124"/>
  <c r="BH124"/>
  <c r="BG124"/>
  <c r="BF124"/>
  <c r="T124"/>
  <c r="R124"/>
  <c r="P124"/>
  <c r="BI122"/>
  <c r="BH122"/>
  <c r="BG122"/>
  <c r="BF122"/>
  <c r="T122"/>
  <c r="R122"/>
  <c r="P122"/>
  <c r="BI118"/>
  <c r="BH118"/>
  <c r="BG118"/>
  <c r="BF118"/>
  <c r="T118"/>
  <c r="R118"/>
  <c r="P118"/>
  <c r="BI114"/>
  <c r="BH114"/>
  <c r="BG114"/>
  <c r="BF114"/>
  <c r="T114"/>
  <c r="R114"/>
  <c r="P114"/>
  <c r="BI112"/>
  <c r="BH112"/>
  <c r="BG112"/>
  <c r="BF112"/>
  <c r="T112"/>
  <c r="R112"/>
  <c r="P112"/>
  <c r="BI109"/>
  <c r="BH109"/>
  <c r="BG109"/>
  <c r="BF109"/>
  <c r="T109"/>
  <c r="R109"/>
  <c r="P109"/>
  <c r="BI107"/>
  <c r="BH107"/>
  <c r="BG107"/>
  <c r="BF107"/>
  <c r="T107"/>
  <c r="R107"/>
  <c r="P107"/>
  <c r="BI103"/>
  <c r="BH103"/>
  <c r="BG103"/>
  <c r="BF103"/>
  <c r="T103"/>
  <c r="R103"/>
  <c r="P103"/>
  <c r="BI99"/>
  <c r="BH99"/>
  <c r="BG99"/>
  <c r="BF99"/>
  <c r="T99"/>
  <c r="R99"/>
  <c r="P99"/>
  <c r="BI95"/>
  <c r="BH95"/>
  <c r="BG95"/>
  <c r="BF95"/>
  <c r="T95"/>
  <c r="R95"/>
  <c r="P95"/>
  <c r="BI93"/>
  <c r="BH93"/>
  <c r="BG93"/>
  <c r="BF93"/>
  <c r="T93"/>
  <c r="R93"/>
  <c r="P93"/>
  <c r="F84"/>
  <c r="E82"/>
  <c r="F56"/>
  <c r="E54"/>
  <c r="J26"/>
  <c r="E26"/>
  <c r="J59"/>
  <c r="J25"/>
  <c r="J23"/>
  <c r="E23"/>
  <c r="J86"/>
  <c r="J22"/>
  <c r="J20"/>
  <c r="E20"/>
  <c r="F59"/>
  <c r="J19"/>
  <c r="J17"/>
  <c r="E17"/>
  <c r="F58"/>
  <c r="J16"/>
  <c r="J14"/>
  <c r="J56"/>
  <c r="E7"/>
  <c r="E78"/>
  <c i="6" r="J39"/>
  <c r="J38"/>
  <c i="1" r="AY61"/>
  <c i="6" r="J37"/>
  <c i="1" r="AX61"/>
  <c i="6" r="BI983"/>
  <c r="BH983"/>
  <c r="BG983"/>
  <c r="BF983"/>
  <c r="T983"/>
  <c r="T982"/>
  <c r="R983"/>
  <c r="R982"/>
  <c r="P983"/>
  <c r="P982"/>
  <c r="BI977"/>
  <c r="BH977"/>
  <c r="BG977"/>
  <c r="BF977"/>
  <c r="T977"/>
  <c r="R977"/>
  <c r="P977"/>
  <c r="BI972"/>
  <c r="BH972"/>
  <c r="BG972"/>
  <c r="BF972"/>
  <c r="T972"/>
  <c r="R972"/>
  <c r="P972"/>
  <c r="BI966"/>
  <c r="BH966"/>
  <c r="BG966"/>
  <c r="BF966"/>
  <c r="T966"/>
  <c r="R966"/>
  <c r="P966"/>
  <c r="BI959"/>
  <c r="BH959"/>
  <c r="BG959"/>
  <c r="BF959"/>
  <c r="T959"/>
  <c r="R959"/>
  <c r="P959"/>
  <c r="BI953"/>
  <c r="BH953"/>
  <c r="BG953"/>
  <c r="BF953"/>
  <c r="T953"/>
  <c r="R953"/>
  <c r="P953"/>
  <c r="BI946"/>
  <c r="BH946"/>
  <c r="BG946"/>
  <c r="BF946"/>
  <c r="T946"/>
  <c r="R946"/>
  <c r="P946"/>
  <c r="BI940"/>
  <c r="BH940"/>
  <c r="BG940"/>
  <c r="BF940"/>
  <c r="T940"/>
  <c r="R940"/>
  <c r="P940"/>
  <c r="BI934"/>
  <c r="BH934"/>
  <c r="BG934"/>
  <c r="BF934"/>
  <c r="T934"/>
  <c r="R934"/>
  <c r="P934"/>
  <c r="BI929"/>
  <c r="BH929"/>
  <c r="BG929"/>
  <c r="BF929"/>
  <c r="T929"/>
  <c r="R929"/>
  <c r="P929"/>
  <c r="BI924"/>
  <c r="BH924"/>
  <c r="BG924"/>
  <c r="BF924"/>
  <c r="T924"/>
  <c r="R924"/>
  <c r="P924"/>
  <c r="BI919"/>
  <c r="BH919"/>
  <c r="BG919"/>
  <c r="BF919"/>
  <c r="T919"/>
  <c r="R919"/>
  <c r="P919"/>
  <c r="BI913"/>
  <c r="BH913"/>
  <c r="BG913"/>
  <c r="BF913"/>
  <c r="T913"/>
  <c r="R913"/>
  <c r="P913"/>
  <c r="BI909"/>
  <c r="BH909"/>
  <c r="BG909"/>
  <c r="BF909"/>
  <c r="T909"/>
  <c r="R909"/>
  <c r="P909"/>
  <c r="BI905"/>
  <c r="BH905"/>
  <c r="BG905"/>
  <c r="BF905"/>
  <c r="T905"/>
  <c r="R905"/>
  <c r="P905"/>
  <c r="BI901"/>
  <c r="BH901"/>
  <c r="BG901"/>
  <c r="BF901"/>
  <c r="T901"/>
  <c r="R901"/>
  <c r="P901"/>
  <c r="BI899"/>
  <c r="BH899"/>
  <c r="BG899"/>
  <c r="BF899"/>
  <c r="T899"/>
  <c r="R899"/>
  <c r="P899"/>
  <c r="BI897"/>
  <c r="BH897"/>
  <c r="BG897"/>
  <c r="BF897"/>
  <c r="T897"/>
  <c r="R897"/>
  <c r="P897"/>
  <c r="BI893"/>
  <c r="BH893"/>
  <c r="BG893"/>
  <c r="BF893"/>
  <c r="T893"/>
  <c r="R893"/>
  <c r="P893"/>
  <c r="BI891"/>
  <c r="BH891"/>
  <c r="BG891"/>
  <c r="BF891"/>
  <c r="T891"/>
  <c r="R891"/>
  <c r="P891"/>
  <c r="BI887"/>
  <c r="BH887"/>
  <c r="BG887"/>
  <c r="BF887"/>
  <c r="T887"/>
  <c r="R887"/>
  <c r="P887"/>
  <c r="BI885"/>
  <c r="BH885"/>
  <c r="BG885"/>
  <c r="BF885"/>
  <c r="T885"/>
  <c r="R885"/>
  <c r="P885"/>
  <c r="BI881"/>
  <c r="BH881"/>
  <c r="BG881"/>
  <c r="BF881"/>
  <c r="T881"/>
  <c r="R881"/>
  <c r="P881"/>
  <c r="BI876"/>
  <c r="BH876"/>
  <c r="BG876"/>
  <c r="BF876"/>
  <c r="T876"/>
  <c r="T875"/>
  <c r="R876"/>
  <c r="R875"/>
  <c r="P876"/>
  <c r="P875"/>
  <c r="BI871"/>
  <c r="BH871"/>
  <c r="BG871"/>
  <c r="BF871"/>
  <c r="T871"/>
  <c r="R871"/>
  <c r="P871"/>
  <c r="BI867"/>
  <c r="BH867"/>
  <c r="BG867"/>
  <c r="BF867"/>
  <c r="T867"/>
  <c r="R867"/>
  <c r="P867"/>
  <c r="BI862"/>
  <c r="BH862"/>
  <c r="BG862"/>
  <c r="BF862"/>
  <c r="T862"/>
  <c r="R862"/>
  <c r="P862"/>
  <c r="BI857"/>
  <c r="BH857"/>
  <c r="BG857"/>
  <c r="BF857"/>
  <c r="T857"/>
  <c r="R857"/>
  <c r="P857"/>
  <c r="BI853"/>
  <c r="BH853"/>
  <c r="BG853"/>
  <c r="BF853"/>
  <c r="T853"/>
  <c r="R853"/>
  <c r="P853"/>
  <c r="BI849"/>
  <c r="BH849"/>
  <c r="BG849"/>
  <c r="BF849"/>
  <c r="T849"/>
  <c r="R849"/>
  <c r="P849"/>
  <c r="BI844"/>
  <c r="BH844"/>
  <c r="BG844"/>
  <c r="BF844"/>
  <c r="T844"/>
  <c r="R844"/>
  <c r="P844"/>
  <c r="BI828"/>
  <c r="BH828"/>
  <c r="BG828"/>
  <c r="BF828"/>
  <c r="T828"/>
  <c r="R828"/>
  <c r="P828"/>
  <c r="BI824"/>
  <c r="BH824"/>
  <c r="BG824"/>
  <c r="BF824"/>
  <c r="T824"/>
  <c r="R824"/>
  <c r="P824"/>
  <c r="BI786"/>
  <c r="BH786"/>
  <c r="BG786"/>
  <c r="BF786"/>
  <c r="T786"/>
  <c r="R786"/>
  <c r="P786"/>
  <c r="BI777"/>
  <c r="BH777"/>
  <c r="BG777"/>
  <c r="BF777"/>
  <c r="T777"/>
  <c r="R777"/>
  <c r="P777"/>
  <c r="BI767"/>
  <c r="BH767"/>
  <c r="BG767"/>
  <c r="BF767"/>
  <c r="T767"/>
  <c r="R767"/>
  <c r="P767"/>
  <c r="BI716"/>
  <c r="BH716"/>
  <c r="BG716"/>
  <c r="BF716"/>
  <c r="T716"/>
  <c r="T715"/>
  <c r="R716"/>
  <c r="R715"/>
  <c r="P716"/>
  <c r="P715"/>
  <c r="BI713"/>
  <c r="BH713"/>
  <c r="BG713"/>
  <c r="BF713"/>
  <c r="T713"/>
  <c r="R713"/>
  <c r="P713"/>
  <c r="BI707"/>
  <c r="BH707"/>
  <c r="BG707"/>
  <c r="BF707"/>
  <c r="T707"/>
  <c r="R707"/>
  <c r="P707"/>
  <c r="BI702"/>
  <c r="BH702"/>
  <c r="BG702"/>
  <c r="BF702"/>
  <c r="T702"/>
  <c r="R702"/>
  <c r="P702"/>
  <c r="BI696"/>
  <c r="BH696"/>
  <c r="BG696"/>
  <c r="BF696"/>
  <c r="T696"/>
  <c r="R696"/>
  <c r="P696"/>
  <c r="BI694"/>
  <c r="BH694"/>
  <c r="BG694"/>
  <c r="BF694"/>
  <c r="T694"/>
  <c r="R694"/>
  <c r="P694"/>
  <c r="BI644"/>
  <c r="BH644"/>
  <c r="BG644"/>
  <c r="BF644"/>
  <c r="T644"/>
  <c r="R644"/>
  <c r="P644"/>
  <c r="BI642"/>
  <c r="BH642"/>
  <c r="BG642"/>
  <c r="BF642"/>
  <c r="T642"/>
  <c r="R642"/>
  <c r="P642"/>
  <c r="BI622"/>
  <c r="BH622"/>
  <c r="BG622"/>
  <c r="BF622"/>
  <c r="T622"/>
  <c r="R622"/>
  <c r="P622"/>
  <c r="BI577"/>
  <c r="BH577"/>
  <c r="BG577"/>
  <c r="BF577"/>
  <c r="T577"/>
  <c r="R577"/>
  <c r="P577"/>
  <c r="BI565"/>
  <c r="BH565"/>
  <c r="BG565"/>
  <c r="BF565"/>
  <c r="T565"/>
  <c r="R565"/>
  <c r="P565"/>
  <c r="BI559"/>
  <c r="BH559"/>
  <c r="BG559"/>
  <c r="BF559"/>
  <c r="T559"/>
  <c r="R559"/>
  <c r="P559"/>
  <c r="BI552"/>
  <c r="BH552"/>
  <c r="BG552"/>
  <c r="BF552"/>
  <c r="T552"/>
  <c r="R552"/>
  <c r="P552"/>
  <c r="BI546"/>
  <c r="BH546"/>
  <c r="BG546"/>
  <c r="BF546"/>
  <c r="T546"/>
  <c r="R546"/>
  <c r="P546"/>
  <c r="BI540"/>
  <c r="BH540"/>
  <c r="BG540"/>
  <c r="BF540"/>
  <c r="T540"/>
  <c r="R540"/>
  <c r="P540"/>
  <c r="BI529"/>
  <c r="BH529"/>
  <c r="BG529"/>
  <c r="BF529"/>
  <c r="T529"/>
  <c r="R529"/>
  <c r="P529"/>
  <c r="BI527"/>
  <c r="BH527"/>
  <c r="BG527"/>
  <c r="BF527"/>
  <c r="T527"/>
  <c r="R527"/>
  <c r="P527"/>
  <c r="BI522"/>
  <c r="BH522"/>
  <c r="BG522"/>
  <c r="BF522"/>
  <c r="T522"/>
  <c r="R522"/>
  <c r="P522"/>
  <c r="BI520"/>
  <c r="BH520"/>
  <c r="BG520"/>
  <c r="BF520"/>
  <c r="T520"/>
  <c r="R520"/>
  <c r="P520"/>
  <c r="BI457"/>
  <c r="BH457"/>
  <c r="BG457"/>
  <c r="BF457"/>
  <c r="T457"/>
  <c r="R457"/>
  <c r="P457"/>
  <c r="BI455"/>
  <c r="BH455"/>
  <c r="BG455"/>
  <c r="BF455"/>
  <c r="T455"/>
  <c r="R455"/>
  <c r="P455"/>
  <c r="BI392"/>
  <c r="BH392"/>
  <c r="BG392"/>
  <c r="BF392"/>
  <c r="T392"/>
  <c r="R392"/>
  <c r="P392"/>
  <c r="BI385"/>
  <c r="BH385"/>
  <c r="BG385"/>
  <c r="BF385"/>
  <c r="T385"/>
  <c r="R385"/>
  <c r="P385"/>
  <c r="BI337"/>
  <c r="BH337"/>
  <c r="BG337"/>
  <c r="BF337"/>
  <c r="T337"/>
  <c r="R337"/>
  <c r="P337"/>
  <c r="BI327"/>
  <c r="BH327"/>
  <c r="BG327"/>
  <c r="BF327"/>
  <c r="T327"/>
  <c r="R327"/>
  <c r="P327"/>
  <c r="BI251"/>
  <c r="BH251"/>
  <c r="BG251"/>
  <c r="BF251"/>
  <c r="T251"/>
  <c r="R251"/>
  <c r="P251"/>
  <c r="BI206"/>
  <c r="BH206"/>
  <c r="BG206"/>
  <c r="BF206"/>
  <c r="T206"/>
  <c r="R206"/>
  <c r="P206"/>
  <c r="BI201"/>
  <c r="BH201"/>
  <c r="BG201"/>
  <c r="BF201"/>
  <c r="T201"/>
  <c r="R201"/>
  <c r="P201"/>
  <c r="BI196"/>
  <c r="BH196"/>
  <c r="BG196"/>
  <c r="BF196"/>
  <c r="T196"/>
  <c r="R196"/>
  <c r="P196"/>
  <c r="BI191"/>
  <c r="BH191"/>
  <c r="BG191"/>
  <c r="BF191"/>
  <c r="T191"/>
  <c r="R191"/>
  <c r="P191"/>
  <c r="BI187"/>
  <c r="BH187"/>
  <c r="BG187"/>
  <c r="BF187"/>
  <c r="T187"/>
  <c r="R187"/>
  <c r="P187"/>
  <c r="BI183"/>
  <c r="BH183"/>
  <c r="BG183"/>
  <c r="BF183"/>
  <c r="T183"/>
  <c r="R183"/>
  <c r="P183"/>
  <c r="BI179"/>
  <c r="BH179"/>
  <c r="BG179"/>
  <c r="BF179"/>
  <c r="T179"/>
  <c r="R179"/>
  <c r="P179"/>
  <c r="BI175"/>
  <c r="BH175"/>
  <c r="BG175"/>
  <c r="BF175"/>
  <c r="T175"/>
  <c r="R175"/>
  <c r="P175"/>
  <c r="BI163"/>
  <c r="BH163"/>
  <c r="BG163"/>
  <c r="BF163"/>
  <c r="T163"/>
  <c r="R163"/>
  <c r="P163"/>
  <c r="BI134"/>
  <c r="BH134"/>
  <c r="BG134"/>
  <c r="BF134"/>
  <c r="T134"/>
  <c r="R134"/>
  <c r="P134"/>
  <c r="BI117"/>
  <c r="BH117"/>
  <c r="BG117"/>
  <c r="BF117"/>
  <c r="T117"/>
  <c r="R117"/>
  <c r="P117"/>
  <c r="BI113"/>
  <c r="BH113"/>
  <c r="BG113"/>
  <c r="BF113"/>
  <c r="T113"/>
  <c r="R113"/>
  <c r="P113"/>
  <c r="BI109"/>
  <c r="BH109"/>
  <c r="BG109"/>
  <c r="BF109"/>
  <c r="T109"/>
  <c r="R109"/>
  <c r="P109"/>
  <c r="BI104"/>
  <c r="BH104"/>
  <c r="BG104"/>
  <c r="BF104"/>
  <c r="T104"/>
  <c r="R104"/>
  <c r="P104"/>
  <c r="BI100"/>
  <c r="BH100"/>
  <c r="BG100"/>
  <c r="BF100"/>
  <c r="T100"/>
  <c r="R100"/>
  <c r="P100"/>
  <c r="BI96"/>
  <c r="BH96"/>
  <c r="BG96"/>
  <c r="BF96"/>
  <c r="T96"/>
  <c r="R96"/>
  <c r="P96"/>
  <c r="F87"/>
  <c r="E85"/>
  <c r="F56"/>
  <c r="E54"/>
  <c r="J26"/>
  <c r="E26"/>
  <c r="J90"/>
  <c r="J25"/>
  <c r="J23"/>
  <c r="E23"/>
  <c r="J89"/>
  <c r="J22"/>
  <c r="J20"/>
  <c r="E20"/>
  <c r="F59"/>
  <c r="J19"/>
  <c r="J17"/>
  <c r="E17"/>
  <c r="F89"/>
  <c r="J16"/>
  <c r="J14"/>
  <c r="J87"/>
  <c r="E7"/>
  <c r="E50"/>
  <c i="5" r="J39"/>
  <c r="J38"/>
  <c i="1" r="AY59"/>
  <c i="5" r="J37"/>
  <c i="1" r="AX59"/>
  <c i="5" r="BI170"/>
  <c r="BH170"/>
  <c r="BG170"/>
  <c r="BF170"/>
  <c r="T170"/>
  <c r="T169"/>
  <c r="R170"/>
  <c r="R169"/>
  <c r="P170"/>
  <c r="P169"/>
  <c r="BI166"/>
  <c r="BH166"/>
  <c r="BG166"/>
  <c r="BF166"/>
  <c r="T166"/>
  <c r="R166"/>
  <c r="P166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5"/>
  <c r="BH155"/>
  <c r="BG155"/>
  <c r="BF155"/>
  <c r="T155"/>
  <c r="R155"/>
  <c r="P155"/>
  <c r="BI151"/>
  <c r="BH151"/>
  <c r="BG151"/>
  <c r="BF151"/>
  <c r="T151"/>
  <c r="R151"/>
  <c r="P151"/>
  <c r="BI146"/>
  <c r="BH146"/>
  <c r="BG146"/>
  <c r="BF146"/>
  <c r="T146"/>
  <c r="R146"/>
  <c r="P146"/>
  <c r="BI141"/>
  <c r="BH141"/>
  <c r="BG141"/>
  <c r="BF141"/>
  <c r="T141"/>
  <c r="R141"/>
  <c r="P141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3"/>
  <c r="BH123"/>
  <c r="BG123"/>
  <c r="BF123"/>
  <c r="T123"/>
  <c r="R123"/>
  <c r="P123"/>
  <c r="BI122"/>
  <c r="BH122"/>
  <c r="BG122"/>
  <c r="BF122"/>
  <c r="T122"/>
  <c r="R122"/>
  <c r="P122"/>
  <c r="BI120"/>
  <c r="BH120"/>
  <c r="BG120"/>
  <c r="BF120"/>
  <c r="T120"/>
  <c r="R120"/>
  <c r="P120"/>
  <c r="BI119"/>
  <c r="BH119"/>
  <c r="BG119"/>
  <c r="BF119"/>
  <c r="T119"/>
  <c r="R119"/>
  <c r="P119"/>
  <c r="BI117"/>
  <c r="BH117"/>
  <c r="BG117"/>
  <c r="BF117"/>
  <c r="T117"/>
  <c r="R117"/>
  <c r="P117"/>
  <c r="BI115"/>
  <c r="BH115"/>
  <c r="BG115"/>
  <c r="BF115"/>
  <c r="T115"/>
  <c r="R115"/>
  <c r="P115"/>
  <c r="BI111"/>
  <c r="BH111"/>
  <c r="BG111"/>
  <c r="BF111"/>
  <c r="T111"/>
  <c r="R111"/>
  <c r="P111"/>
  <c r="BI109"/>
  <c r="BH109"/>
  <c r="BG109"/>
  <c r="BF109"/>
  <c r="T109"/>
  <c r="R109"/>
  <c r="P109"/>
  <c r="BI105"/>
  <c r="BH105"/>
  <c r="BG105"/>
  <c r="BF105"/>
  <c r="T105"/>
  <c r="R105"/>
  <c r="P105"/>
  <c r="BI103"/>
  <c r="BH103"/>
  <c r="BG103"/>
  <c r="BF103"/>
  <c r="T103"/>
  <c r="R103"/>
  <c r="P103"/>
  <c r="BI99"/>
  <c r="BH99"/>
  <c r="BG99"/>
  <c r="BF99"/>
  <c r="T99"/>
  <c r="R99"/>
  <c r="P99"/>
  <c r="BI96"/>
  <c r="BH96"/>
  <c r="BG96"/>
  <c r="BF96"/>
  <c r="T96"/>
  <c r="R96"/>
  <c r="P96"/>
  <c r="BI92"/>
  <c r="BH92"/>
  <c r="BG92"/>
  <c r="BF92"/>
  <c r="T92"/>
  <c r="R92"/>
  <c r="P92"/>
  <c r="F83"/>
  <c r="E81"/>
  <c r="F56"/>
  <c r="E54"/>
  <c r="J26"/>
  <c r="E26"/>
  <c r="J86"/>
  <c r="J25"/>
  <c r="J23"/>
  <c r="E23"/>
  <c r="J58"/>
  <c r="J22"/>
  <c r="J20"/>
  <c r="E20"/>
  <c r="F86"/>
  <c r="J19"/>
  <c r="J17"/>
  <c r="E17"/>
  <c r="F58"/>
  <c r="J16"/>
  <c r="J14"/>
  <c r="J83"/>
  <c r="E7"/>
  <c r="E77"/>
  <c i="4" r="J39"/>
  <c r="J38"/>
  <c i="1" r="AY58"/>
  <c i="4" r="J37"/>
  <c i="1" r="AX58"/>
  <c i="4" r="BI181"/>
  <c r="BH181"/>
  <c r="BG181"/>
  <c r="BF181"/>
  <c r="T181"/>
  <c r="T180"/>
  <c r="R181"/>
  <c r="R180"/>
  <c r="P181"/>
  <c r="P180"/>
  <c r="BI176"/>
  <c r="BH176"/>
  <c r="BG176"/>
  <c r="BF176"/>
  <c r="T176"/>
  <c r="R176"/>
  <c r="P176"/>
  <c r="BI172"/>
  <c r="BH172"/>
  <c r="BG172"/>
  <c r="BF172"/>
  <c r="T172"/>
  <c r="R172"/>
  <c r="P172"/>
  <c r="BI169"/>
  <c r="BH169"/>
  <c r="BG169"/>
  <c r="BF169"/>
  <c r="T169"/>
  <c r="R169"/>
  <c r="P169"/>
  <c r="BI165"/>
  <c r="BH165"/>
  <c r="BG165"/>
  <c r="BF165"/>
  <c r="T165"/>
  <c r="R165"/>
  <c r="P165"/>
  <c r="BI162"/>
  <c r="BH162"/>
  <c r="BG162"/>
  <c r="BF162"/>
  <c r="T162"/>
  <c r="R162"/>
  <c r="P162"/>
  <c r="BI161"/>
  <c r="BH161"/>
  <c r="BG161"/>
  <c r="BF161"/>
  <c r="T161"/>
  <c r="R161"/>
  <c r="P161"/>
  <c r="BI158"/>
  <c r="BH158"/>
  <c r="BG158"/>
  <c r="BF158"/>
  <c r="T158"/>
  <c r="R158"/>
  <c r="P158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5"/>
  <c r="BH145"/>
  <c r="BG145"/>
  <c r="BF145"/>
  <c r="T145"/>
  <c r="R145"/>
  <c r="P145"/>
  <c r="BI141"/>
  <c r="BH141"/>
  <c r="BG141"/>
  <c r="BF141"/>
  <c r="T141"/>
  <c r="R141"/>
  <c r="P141"/>
  <c r="BI139"/>
  <c r="BH139"/>
  <c r="BG139"/>
  <c r="BF139"/>
  <c r="T139"/>
  <c r="R139"/>
  <c r="P139"/>
  <c r="BI135"/>
  <c r="BH135"/>
  <c r="BG135"/>
  <c r="BF135"/>
  <c r="T135"/>
  <c r="R135"/>
  <c r="P135"/>
  <c r="BI131"/>
  <c r="BH131"/>
  <c r="BG131"/>
  <c r="BF131"/>
  <c r="T131"/>
  <c r="T130"/>
  <c r="R131"/>
  <c r="R130"/>
  <c r="P131"/>
  <c r="P130"/>
  <c r="BI126"/>
  <c r="BH126"/>
  <c r="BG126"/>
  <c r="BF126"/>
  <c r="T126"/>
  <c r="R126"/>
  <c r="P126"/>
  <c r="BI124"/>
  <c r="BH124"/>
  <c r="BG124"/>
  <c r="BF124"/>
  <c r="T124"/>
  <c r="R124"/>
  <c r="P124"/>
  <c r="BI122"/>
  <c r="BH122"/>
  <c r="BG122"/>
  <c r="BF122"/>
  <c r="T122"/>
  <c r="R122"/>
  <c r="P122"/>
  <c r="BI119"/>
  <c r="BH119"/>
  <c r="BG119"/>
  <c r="BF119"/>
  <c r="T119"/>
  <c r="R119"/>
  <c r="P119"/>
  <c r="BI116"/>
  <c r="BH116"/>
  <c r="BG116"/>
  <c r="BF116"/>
  <c r="T116"/>
  <c r="R116"/>
  <c r="P116"/>
  <c r="BI114"/>
  <c r="BH114"/>
  <c r="BG114"/>
  <c r="BF114"/>
  <c r="T114"/>
  <c r="R114"/>
  <c r="P114"/>
  <c r="BI111"/>
  <c r="BH111"/>
  <c r="BG111"/>
  <c r="BF111"/>
  <c r="T111"/>
  <c r="R111"/>
  <c r="P111"/>
  <c r="BI108"/>
  <c r="BH108"/>
  <c r="BG108"/>
  <c r="BF108"/>
  <c r="T108"/>
  <c r="R108"/>
  <c r="P108"/>
  <c r="BI106"/>
  <c r="BH106"/>
  <c r="BG106"/>
  <c r="BF106"/>
  <c r="T106"/>
  <c r="R106"/>
  <c r="P106"/>
  <c r="BI101"/>
  <c r="BH101"/>
  <c r="BG101"/>
  <c r="BF101"/>
  <c r="T101"/>
  <c r="R101"/>
  <c r="P101"/>
  <c r="BI99"/>
  <c r="BH99"/>
  <c r="BG99"/>
  <c r="BF99"/>
  <c r="T99"/>
  <c r="R99"/>
  <c r="P99"/>
  <c r="BI95"/>
  <c r="BH95"/>
  <c r="BG95"/>
  <c r="BF95"/>
  <c r="T95"/>
  <c r="R95"/>
  <c r="P95"/>
  <c r="BI93"/>
  <c r="BH93"/>
  <c r="BG93"/>
  <c r="BF93"/>
  <c r="T93"/>
  <c r="R93"/>
  <c r="P93"/>
  <c r="F84"/>
  <c r="E82"/>
  <c r="F56"/>
  <c r="E54"/>
  <c r="J26"/>
  <c r="E26"/>
  <c r="J59"/>
  <c r="J25"/>
  <c r="J23"/>
  <c r="E23"/>
  <c r="J58"/>
  <c r="J22"/>
  <c r="J20"/>
  <c r="E20"/>
  <c r="F87"/>
  <c r="J19"/>
  <c r="J17"/>
  <c r="E17"/>
  <c r="F86"/>
  <c r="J16"/>
  <c r="J14"/>
  <c r="J84"/>
  <c r="E7"/>
  <c r="E78"/>
  <c i="3" r="J39"/>
  <c r="J38"/>
  <c i="1" r="AY57"/>
  <c i="3" r="J37"/>
  <c i="1" r="AX57"/>
  <c i="3" r="BI262"/>
  <c r="BH262"/>
  <c r="BG262"/>
  <c r="BF262"/>
  <c r="T262"/>
  <c r="T261"/>
  <c r="R262"/>
  <c r="R261"/>
  <c r="P262"/>
  <c r="P261"/>
  <c r="BI258"/>
  <c r="BH258"/>
  <c r="BG258"/>
  <c r="BF258"/>
  <c r="T258"/>
  <c r="R258"/>
  <c r="P258"/>
  <c r="BI255"/>
  <c r="BH255"/>
  <c r="BG255"/>
  <c r="BF255"/>
  <c r="T255"/>
  <c r="R255"/>
  <c r="P255"/>
  <c r="BI252"/>
  <c r="BH252"/>
  <c r="BG252"/>
  <c r="BF252"/>
  <c r="T252"/>
  <c r="R252"/>
  <c r="P252"/>
  <c r="BI251"/>
  <c r="BH251"/>
  <c r="BG251"/>
  <c r="BF251"/>
  <c r="T251"/>
  <c r="R251"/>
  <c r="P251"/>
  <c r="BI248"/>
  <c r="BH248"/>
  <c r="BG248"/>
  <c r="BF248"/>
  <c r="T248"/>
  <c r="R248"/>
  <c r="P248"/>
  <c r="BI244"/>
  <c r="BH244"/>
  <c r="BG244"/>
  <c r="BF244"/>
  <c r="T244"/>
  <c r="R244"/>
  <c r="P244"/>
  <c r="BI240"/>
  <c r="BH240"/>
  <c r="BG240"/>
  <c r="BF240"/>
  <c r="T240"/>
  <c r="R240"/>
  <c r="P240"/>
  <c r="BI237"/>
  <c r="BH237"/>
  <c r="BG237"/>
  <c r="BF237"/>
  <c r="T237"/>
  <c r="R237"/>
  <c r="P237"/>
  <c r="BI233"/>
  <c r="BH233"/>
  <c r="BG233"/>
  <c r="BF233"/>
  <c r="T233"/>
  <c r="R233"/>
  <c r="P233"/>
  <c r="BI230"/>
  <c r="BH230"/>
  <c r="BG230"/>
  <c r="BF230"/>
  <c r="T230"/>
  <c r="R230"/>
  <c r="P230"/>
  <c r="BI228"/>
  <c r="BH228"/>
  <c r="BG228"/>
  <c r="BF228"/>
  <c r="T228"/>
  <c r="R228"/>
  <c r="P228"/>
  <c r="BI224"/>
  <c r="BH224"/>
  <c r="BG224"/>
  <c r="BF224"/>
  <c r="T224"/>
  <c r="R224"/>
  <c r="P224"/>
  <c r="BI223"/>
  <c r="BH223"/>
  <c r="BG223"/>
  <c r="BF223"/>
  <c r="T223"/>
  <c r="R223"/>
  <c r="P223"/>
  <c r="BI221"/>
  <c r="BH221"/>
  <c r="BG221"/>
  <c r="BF221"/>
  <c r="T221"/>
  <c r="R221"/>
  <c r="P221"/>
  <c r="BI217"/>
  <c r="BH217"/>
  <c r="BG217"/>
  <c r="BF217"/>
  <c r="T217"/>
  <c r="R217"/>
  <c r="P217"/>
  <c r="BI215"/>
  <c r="BH215"/>
  <c r="BG215"/>
  <c r="BF215"/>
  <c r="T215"/>
  <c r="R215"/>
  <c r="P215"/>
  <c r="BI211"/>
  <c r="BH211"/>
  <c r="BG211"/>
  <c r="BF211"/>
  <c r="T211"/>
  <c r="R211"/>
  <c r="P211"/>
  <c r="BI207"/>
  <c r="BH207"/>
  <c r="BG207"/>
  <c r="BF207"/>
  <c r="T207"/>
  <c r="R207"/>
  <c r="P207"/>
  <c r="BI204"/>
  <c r="BH204"/>
  <c r="BG204"/>
  <c r="BF204"/>
  <c r="T204"/>
  <c r="R204"/>
  <c r="P204"/>
  <c r="BI199"/>
  <c r="BH199"/>
  <c r="BG199"/>
  <c r="BF199"/>
  <c r="T199"/>
  <c r="R199"/>
  <c r="P199"/>
  <c r="BI195"/>
  <c r="BH195"/>
  <c r="BG195"/>
  <c r="BF195"/>
  <c r="T195"/>
  <c r="R195"/>
  <c r="P195"/>
  <c r="BI191"/>
  <c r="BH191"/>
  <c r="BG191"/>
  <c r="BF191"/>
  <c r="T191"/>
  <c r="R191"/>
  <c r="P191"/>
  <c r="BI186"/>
  <c r="BH186"/>
  <c r="BG186"/>
  <c r="BF186"/>
  <c r="T186"/>
  <c r="R186"/>
  <c r="P186"/>
  <c r="BI184"/>
  <c r="BH184"/>
  <c r="BG184"/>
  <c r="BF184"/>
  <c r="T184"/>
  <c r="R184"/>
  <c r="P184"/>
  <c r="BI179"/>
  <c r="BH179"/>
  <c r="BG179"/>
  <c r="BF179"/>
  <c r="T179"/>
  <c r="R179"/>
  <c r="P179"/>
  <c r="BI175"/>
  <c r="BH175"/>
  <c r="BG175"/>
  <c r="BF175"/>
  <c r="T175"/>
  <c r="R175"/>
  <c r="P175"/>
  <c r="BI171"/>
  <c r="BH171"/>
  <c r="BG171"/>
  <c r="BF171"/>
  <c r="T171"/>
  <c r="R171"/>
  <c r="P171"/>
  <c r="BI168"/>
  <c r="BH168"/>
  <c r="BG168"/>
  <c r="BF168"/>
  <c r="T168"/>
  <c r="R168"/>
  <c r="P168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7"/>
  <c r="BH157"/>
  <c r="BG157"/>
  <c r="BF157"/>
  <c r="T157"/>
  <c r="R157"/>
  <c r="P157"/>
  <c r="BI155"/>
  <c r="BH155"/>
  <c r="BG155"/>
  <c r="BF155"/>
  <c r="T155"/>
  <c r="R155"/>
  <c r="P155"/>
  <c r="BI152"/>
  <c r="BH152"/>
  <c r="BG152"/>
  <c r="BF152"/>
  <c r="T152"/>
  <c r="R152"/>
  <c r="P152"/>
  <c r="BI149"/>
  <c r="BH149"/>
  <c r="BG149"/>
  <c r="BF149"/>
  <c r="T149"/>
  <c r="R149"/>
  <c r="P149"/>
  <c r="BI146"/>
  <c r="BH146"/>
  <c r="BG146"/>
  <c r="BF146"/>
  <c r="T146"/>
  <c r="R146"/>
  <c r="P146"/>
  <c r="BI143"/>
  <c r="BH143"/>
  <c r="BG143"/>
  <c r="BF143"/>
  <c r="T143"/>
  <c r="R143"/>
  <c r="P143"/>
  <c r="BI141"/>
  <c r="BH141"/>
  <c r="BG141"/>
  <c r="BF141"/>
  <c r="T141"/>
  <c r="R141"/>
  <c r="P141"/>
  <c r="BI137"/>
  <c r="BH137"/>
  <c r="BG137"/>
  <c r="BF137"/>
  <c r="T137"/>
  <c r="R137"/>
  <c r="P137"/>
  <c r="BI135"/>
  <c r="BH135"/>
  <c r="BG135"/>
  <c r="BF135"/>
  <c r="T135"/>
  <c r="R135"/>
  <c r="P135"/>
  <c r="BI131"/>
  <c r="BH131"/>
  <c r="BG131"/>
  <c r="BF131"/>
  <c r="T131"/>
  <c r="R131"/>
  <c r="P131"/>
  <c r="BI127"/>
  <c r="BH127"/>
  <c r="BG127"/>
  <c r="BF127"/>
  <c r="T127"/>
  <c r="R127"/>
  <c r="P127"/>
  <c r="BI123"/>
  <c r="BH123"/>
  <c r="BG123"/>
  <c r="BF123"/>
  <c r="T123"/>
  <c r="R123"/>
  <c r="P123"/>
  <c r="BI121"/>
  <c r="BH121"/>
  <c r="BG121"/>
  <c r="BF121"/>
  <c r="T121"/>
  <c r="R121"/>
  <c r="P121"/>
  <c r="BI117"/>
  <c r="BH117"/>
  <c r="BG117"/>
  <c r="BF117"/>
  <c r="T117"/>
  <c r="R117"/>
  <c r="P117"/>
  <c r="BI115"/>
  <c r="BH115"/>
  <c r="BG115"/>
  <c r="BF115"/>
  <c r="T115"/>
  <c r="R115"/>
  <c r="P115"/>
  <c r="BI112"/>
  <c r="BH112"/>
  <c r="BG112"/>
  <c r="BF112"/>
  <c r="T112"/>
  <c r="R112"/>
  <c r="P112"/>
  <c r="BI110"/>
  <c r="BH110"/>
  <c r="BG110"/>
  <c r="BF110"/>
  <c r="T110"/>
  <c r="R110"/>
  <c r="P110"/>
  <c r="BI107"/>
  <c r="BH107"/>
  <c r="BG107"/>
  <c r="BF107"/>
  <c r="T107"/>
  <c r="R107"/>
  <c r="P107"/>
  <c r="BI103"/>
  <c r="BH103"/>
  <c r="BG103"/>
  <c r="BF103"/>
  <c r="T103"/>
  <c r="R103"/>
  <c r="P103"/>
  <c r="BI99"/>
  <c r="BH99"/>
  <c r="BG99"/>
  <c r="BF99"/>
  <c r="T99"/>
  <c r="R99"/>
  <c r="P99"/>
  <c r="BI95"/>
  <c r="BH95"/>
  <c r="BG95"/>
  <c r="BF95"/>
  <c r="T95"/>
  <c r="R95"/>
  <c r="P95"/>
  <c r="BI93"/>
  <c r="BH93"/>
  <c r="BG93"/>
  <c r="BF93"/>
  <c r="T93"/>
  <c r="R93"/>
  <c r="P93"/>
  <c r="F84"/>
  <c r="E82"/>
  <c r="F56"/>
  <c r="E54"/>
  <c r="J26"/>
  <c r="E26"/>
  <c r="J87"/>
  <c r="J25"/>
  <c r="J23"/>
  <c r="E23"/>
  <c r="J58"/>
  <c r="J22"/>
  <c r="J20"/>
  <c r="E20"/>
  <c r="F87"/>
  <c r="J19"/>
  <c r="J17"/>
  <c r="E17"/>
  <c r="F58"/>
  <c r="J16"/>
  <c r="J14"/>
  <c r="J84"/>
  <c r="E7"/>
  <c r="E78"/>
  <c i="2" r="J39"/>
  <c r="J38"/>
  <c i="1" r="AY56"/>
  <c i="2" r="J37"/>
  <c i="1" r="AX56"/>
  <c i="2" r="BI709"/>
  <c r="BH709"/>
  <c r="BG709"/>
  <c r="BF709"/>
  <c r="T709"/>
  <c r="T708"/>
  <c r="R709"/>
  <c r="R708"/>
  <c r="P709"/>
  <c r="P708"/>
  <c r="BI703"/>
  <c r="BH703"/>
  <c r="BG703"/>
  <c r="BF703"/>
  <c r="T703"/>
  <c r="R703"/>
  <c r="P703"/>
  <c r="BI698"/>
  <c r="BH698"/>
  <c r="BG698"/>
  <c r="BF698"/>
  <c r="T698"/>
  <c r="R698"/>
  <c r="P698"/>
  <c r="BI693"/>
  <c r="BH693"/>
  <c r="BG693"/>
  <c r="BF693"/>
  <c r="T693"/>
  <c r="R693"/>
  <c r="P693"/>
  <c r="BI688"/>
  <c r="BH688"/>
  <c r="BG688"/>
  <c r="BF688"/>
  <c r="T688"/>
  <c r="R688"/>
  <c r="P688"/>
  <c r="BI681"/>
  <c r="BH681"/>
  <c r="BG681"/>
  <c r="BF681"/>
  <c r="T681"/>
  <c r="R681"/>
  <c r="P681"/>
  <c r="BI675"/>
  <c r="BH675"/>
  <c r="BG675"/>
  <c r="BF675"/>
  <c r="T675"/>
  <c r="R675"/>
  <c r="P675"/>
  <c r="BI668"/>
  <c r="BH668"/>
  <c r="BG668"/>
  <c r="BF668"/>
  <c r="T668"/>
  <c r="R668"/>
  <c r="P668"/>
  <c r="BI662"/>
  <c r="BH662"/>
  <c r="BG662"/>
  <c r="BF662"/>
  <c r="T662"/>
  <c r="R662"/>
  <c r="P662"/>
  <c r="BI656"/>
  <c r="BH656"/>
  <c r="BG656"/>
  <c r="BF656"/>
  <c r="T656"/>
  <c r="R656"/>
  <c r="P656"/>
  <c r="BI651"/>
  <c r="BH651"/>
  <c r="BG651"/>
  <c r="BF651"/>
  <c r="T651"/>
  <c r="R651"/>
  <c r="P651"/>
  <c r="BI646"/>
  <c r="BH646"/>
  <c r="BG646"/>
  <c r="BF646"/>
  <c r="T646"/>
  <c r="R646"/>
  <c r="P646"/>
  <c r="BI640"/>
  <c r="BH640"/>
  <c r="BG640"/>
  <c r="BF640"/>
  <c r="T640"/>
  <c r="R640"/>
  <c r="P640"/>
  <c r="BI636"/>
  <c r="BH636"/>
  <c r="BG636"/>
  <c r="BF636"/>
  <c r="T636"/>
  <c r="R636"/>
  <c r="P636"/>
  <c r="BI632"/>
  <c r="BH632"/>
  <c r="BG632"/>
  <c r="BF632"/>
  <c r="T632"/>
  <c r="R632"/>
  <c r="P632"/>
  <c r="BI622"/>
  <c r="BH622"/>
  <c r="BG622"/>
  <c r="BF622"/>
  <c r="T622"/>
  <c r="R622"/>
  <c r="P622"/>
  <c r="BI620"/>
  <c r="BH620"/>
  <c r="BG620"/>
  <c r="BF620"/>
  <c r="T620"/>
  <c r="R620"/>
  <c r="P620"/>
  <c r="BI618"/>
  <c r="BH618"/>
  <c r="BG618"/>
  <c r="BF618"/>
  <c r="T618"/>
  <c r="R618"/>
  <c r="P618"/>
  <c r="BI614"/>
  <c r="BH614"/>
  <c r="BG614"/>
  <c r="BF614"/>
  <c r="T614"/>
  <c r="R614"/>
  <c r="P614"/>
  <c r="BI612"/>
  <c r="BH612"/>
  <c r="BG612"/>
  <c r="BF612"/>
  <c r="T612"/>
  <c r="R612"/>
  <c r="P612"/>
  <c r="BI608"/>
  <c r="BH608"/>
  <c r="BG608"/>
  <c r="BF608"/>
  <c r="T608"/>
  <c r="R608"/>
  <c r="P608"/>
  <c r="BI606"/>
  <c r="BH606"/>
  <c r="BG606"/>
  <c r="BF606"/>
  <c r="T606"/>
  <c r="R606"/>
  <c r="P606"/>
  <c r="BI602"/>
  <c r="BH602"/>
  <c r="BG602"/>
  <c r="BF602"/>
  <c r="T602"/>
  <c r="R602"/>
  <c r="P602"/>
  <c r="BI599"/>
  <c r="BH599"/>
  <c r="BG599"/>
  <c r="BF599"/>
  <c r="T599"/>
  <c r="R599"/>
  <c r="P599"/>
  <c r="BI595"/>
  <c r="BH595"/>
  <c r="BG595"/>
  <c r="BF595"/>
  <c r="T595"/>
  <c r="R595"/>
  <c r="P595"/>
  <c r="BI591"/>
  <c r="BH591"/>
  <c r="BG591"/>
  <c r="BF591"/>
  <c r="T591"/>
  <c r="R591"/>
  <c r="P591"/>
  <c r="BI585"/>
  <c r="BH585"/>
  <c r="BG585"/>
  <c r="BF585"/>
  <c r="T585"/>
  <c r="R585"/>
  <c r="P585"/>
  <c r="BI580"/>
  <c r="BH580"/>
  <c r="BG580"/>
  <c r="BF580"/>
  <c r="T580"/>
  <c r="R580"/>
  <c r="P580"/>
  <c r="BI576"/>
  <c r="BH576"/>
  <c r="BG576"/>
  <c r="BF576"/>
  <c r="T576"/>
  <c r="R576"/>
  <c r="P576"/>
  <c r="BI571"/>
  <c r="BH571"/>
  <c r="BG571"/>
  <c r="BF571"/>
  <c r="T571"/>
  <c r="R571"/>
  <c r="P571"/>
  <c r="BI567"/>
  <c r="BH567"/>
  <c r="BG567"/>
  <c r="BF567"/>
  <c r="T567"/>
  <c r="R567"/>
  <c r="P567"/>
  <c r="BI537"/>
  <c r="BH537"/>
  <c r="BG537"/>
  <c r="BF537"/>
  <c r="T537"/>
  <c r="R537"/>
  <c r="P537"/>
  <c r="BI531"/>
  <c r="BH531"/>
  <c r="BG531"/>
  <c r="BF531"/>
  <c r="T531"/>
  <c r="R531"/>
  <c r="P531"/>
  <c r="BI504"/>
  <c r="BH504"/>
  <c r="BG504"/>
  <c r="BF504"/>
  <c r="T504"/>
  <c r="T503"/>
  <c r="R504"/>
  <c r="R503"/>
  <c r="P504"/>
  <c r="P503"/>
  <c r="BI501"/>
  <c r="BH501"/>
  <c r="BG501"/>
  <c r="BF501"/>
  <c r="T501"/>
  <c r="R501"/>
  <c r="P501"/>
  <c r="BI492"/>
  <c r="BH492"/>
  <c r="BG492"/>
  <c r="BF492"/>
  <c r="T492"/>
  <c r="R492"/>
  <c r="P492"/>
  <c r="BI486"/>
  <c r="BH486"/>
  <c r="BG486"/>
  <c r="BF486"/>
  <c r="T486"/>
  <c r="R486"/>
  <c r="P486"/>
  <c r="BI477"/>
  <c r="BH477"/>
  <c r="BG477"/>
  <c r="BF477"/>
  <c r="T477"/>
  <c r="R477"/>
  <c r="P477"/>
  <c r="BI475"/>
  <c r="BH475"/>
  <c r="BG475"/>
  <c r="BF475"/>
  <c r="T475"/>
  <c r="R475"/>
  <c r="P475"/>
  <c r="BI449"/>
  <c r="BH449"/>
  <c r="BG449"/>
  <c r="BF449"/>
  <c r="T449"/>
  <c r="R449"/>
  <c r="P449"/>
  <c r="BI447"/>
  <c r="BH447"/>
  <c r="BG447"/>
  <c r="BF447"/>
  <c r="T447"/>
  <c r="R447"/>
  <c r="P447"/>
  <c r="BI437"/>
  <c r="BH437"/>
  <c r="BG437"/>
  <c r="BF437"/>
  <c r="T437"/>
  <c r="R437"/>
  <c r="P437"/>
  <c r="BI418"/>
  <c r="BH418"/>
  <c r="BG418"/>
  <c r="BF418"/>
  <c r="T418"/>
  <c r="R418"/>
  <c r="P418"/>
  <c r="BI371"/>
  <c r="BH371"/>
  <c r="BG371"/>
  <c r="BF371"/>
  <c r="T371"/>
  <c r="R371"/>
  <c r="P371"/>
  <c r="BI365"/>
  <c r="BH365"/>
  <c r="BG365"/>
  <c r="BF365"/>
  <c r="T365"/>
  <c r="R365"/>
  <c r="P365"/>
  <c r="BI321"/>
  <c r="BH321"/>
  <c r="BG321"/>
  <c r="BF321"/>
  <c r="T321"/>
  <c r="R321"/>
  <c r="P321"/>
  <c r="BI315"/>
  <c r="BH315"/>
  <c r="BG315"/>
  <c r="BF315"/>
  <c r="T315"/>
  <c r="R315"/>
  <c r="P315"/>
  <c r="BI272"/>
  <c r="BH272"/>
  <c r="BG272"/>
  <c r="BF272"/>
  <c r="T272"/>
  <c r="R272"/>
  <c r="P272"/>
  <c r="BI261"/>
  <c r="BH261"/>
  <c r="BG261"/>
  <c r="BF261"/>
  <c r="T261"/>
  <c r="R261"/>
  <c r="P261"/>
  <c r="BI259"/>
  <c r="BH259"/>
  <c r="BG259"/>
  <c r="BF259"/>
  <c r="T259"/>
  <c r="R259"/>
  <c r="P259"/>
  <c r="BI254"/>
  <c r="BH254"/>
  <c r="BG254"/>
  <c r="BF254"/>
  <c r="T254"/>
  <c r="R254"/>
  <c r="P254"/>
  <c r="BI252"/>
  <c r="BH252"/>
  <c r="BG252"/>
  <c r="BF252"/>
  <c r="T252"/>
  <c r="R252"/>
  <c r="P252"/>
  <c r="BI231"/>
  <c r="BH231"/>
  <c r="BG231"/>
  <c r="BF231"/>
  <c r="T231"/>
  <c r="R231"/>
  <c r="P231"/>
  <c r="BI229"/>
  <c r="BH229"/>
  <c r="BG229"/>
  <c r="BF229"/>
  <c r="T229"/>
  <c r="R229"/>
  <c r="P229"/>
  <c r="BI208"/>
  <c r="BH208"/>
  <c r="BG208"/>
  <c r="BF208"/>
  <c r="T208"/>
  <c r="R208"/>
  <c r="P208"/>
  <c r="BI202"/>
  <c r="BH202"/>
  <c r="BG202"/>
  <c r="BF202"/>
  <c r="T202"/>
  <c r="R202"/>
  <c r="P202"/>
  <c r="BI195"/>
  <c r="BH195"/>
  <c r="BG195"/>
  <c r="BF195"/>
  <c r="T195"/>
  <c r="R195"/>
  <c r="P195"/>
  <c r="BI188"/>
  <c r="BH188"/>
  <c r="BG188"/>
  <c r="BF188"/>
  <c r="T188"/>
  <c r="R188"/>
  <c r="P188"/>
  <c r="BI159"/>
  <c r="BH159"/>
  <c r="BG159"/>
  <c r="BF159"/>
  <c r="T159"/>
  <c r="R159"/>
  <c r="P159"/>
  <c r="BI153"/>
  <c r="BH153"/>
  <c r="BG153"/>
  <c r="BF153"/>
  <c r="T153"/>
  <c r="R153"/>
  <c r="P153"/>
  <c r="BI148"/>
  <c r="BH148"/>
  <c r="BG148"/>
  <c r="BF148"/>
  <c r="T148"/>
  <c r="R148"/>
  <c r="P148"/>
  <c r="BI143"/>
  <c r="BH143"/>
  <c r="BG143"/>
  <c r="BF143"/>
  <c r="T143"/>
  <c r="R143"/>
  <c r="P143"/>
  <c r="BI139"/>
  <c r="BH139"/>
  <c r="BG139"/>
  <c r="BF139"/>
  <c r="T139"/>
  <c r="R139"/>
  <c r="P139"/>
  <c r="BI135"/>
  <c r="BH135"/>
  <c r="BG135"/>
  <c r="BF135"/>
  <c r="T135"/>
  <c r="R135"/>
  <c r="P135"/>
  <c r="BI131"/>
  <c r="BH131"/>
  <c r="BG131"/>
  <c r="BF131"/>
  <c r="T131"/>
  <c r="R131"/>
  <c r="P131"/>
  <c r="BI101"/>
  <c r="BH101"/>
  <c r="BG101"/>
  <c r="BF101"/>
  <c r="T101"/>
  <c r="R101"/>
  <c r="P101"/>
  <c r="BI96"/>
  <c r="BH96"/>
  <c r="BG96"/>
  <c r="BF96"/>
  <c r="T96"/>
  <c r="R96"/>
  <c r="P96"/>
  <c r="F87"/>
  <c r="E85"/>
  <c r="F56"/>
  <c r="E54"/>
  <c r="J26"/>
  <c r="E26"/>
  <c r="J90"/>
  <c r="J25"/>
  <c r="J23"/>
  <c r="E23"/>
  <c r="J58"/>
  <c r="J22"/>
  <c r="J20"/>
  <c r="E20"/>
  <c r="F59"/>
  <c r="J19"/>
  <c r="J17"/>
  <c r="E17"/>
  <c r="F58"/>
  <c r="J16"/>
  <c r="J14"/>
  <c r="J87"/>
  <c r="E7"/>
  <c r="E81"/>
  <c i="1" r="L50"/>
  <c r="AM50"/>
  <c r="AM49"/>
  <c r="L49"/>
  <c r="AM47"/>
  <c r="L47"/>
  <c r="L45"/>
  <c r="L44"/>
  <c i="2" r="J475"/>
  <c r="BK656"/>
  <c i="3" r="J221"/>
  <c r="BK127"/>
  <c i="4" r="J126"/>
  <c i="5" r="J125"/>
  <c i="6" r="BK522"/>
  <c r="J899"/>
  <c i="7" r="J213"/>
  <c i="8" r="J135"/>
  <c r="J95"/>
  <c i="9" r="J121"/>
  <c i="10" r="J99"/>
  <c i="2" r="J537"/>
  <c r="BK675"/>
  <c i="3" r="BK233"/>
  <c r="J163"/>
  <c i="4" r="BK181"/>
  <c r="J108"/>
  <c i="6" r="BK529"/>
  <c r="J96"/>
  <c r="BK455"/>
  <c i="7" r="BK139"/>
  <c r="J118"/>
  <c i="8" r="J158"/>
  <c i="9" r="J96"/>
  <c i="10" r="BK103"/>
  <c i="2" r="J602"/>
  <c i="3" r="J160"/>
  <c i="5" r="BK132"/>
  <c i="6" r="J117"/>
  <c r="J622"/>
  <c i="7" r="BK166"/>
  <c i="10" r="BK96"/>
  <c i="2" r="J159"/>
  <c r="J681"/>
  <c i="1" r="AS55"/>
  <c i="8" r="J119"/>
  <c i="10" r="J92"/>
  <c i="6" r="BK824"/>
  <c i="2" r="J202"/>
  <c r="BK681"/>
  <c i="3" r="J103"/>
  <c i="4" r="J176"/>
  <c i="5" r="BK151"/>
  <c i="6" r="J696"/>
  <c r="J455"/>
  <c r="J694"/>
  <c r="J529"/>
  <c i="7" r="J216"/>
  <c r="J193"/>
  <c i="8" r="BK162"/>
  <c r="J117"/>
  <c i="9" r="J112"/>
  <c i="10" r="BK92"/>
  <c i="2" r="J229"/>
  <c r="J675"/>
  <c r="J371"/>
  <c i="3" r="BK166"/>
  <c r="BK131"/>
  <c i="4" r="J131"/>
  <c i="5" r="BK92"/>
  <c r="BK96"/>
  <c i="6" r="BK876"/>
  <c r="BK113"/>
  <c r="J540"/>
  <c i="7" r="J130"/>
  <c i="8" r="J171"/>
  <c i="9" r="J138"/>
  <c i="2" r="J599"/>
  <c r="BK96"/>
  <c r="J315"/>
  <c r="J208"/>
  <c r="J656"/>
  <c r="J688"/>
  <c r="BK208"/>
  <c r="BK437"/>
  <c i="3" r="J237"/>
  <c r="BK146"/>
  <c r="J228"/>
  <c r="J184"/>
  <c r="J215"/>
  <c r="J135"/>
  <c i="4" r="J172"/>
  <c r="BK135"/>
  <c r="BK99"/>
  <c i="5" r="BK109"/>
  <c r="BK138"/>
  <c r="J138"/>
  <c i="6" r="BK117"/>
  <c r="J777"/>
  <c r="BK924"/>
  <c r="BK853"/>
  <c i="7" r="J139"/>
  <c r="BK231"/>
  <c r="J157"/>
  <c r="BK99"/>
  <c r="J147"/>
  <c i="8" r="BK158"/>
  <c r="BK186"/>
  <c r="BK132"/>
  <c r="J99"/>
  <c i="9" r="J156"/>
  <c r="BK124"/>
  <c r="J124"/>
  <c r="BK96"/>
  <c i="10" r="BK90"/>
  <c r="J84"/>
  <c i="2" r="BK580"/>
  <c r="J640"/>
  <c i="3" r="J233"/>
  <c r="BK237"/>
  <c r="J110"/>
  <c i="4" r="BK114"/>
  <c i="5" r="J135"/>
  <c i="6" r="BK899"/>
  <c r="BK983"/>
  <c i="7" r="BK224"/>
  <c r="BK128"/>
  <c i="8" r="BK99"/>
  <c i="9" r="BK158"/>
  <c i="10" r="BK99"/>
  <c i="2" r="BK501"/>
  <c r="BK698"/>
  <c r="J608"/>
  <c i="3" r="BK149"/>
  <c r="J211"/>
  <c i="5" r="BK137"/>
  <c r="J131"/>
  <c i="6" r="J716"/>
  <c r="J876"/>
  <c i="7" r="J205"/>
  <c r="J173"/>
  <c i="8" r="BK105"/>
  <c i="10" r="BK100"/>
  <c i="2" r="J252"/>
  <c i="3" r="J223"/>
  <c i="5" r="BK128"/>
  <c i="6" r="J844"/>
  <c r="J385"/>
  <c i="8" r="BK135"/>
  <c i="10" r="J94"/>
  <c i="2" r="BK418"/>
  <c i="3" r="J146"/>
  <c i="5" r="J170"/>
  <c i="6" r="J905"/>
  <c i="7" r="BK153"/>
  <c i="8" r="J156"/>
  <c i="6" r="BK251"/>
  <c i="7" r="BK103"/>
  <c i="8" r="BK148"/>
  <c i="2" r="BK504"/>
  <c i="3" r="J127"/>
  <c r="J107"/>
  <c i="5" r="J99"/>
  <c i="8" r="BK129"/>
  <c i="2" r="BK531"/>
  <c i="3" r="J248"/>
  <c r="BK135"/>
  <c i="5" r="BK126"/>
  <c i="6" r="J104"/>
  <c i="7" r="BK235"/>
  <c i="8" r="J198"/>
  <c i="9" r="J108"/>
  <c i="2" r="BK229"/>
  <c i="3" r="BK224"/>
  <c i="4" r="J95"/>
  <c i="5" r="J155"/>
  <c i="6" r="BK929"/>
  <c i="7" r="J150"/>
  <c i="9" r="BK128"/>
  <c i="2" r="J437"/>
  <c r="J612"/>
  <c r="BK646"/>
  <c i="3" r="BK262"/>
  <c r="J207"/>
  <c r="J93"/>
  <c i="4" r="BK139"/>
  <c i="5" r="BK123"/>
  <c i="6" r="J887"/>
  <c r="J565"/>
  <c r="J392"/>
  <c i="9" r="BK126"/>
  <c i="10" r="BK91"/>
  <c i="2" r="J365"/>
  <c i="3" r="J240"/>
  <c i="5" r="BK159"/>
  <c r="J119"/>
  <c i="6" r="J849"/>
  <c i="7" r="BK203"/>
  <c r="J153"/>
  <c i="8" r="BK193"/>
  <c i="2" r="BK143"/>
  <c i="3" r="BK221"/>
  <c i="4" r="J141"/>
  <c i="5" r="BK120"/>
  <c i="6" r="J966"/>
  <c r="J897"/>
  <c i="7" r="J128"/>
  <c r="BK168"/>
  <c i="8" r="J148"/>
  <c r="BK111"/>
  <c i="10" r="J98"/>
  <c i="2" r="J101"/>
  <c i="4" r="J99"/>
  <c i="6" r="J546"/>
  <c r="J577"/>
  <c i="7" r="J114"/>
  <c i="8" r="BK171"/>
  <c i="2" r="J567"/>
  <c r="J662"/>
  <c i="3" r="J121"/>
  <c i="6" r="BK134"/>
  <c i="8" r="BK182"/>
  <c i="10" r="BK86"/>
  <c i="2" r="BK606"/>
  <c i="3" r="J217"/>
  <c i="4" r="BK151"/>
  <c i="6" r="BK777"/>
  <c r="J179"/>
  <c r="J707"/>
  <c i="7" r="J95"/>
  <c i="9" r="J161"/>
  <c i="2" r="BK449"/>
  <c i="3" r="BK93"/>
  <c i="4" r="BK111"/>
  <c i="5" r="BK125"/>
  <c i="6" r="BK187"/>
  <c i="10" r="J103"/>
  <c i="2" r="BK614"/>
  <c i="3" r="J152"/>
  <c i="4" r="J161"/>
  <c i="5" r="BK99"/>
  <c i="6" r="J919"/>
  <c i="7" r="J231"/>
  <c i="8" r="J162"/>
  <c i="9" r="BK131"/>
  <c i="2" r="BK153"/>
  <c i="3" r="BK117"/>
  <c i="5" r="J161"/>
  <c i="6" r="BK786"/>
  <c r="BK565"/>
  <c i="7" r="J228"/>
  <c i="8" r="J178"/>
  <c i="3" r="J155"/>
  <c r="J99"/>
  <c r="BK121"/>
  <c i="4" r="J139"/>
  <c i="5" r="BK155"/>
  <c i="6" r="BK644"/>
  <c r="BK940"/>
  <c r="J100"/>
  <c i="7" r="BK216"/>
  <c i="8" r="J179"/>
  <c r="J101"/>
  <c i="9" r="BK161"/>
  <c i="10" r="BK101"/>
  <c i="2" r="BK632"/>
  <c r="J486"/>
  <c r="BK709"/>
  <c i="3" r="BK179"/>
  <c r="BK152"/>
  <c i="4" r="J135"/>
  <c i="5" r="J117"/>
  <c i="6" r="BK716"/>
  <c r="BK327"/>
  <c i="7" r="J235"/>
  <c r="BK142"/>
  <c r="BK107"/>
  <c i="8" r="J152"/>
  <c i="9" r="BK135"/>
  <c r="J164"/>
  <c i="2" r="BK371"/>
  <c r="BK608"/>
  <c r="J148"/>
  <c i="3" r="BK160"/>
  <c r="BK248"/>
  <c i="5" r="BK161"/>
  <c r="J92"/>
  <c i="6" r="BK201"/>
  <c r="BK546"/>
  <c i="7" r="BK213"/>
  <c i="8" r="BK198"/>
  <c r="J109"/>
  <c i="9" r="J152"/>
  <c i="2" r="BK591"/>
  <c i="3" r="BK217"/>
  <c i="5" r="J115"/>
  <c i="6" r="J196"/>
  <c r="BK163"/>
  <c i="7" r="BK114"/>
  <c i="8" r="J137"/>
  <c i="2" r="J447"/>
  <c i="3" r="BK168"/>
  <c i="4" r="J148"/>
  <c i="6" r="J134"/>
  <c r="J983"/>
  <c i="7" r="BK189"/>
  <c i="8" r="BK156"/>
  <c i="10" r="J90"/>
  <c i="2" r="J139"/>
  <c i="4" r="BK119"/>
  <c i="5" r="J111"/>
  <c i="7" r="J181"/>
  <c i="8" r="BK143"/>
  <c i="2" r="J131"/>
  <c i="3" r="BK223"/>
  <c r="J143"/>
  <c i="4" r="J124"/>
  <c i="5" r="J137"/>
  <c i="6" r="F36"/>
  <c i="9" r="J133"/>
  <c i="10" r="J96"/>
  <c i="2" r="J632"/>
  <c r="J606"/>
  <c r="J703"/>
  <c r="BK640"/>
  <c r="J709"/>
  <c i="3" r="J204"/>
  <c r="J137"/>
  <c r="J168"/>
  <c r="J112"/>
  <c i="4" r="BK165"/>
  <c r="J101"/>
  <c r="BK106"/>
  <c i="5" r="BK134"/>
  <c r="BK115"/>
  <c i="6" r="J901"/>
  <c r="BK191"/>
  <c r="J644"/>
  <c r="BK867"/>
  <c i="7" r="J112"/>
  <c r="BK147"/>
  <c r="BK118"/>
  <c i="8" r="BK178"/>
  <c r="J182"/>
  <c i="9" r="BK168"/>
  <c r="J119"/>
  <c r="J135"/>
  <c i="10" r="J105"/>
  <c r="J100"/>
  <c i="2" r="BK622"/>
  <c r="J418"/>
  <c r="J595"/>
  <c r="J668"/>
  <c r="BK202"/>
  <c r="J261"/>
  <c i="3" r="J115"/>
  <c i="4" r="BK169"/>
  <c r="BK95"/>
  <c r="J106"/>
  <c i="5" r="BK141"/>
  <c r="J105"/>
  <c i="6" r="BK196"/>
  <c r="BK109"/>
  <c r="J940"/>
  <c r="BK977"/>
  <c r="BK919"/>
  <c r="J175"/>
  <c i="7" r="BK193"/>
  <c r="J122"/>
  <c r="BK150"/>
  <c r="J145"/>
  <c i="8" r="BK175"/>
  <c r="BK93"/>
  <c r="BK165"/>
  <c i="9" r="BK143"/>
  <c r="BK152"/>
  <c i="10" r="J88"/>
  <c r="J87"/>
  <c i="2" r="J477"/>
  <c r="J651"/>
  <c i="4" r="BK176"/>
  <c i="5" r="J159"/>
  <c i="6" r="BK179"/>
  <c r="J191"/>
  <c r="J885"/>
  <c r="J871"/>
  <c i="7" r="J166"/>
  <c i="8" r="J139"/>
  <c r="J193"/>
  <c i="9" r="BK159"/>
  <c i="10" r="J97"/>
  <c r="J85"/>
  <c i="2" r="BK486"/>
  <c r="BK612"/>
  <c i="3" r="BK115"/>
  <c r="BK204"/>
  <c i="4" r="J122"/>
  <c i="5" r="J151"/>
  <c r="BK130"/>
  <c i="6" r="BK540"/>
  <c r="BK385"/>
  <c r="BK905"/>
  <c i="7" r="J199"/>
  <c r="BK112"/>
  <c i="8" r="J186"/>
  <c i="10" r="BK106"/>
  <c i="2" r="J135"/>
  <c r="J231"/>
  <c i="3" r="BK175"/>
  <c r="BK157"/>
  <c i="5" r="BK163"/>
  <c r="BK117"/>
  <c i="6" r="BK767"/>
  <c r="BK559"/>
  <c r="J924"/>
  <c r="J881"/>
  <c i="7" r="J224"/>
  <c r="BK197"/>
  <c i="8" r="J143"/>
  <c i="9" r="J126"/>
  <c i="2" r="BK620"/>
  <c r="BK651"/>
  <c i="3" r="BK163"/>
  <c r="J186"/>
  <c i="4" r="J181"/>
  <c r="J116"/>
  <c i="5" r="BK133"/>
  <c i="6" r="BK871"/>
  <c i="9" r="BK100"/>
  <c i="2" r="BK252"/>
  <c r="BK662"/>
  <c r="BK585"/>
  <c i="3" r="J179"/>
  <c i="4" r="J162"/>
  <c r="BK158"/>
  <c i="6" r="J113"/>
  <c r="BK175"/>
  <c r="BK966"/>
  <c r="J327"/>
  <c i="7" r="J124"/>
  <c i="8" r="J132"/>
  <c r="J129"/>
  <c i="9" r="BK116"/>
  <c i="10" r="BK104"/>
  <c r="BK98"/>
  <c i="2" r="J571"/>
  <c i="3" r="BK228"/>
  <c r="BK255"/>
  <c i="4" r="J151"/>
  <c i="5" r="J134"/>
  <c i="6" r="BK104"/>
  <c r="J786"/>
  <c r="BK946"/>
  <c i="7" r="BK228"/>
  <c i="8" r="J114"/>
  <c i="9" r="BK148"/>
  <c i="10" r="BK83"/>
  <c i="2" r="J321"/>
  <c r="BK254"/>
  <c r="BK602"/>
  <c r="J636"/>
  <c r="J449"/>
  <c i="3" r="BK251"/>
  <c r="J195"/>
  <c r="BK252"/>
  <c r="BK155"/>
  <c r="BK191"/>
  <c r="BK99"/>
  <c i="4" r="BK116"/>
  <c r="J111"/>
  <c i="5" r="J141"/>
  <c r="BK131"/>
  <c r="J163"/>
  <c i="6" r="BK897"/>
  <c r="J251"/>
  <c r="J767"/>
  <c i="7" r="BK220"/>
  <c r="J186"/>
  <c r="BK177"/>
  <c r="BK109"/>
  <c i="8" r="BK137"/>
  <c r="BK141"/>
  <c r="J165"/>
  <c i="9" r="J148"/>
  <c i="10" r="BK97"/>
  <c r="J95"/>
  <c i="2" r="BK272"/>
  <c r="BK537"/>
  <c r="BK477"/>
  <c i="3" r="BK195"/>
  <c r="J131"/>
  <c i="4" r="J119"/>
  <c i="5" r="J96"/>
  <c i="6" r="BK857"/>
  <c r="J559"/>
  <c i="7" r="J227"/>
  <c r="J189"/>
  <c i="8" r="BK114"/>
  <c i="9" r="J158"/>
  <c i="10" r="BK84"/>
  <c i="2" r="BK259"/>
  <c r="J646"/>
  <c i="3" r="BK207"/>
  <c r="J141"/>
  <c i="4" r="J165"/>
  <c i="5" r="J126"/>
  <c i="6" r="J183"/>
  <c r="J642"/>
  <c r="J828"/>
  <c i="7" r="J220"/>
  <c r="BK93"/>
  <c i="8" r="BK179"/>
  <c i="9" r="BK112"/>
  <c i="10" r="J101"/>
  <c i="2" r="J254"/>
  <c i="5" r="J132"/>
  <c i="6" r="J946"/>
  <c r="J977"/>
  <c i="8" r="BK107"/>
  <c i="9" r="BK108"/>
  <c i="2" r="J188"/>
  <c i="3" r="J252"/>
  <c i="5" r="BK119"/>
  <c i="6" r="J953"/>
  <c r="BK577"/>
  <c i="7" r="J99"/>
  <c i="8" r="J107"/>
  <c i="2" r="J585"/>
  <c r="BK447"/>
  <c i="6" r="BK885"/>
  <c r="BK844"/>
  <c r="BK527"/>
  <c i="7" r="BK161"/>
  <c i="8" r="BK95"/>
  <c i="2" r="BK599"/>
  <c i="3" r="J191"/>
  <c r="J230"/>
  <c i="5" r="BK146"/>
  <c i="6" r="BK901"/>
  <c i="10" r="BK95"/>
  <c i="2" r="BK636"/>
  <c i="3" r="BK230"/>
  <c i="5" r="BK170"/>
  <c i="6" r="BK622"/>
  <c r="BK913"/>
  <c i="7" r="J206"/>
  <c i="9" r="BK138"/>
  <c i="10" r="J82"/>
  <c i="2" r="J693"/>
  <c i="4" r="J114"/>
  <c i="6" r="J457"/>
  <c r="J972"/>
  <c i="7" r="BK157"/>
  <c i="9" r="BK92"/>
  <c i="2" r="J492"/>
  <c r="BK315"/>
  <c r="BK135"/>
  <c i="3" r="BK110"/>
  <c r="J117"/>
  <c i="4" r="J154"/>
  <c r="BK124"/>
  <c i="5" r="J122"/>
  <c i="6" r="J857"/>
  <c r="BK520"/>
  <c r="BK183"/>
  <c i="7" r="J136"/>
  <c r="BK95"/>
  <c i="8" r="J168"/>
  <c r="BK101"/>
  <c i="9" r="BK133"/>
  <c i="10" r="J83"/>
  <c i="2" r="BK365"/>
  <c r="J272"/>
  <c r="BK231"/>
  <c i="3" r="BK258"/>
  <c i="4" r="BK93"/>
  <c i="6" r="J109"/>
  <c r="J552"/>
  <c r="BK696"/>
  <c i="7" r="J133"/>
  <c r="J103"/>
  <c i="8" r="BK152"/>
  <c r="J141"/>
  <c i="9" r="BK106"/>
  <c i="10" r="BK94"/>
  <c r="J89"/>
  <c i="2" r="J591"/>
  <c r="J195"/>
  <c r="J501"/>
  <c i="3" r="BK186"/>
  <c r="J258"/>
  <c r="J149"/>
  <c i="4" r="BK145"/>
  <c r="BK141"/>
  <c i="5" r="BK105"/>
  <c i="6" r="BK972"/>
  <c i="8" r="BK189"/>
  <c i="9" r="J143"/>
  <c i="10" r="BK85"/>
  <c i="2" r="BK148"/>
  <c i="3" r="BK211"/>
  <c i="4" r="J169"/>
  <c i="5" r="J130"/>
  <c i="6" r="BK891"/>
  <c r="BK702"/>
  <c r="J522"/>
  <c i="7" r="BK130"/>
  <c i="8" r="BK119"/>
  <c i="9" r="BK156"/>
  <c i="2" r="BK261"/>
  <c r="J620"/>
  <c i="3" r="J251"/>
  <c r="BK123"/>
  <c i="4" r="BK148"/>
  <c i="5" r="BK111"/>
  <c i="6" r="J913"/>
  <c i="8" r="BK168"/>
  <c i="2" r="J614"/>
  <c r="BK595"/>
  <c i="3" r="J244"/>
  <c i="6" r="J713"/>
  <c i="2" r="J504"/>
  <c r="BK693"/>
  <c i="3" r="BK215"/>
  <c r="BK103"/>
  <c i="5" r="BK135"/>
  <c r="BK103"/>
  <c r="J123"/>
  <c i="6" r="BK206"/>
  <c r="J824"/>
  <c i="7" r="J177"/>
  <c i="8" r="J175"/>
  <c i="9" r="J100"/>
  <c i="10" r="BK105"/>
  <c i="2" r="BK188"/>
  <c r="BK131"/>
  <c r="BK703"/>
  <c r="J576"/>
  <c r="J531"/>
  <c i="3" r="J224"/>
  <c r="J262"/>
  <c r="J175"/>
  <c r="J166"/>
  <c i="4" r="BK172"/>
  <c r="BK161"/>
  <c i="5" r="J166"/>
  <c r="J103"/>
  <c r="BK127"/>
  <c i="6" r="J909"/>
  <c r="BK707"/>
  <c r="BK909"/>
  <c r="BK552"/>
  <c i="7" r="BK133"/>
  <c r="BK136"/>
  <c r="BK124"/>
  <c i="8" r="BK117"/>
  <c r="BK109"/>
  <c i="9" r="BK164"/>
  <c r="J102"/>
  <c r="BK102"/>
  <c i="10" r="BK93"/>
  <c r="BK88"/>
  <c i="3" r="BK107"/>
  <c i="5" r="BK166"/>
  <c i="6" r="J163"/>
  <c r="J959"/>
  <c r="BK959"/>
  <c i="7" r="BK186"/>
  <c i="8" r="BK126"/>
  <c i="9" r="BK121"/>
  <c i="10" r="J93"/>
  <c i="1" r="AS60"/>
  <c i="7" r="BK209"/>
  <c i="9" r="J116"/>
  <c i="10" r="J86"/>
  <c i="2" r="J259"/>
  <c i="4" r="J93"/>
  <c i="6" r="BK713"/>
  <c r="BK953"/>
  <c i="7" r="J209"/>
  <c i="8" r="J124"/>
  <c i="2" r="BK321"/>
  <c i="3" r="BK95"/>
  <c i="4" r="BK122"/>
  <c i="5" r="J140"/>
  <c i="6" r="BK828"/>
  <c r="BK457"/>
  <c i="7" r="J203"/>
  <c r="J142"/>
  <c i="9" r="J92"/>
  <c i="6" r="BK694"/>
  <c i="2" r="BK139"/>
  <c i="4" r="BK131"/>
  <c i="6" r="BK96"/>
  <c r="J187"/>
  <c i="8" r="J111"/>
  <c i="10" r="J106"/>
  <c i="2" r="BK668"/>
  <c i="3" r="J171"/>
  <c i="4" r="BK108"/>
  <c i="6" r="J527"/>
  <c r="J891"/>
  <c i="2" r="BK567"/>
  <c r="J96"/>
  <c r="BK688"/>
  <c i="3" r="BK171"/>
  <c r="BK137"/>
  <c i="4" r="BK126"/>
  <c i="5" r="J133"/>
  <c r="J109"/>
  <c i="6" r="J853"/>
  <c r="BK642"/>
  <c i="7" r="BK173"/>
  <c r="BK122"/>
  <c r="J93"/>
  <c i="8" r="J93"/>
  <c i="9" r="BK114"/>
  <c i="2" r="BK492"/>
  <c r="J153"/>
  <c r="J580"/>
  <c i="3" r="J157"/>
  <c r="J199"/>
  <c i="4" r="J145"/>
  <c i="5" r="J146"/>
  <c i="6" r="BK392"/>
  <c r="J520"/>
  <c i="7" r="J197"/>
  <c r="J168"/>
  <c i="8" r="J126"/>
  <c i="9" r="J106"/>
  <c i="10" r="BK89"/>
  <c i="2" r="J622"/>
  <c r="BK475"/>
  <c i="3" r="J255"/>
  <c r="BK240"/>
  <c r="BK112"/>
  <c i="5" r="J127"/>
  <c i="6" r="J862"/>
  <c r="BK893"/>
  <c r="BK934"/>
  <c i="7" r="BK181"/>
  <c r="J107"/>
  <c i="8" r="BK124"/>
  <c i="9" r="J128"/>
  <c i="10" r="BK82"/>
  <c i="2" r="BK571"/>
  <c i="4" r="J158"/>
  <c i="6" r="J893"/>
  <c r="J934"/>
  <c i="7" r="J161"/>
  <c i="9" r="J131"/>
  <c i="2" r="BK618"/>
  <c i="3" r="BK244"/>
  <c i="4" r="BK101"/>
  <c i="6" r="J201"/>
  <c r="BK862"/>
  <c i="7" r="BK206"/>
  <c i="9" r="J168"/>
  <c i="2" r="BK101"/>
  <c i="3" r="BK141"/>
  <c i="4" r="BK162"/>
  <c i="5" r="BK140"/>
  <c i="6" r="J206"/>
  <c r="BK100"/>
  <c r="J929"/>
  <c i="7" r="BK227"/>
  <c i="8" r="J189"/>
  <c i="10" r="J104"/>
  <c i="2" r="J698"/>
  <c i="3" r="BK143"/>
  <c i="4" r="BK154"/>
  <c i="5" r="BK122"/>
  <c i="6" r="J337"/>
  <c i="10" r="J91"/>
  <c i="2" r="BK159"/>
  <c i="3" r="BK184"/>
  <c i="5" r="J120"/>
  <c i="6" r="J867"/>
  <c r="BK849"/>
  <c i="7" r="BK145"/>
  <c i="9" r="J159"/>
  <c i="2" r="J618"/>
  <c i="3" r="BK199"/>
  <c r="J95"/>
  <c i="5" r="J128"/>
  <c i="6" r="J702"/>
  <c r="BK337"/>
  <c i="7" r="BK199"/>
  <c i="9" r="BK119"/>
  <c i="2" r="BK576"/>
  <c r="J143"/>
  <c r="BK195"/>
  <c i="3" r="J123"/>
  <c i="6" r="BK881"/>
  <c r="BK887"/>
  <c i="7" r="J109"/>
  <c r="BK205"/>
  <c i="8" r="J105"/>
  <c r="BK139"/>
  <c i="9" r="J114"/>
  <c i="10" r="BK87"/>
  <c i="2" l="1" r="P95"/>
  <c r="R601"/>
  <c i="3" r="R92"/>
  <c r="T203"/>
  <c i="4" r="P134"/>
  <c i="5" r="T91"/>
  <c r="R162"/>
  <c i="2" r="T645"/>
  <c i="6" r="T95"/>
  <c r="R880"/>
  <c i="3" r="BK92"/>
  <c r="J92"/>
  <c r="J65"/>
  <c r="BK203"/>
  <c r="J203"/>
  <c r="J66"/>
  <c i="6" r="BK880"/>
  <c r="J880"/>
  <c r="J69"/>
  <c r="T880"/>
  <c i="7" r="BK192"/>
  <c r="J192"/>
  <c r="J67"/>
  <c i="2" r="T601"/>
  <c i="4" r="R134"/>
  <c i="6" r="P95"/>
  <c r="T766"/>
  <c r="R923"/>
  <c i="7" r="BK92"/>
  <c r="BK185"/>
  <c r="J185"/>
  <c r="J66"/>
  <c r="P192"/>
  <c i="4" r="R92"/>
  <c r="R91"/>
  <c r="R90"/>
  <c i="5" r="P91"/>
  <c i="7" r="P92"/>
  <c r="R185"/>
  <c i="8" r="T151"/>
  <c i="2" r="T95"/>
  <c r="T94"/>
  <c r="T93"/>
  <c r="BK645"/>
  <c r="J645"/>
  <c r="J70"/>
  <c i="3" r="R210"/>
  <c i="4" r="T92"/>
  <c i="5" r="P162"/>
  <c i="8" r="P151"/>
  <c i="2" r="T530"/>
  <c r="P601"/>
  <c i="3" r="P210"/>
  <c i="9" r="BK91"/>
  <c i="2" r="R530"/>
  <c r="P590"/>
  <c r="T590"/>
  <c i="3" r="BK210"/>
  <c r="J210"/>
  <c r="J67"/>
  <c i="4" r="BK92"/>
  <c r="J92"/>
  <c r="J65"/>
  <c i="9" r="R160"/>
  <c i="2" r="R95"/>
  <c r="BK590"/>
  <c r="J590"/>
  <c r="J68"/>
  <c r="R590"/>
  <c i="5" r="BK91"/>
  <c r="J91"/>
  <c r="J65"/>
  <c i="6" r="BK95"/>
  <c r="R766"/>
  <c r="T923"/>
  <c i="7" r="T92"/>
  <c r="P185"/>
  <c r="T185"/>
  <c i="8" r="R92"/>
  <c i="9" r="BK160"/>
  <c r="J160"/>
  <c r="J66"/>
  <c i="2" r="BK95"/>
  <c r="J95"/>
  <c r="J65"/>
  <c r="P645"/>
  <c i="3" r="P92"/>
  <c r="P91"/>
  <c r="P90"/>
  <c i="1" r="AU57"/>
  <c i="3" r="P203"/>
  <c i="4" r="T134"/>
  <c i="5" r="R91"/>
  <c r="R90"/>
  <c r="R89"/>
  <c i="6" r="BK766"/>
  <c r="J766"/>
  <c r="J67"/>
  <c r="P923"/>
  <c i="7" r="R92"/>
  <c r="T192"/>
  <c i="8" r="T92"/>
  <c r="T91"/>
  <c r="T90"/>
  <c i="9" r="P91"/>
  <c i="2" r="BK530"/>
  <c r="J530"/>
  <c r="J67"/>
  <c r="R645"/>
  <c i="3" r="T92"/>
  <c r="R203"/>
  <c i="4" r="BK134"/>
  <c r="J134"/>
  <c r="J67"/>
  <c i="5" r="BK162"/>
  <c r="J162"/>
  <c r="J66"/>
  <c r="T162"/>
  <c i="6" r="R95"/>
  <c r="R94"/>
  <c r="R93"/>
  <c r="P766"/>
  <c r="P880"/>
  <c r="BK923"/>
  <c r="J923"/>
  <c r="J70"/>
  <c i="8" r="P92"/>
  <c r="P91"/>
  <c r="P90"/>
  <c i="1" r="AU63"/>
  <c i="8" r="R151"/>
  <c i="9" r="R91"/>
  <c r="R90"/>
  <c r="R89"/>
  <c i="2" r="P530"/>
  <c r="BK601"/>
  <c r="J601"/>
  <c r="J69"/>
  <c i="3" r="T210"/>
  <c i="4" r="P92"/>
  <c r="P91"/>
  <c r="P90"/>
  <c i="1" r="AU58"/>
  <c i="7" r="R192"/>
  <c i="8" r="BK92"/>
  <c r="J92"/>
  <c r="J65"/>
  <c r="BK151"/>
  <c r="J151"/>
  <c r="J67"/>
  <c i="9" r="T91"/>
  <c r="T90"/>
  <c r="T89"/>
  <c r="P160"/>
  <c r="T160"/>
  <c i="10" r="BK81"/>
  <c r="J81"/>
  <c r="J60"/>
  <c r="P81"/>
  <c r="P80"/>
  <c i="1" r="AU65"/>
  <c i="10" r="R81"/>
  <c r="R80"/>
  <c r="T81"/>
  <c r="T80"/>
  <c i="6" r="BK715"/>
  <c r="J715"/>
  <c r="J66"/>
  <c r="BK982"/>
  <c r="J982"/>
  <c r="J71"/>
  <c i="2" r="BK503"/>
  <c r="J503"/>
  <c r="J66"/>
  <c i="9" r="BK167"/>
  <c r="J167"/>
  <c r="J67"/>
  <c i="2" r="BK708"/>
  <c r="J708"/>
  <c r="J71"/>
  <c i="7" r="BK234"/>
  <c r="J234"/>
  <c r="J68"/>
  <c i="8" r="BK147"/>
  <c r="J147"/>
  <c r="J66"/>
  <c i="3" r="BK261"/>
  <c r="J261"/>
  <c r="J68"/>
  <c i="5" r="BK169"/>
  <c r="J169"/>
  <c r="J67"/>
  <c i="6" r="BK875"/>
  <c r="J875"/>
  <c r="J68"/>
  <c i="4" r="BK130"/>
  <c r="J130"/>
  <c r="J66"/>
  <c r="BK180"/>
  <c r="J180"/>
  <c r="J68"/>
  <c i="8" r="BK197"/>
  <c r="J197"/>
  <c r="J68"/>
  <c i="9" r="J91"/>
  <c r="J65"/>
  <c i="10" r="E48"/>
  <c r="F54"/>
  <c r="F55"/>
  <c r="J76"/>
  <c r="BE103"/>
  <c r="J52"/>
  <c r="J55"/>
  <c r="BE84"/>
  <c r="BE86"/>
  <c r="BE92"/>
  <c r="BE95"/>
  <c r="BE96"/>
  <c r="BE97"/>
  <c r="BE99"/>
  <c r="BE101"/>
  <c r="BE82"/>
  <c r="BE83"/>
  <c r="BE85"/>
  <c r="BE87"/>
  <c r="BE88"/>
  <c r="BE89"/>
  <c r="BE90"/>
  <c r="BE91"/>
  <c r="BE93"/>
  <c r="BE94"/>
  <c r="BE98"/>
  <c r="BE100"/>
  <c r="BE104"/>
  <c r="BE105"/>
  <c r="BE106"/>
  <c i="9" r="J56"/>
  <c r="J59"/>
  <c r="F85"/>
  <c r="BE138"/>
  <c r="BE143"/>
  <c i="8" r="BK91"/>
  <c r="J91"/>
  <c r="J64"/>
  <c i="9" r="J58"/>
  <c r="E77"/>
  <c r="F86"/>
  <c r="BE100"/>
  <c r="BE108"/>
  <c r="BE119"/>
  <c r="BE121"/>
  <c r="BE124"/>
  <c r="BE126"/>
  <c r="BE133"/>
  <c r="BE135"/>
  <c r="BE158"/>
  <c r="BE159"/>
  <c r="BE168"/>
  <c r="BE92"/>
  <c r="BE96"/>
  <c r="BE102"/>
  <c r="BE106"/>
  <c r="BE112"/>
  <c r="BE114"/>
  <c r="BE116"/>
  <c r="BE128"/>
  <c r="BE131"/>
  <c r="BE148"/>
  <c r="BE152"/>
  <c r="BE156"/>
  <c r="BE161"/>
  <c r="BE164"/>
  <c i="7" r="J92"/>
  <c r="J65"/>
  <c i="8" r="F58"/>
  <c r="J87"/>
  <c r="BE182"/>
  <c r="BE189"/>
  <c r="J56"/>
  <c r="J86"/>
  <c r="BE126"/>
  <c r="BE143"/>
  <c r="BE148"/>
  <c r="BE162"/>
  <c r="E50"/>
  <c r="F87"/>
  <c r="BE93"/>
  <c r="BE95"/>
  <c r="BE99"/>
  <c r="BE107"/>
  <c r="BE109"/>
  <c r="BE119"/>
  <c r="BE124"/>
  <c r="BE129"/>
  <c r="BE132"/>
  <c r="BE137"/>
  <c r="BE158"/>
  <c r="BE168"/>
  <c r="BE175"/>
  <c r="BE179"/>
  <c r="BE186"/>
  <c r="BE198"/>
  <c r="BE101"/>
  <c r="BE105"/>
  <c r="BE111"/>
  <c r="BE114"/>
  <c r="BE117"/>
  <c r="BE135"/>
  <c r="BE139"/>
  <c r="BE141"/>
  <c r="BE152"/>
  <c r="BE156"/>
  <c r="BE165"/>
  <c r="BE171"/>
  <c r="BE178"/>
  <c r="BE193"/>
  <c i="7" r="F86"/>
  <c r="E50"/>
  <c r="J87"/>
  <c i="6" r="J95"/>
  <c r="J65"/>
  <c i="7" r="BE130"/>
  <c r="BE133"/>
  <c r="BE139"/>
  <c r="BE145"/>
  <c r="BE150"/>
  <c r="BE153"/>
  <c r="BE193"/>
  <c r="BE209"/>
  <c r="BE216"/>
  <c r="J84"/>
  <c r="BE95"/>
  <c r="J58"/>
  <c r="F87"/>
  <c r="BE147"/>
  <c r="BE157"/>
  <c r="BE173"/>
  <c r="BE181"/>
  <c r="BE189"/>
  <c r="BE205"/>
  <c r="BE206"/>
  <c r="BE109"/>
  <c r="BE107"/>
  <c r="BE112"/>
  <c r="BE128"/>
  <c r="BE136"/>
  <c r="BE161"/>
  <c r="BE166"/>
  <c r="BE197"/>
  <c r="BE203"/>
  <c r="BE227"/>
  <c r="BE231"/>
  <c r="BE99"/>
  <c r="BE103"/>
  <c r="BE199"/>
  <c r="BE213"/>
  <c r="BE220"/>
  <c r="BE224"/>
  <c r="BE228"/>
  <c r="BE93"/>
  <c r="BE114"/>
  <c r="BE118"/>
  <c r="BE124"/>
  <c r="BE168"/>
  <c r="BE177"/>
  <c r="BE186"/>
  <c r="BE235"/>
  <c r="BE122"/>
  <c r="BE142"/>
  <c i="6" r="BE977"/>
  <c r="F58"/>
  <c r="E81"/>
  <c r="F90"/>
  <c r="BE96"/>
  <c r="BE113"/>
  <c r="BE191"/>
  <c r="BE201"/>
  <c r="BE457"/>
  <c r="BE529"/>
  <c r="BE642"/>
  <c r="BE696"/>
  <c r="BE702"/>
  <c r="BE707"/>
  <c r="BE767"/>
  <c r="BE777"/>
  <c r="BE828"/>
  <c r="BE853"/>
  <c r="BE857"/>
  <c r="BE862"/>
  <c r="BE881"/>
  <c r="BE887"/>
  <c r="BE893"/>
  <c r="BE897"/>
  <c r="BE905"/>
  <c r="BE919"/>
  <c r="BE929"/>
  <c r="BE934"/>
  <c r="BE940"/>
  <c r="BE946"/>
  <c r="BE953"/>
  <c r="BE983"/>
  <c i="5" r="BK90"/>
  <c r="J90"/>
  <c r="J64"/>
  <c i="6" r="BE134"/>
  <c r="BE179"/>
  <c r="BE183"/>
  <c r="BE196"/>
  <c r="BE546"/>
  <c r="BE552"/>
  <c r="BE559"/>
  <c r="BE644"/>
  <c r="BE713"/>
  <c r="BE824"/>
  <c r="BE867"/>
  <c r="BE891"/>
  <c r="BE899"/>
  <c r="BE901"/>
  <c r="BE909"/>
  <c r="BE924"/>
  <c r="BE959"/>
  <c r="BE966"/>
  <c r="BE972"/>
  <c r="J58"/>
  <c r="BE117"/>
  <c r="BE163"/>
  <c r="BE175"/>
  <c r="BE206"/>
  <c r="BE337"/>
  <c r="BE385"/>
  <c r="BE392"/>
  <c r="BE455"/>
  <c r="BE522"/>
  <c r="BE527"/>
  <c r="BE622"/>
  <c r="BE716"/>
  <c r="BE786"/>
  <c r="BE871"/>
  <c r="BE876"/>
  <c r="BE913"/>
  <c r="J56"/>
  <c r="J59"/>
  <c r="BE100"/>
  <c r="BE109"/>
  <c r="BE187"/>
  <c r="BE251"/>
  <c r="BE520"/>
  <c r="BE540"/>
  <c r="BE565"/>
  <c r="BE849"/>
  <c r="BE104"/>
  <c r="BE327"/>
  <c r="BE577"/>
  <c r="BE694"/>
  <c r="BE844"/>
  <c r="BE885"/>
  <c i="1" r="BA61"/>
  <c i="5" r="J85"/>
  <c r="BE128"/>
  <c r="BE130"/>
  <c r="BE131"/>
  <c r="BE115"/>
  <c r="BE126"/>
  <c r="BE161"/>
  <c r="E50"/>
  <c r="J56"/>
  <c r="F59"/>
  <c r="J59"/>
  <c r="F85"/>
  <c r="BE92"/>
  <c r="BE96"/>
  <c r="BE109"/>
  <c r="BE111"/>
  <c r="BE117"/>
  <c r="BE119"/>
  <c r="BE120"/>
  <c r="BE132"/>
  <c r="BE134"/>
  <c r="BE135"/>
  <c r="BE137"/>
  <c r="BE138"/>
  <c r="BE146"/>
  <c r="BE151"/>
  <c r="BE155"/>
  <c r="BE163"/>
  <c r="BE99"/>
  <c r="BE103"/>
  <c r="BE105"/>
  <c r="BE122"/>
  <c r="BE123"/>
  <c r="BE125"/>
  <c r="BE127"/>
  <c r="BE133"/>
  <c r="BE140"/>
  <c r="BE141"/>
  <c r="BE159"/>
  <c r="BE166"/>
  <c r="BE170"/>
  <c i="4" r="F58"/>
  <c r="BE95"/>
  <c r="BE106"/>
  <c r="BE108"/>
  <c r="BE126"/>
  <c r="BE141"/>
  <c r="BE145"/>
  <c r="BE158"/>
  <c r="E50"/>
  <c r="F59"/>
  <c r="J86"/>
  <c r="BE101"/>
  <c r="BE116"/>
  <c r="BE122"/>
  <c r="BE135"/>
  <c r="BE154"/>
  <c r="J56"/>
  <c r="J87"/>
  <c r="BE93"/>
  <c r="BE99"/>
  <c r="BE139"/>
  <c r="BE151"/>
  <c r="BE161"/>
  <c i="3" r="BK91"/>
  <c r="J91"/>
  <c r="J64"/>
  <c i="4" r="BE119"/>
  <c r="BE124"/>
  <c r="BE162"/>
  <c r="BE111"/>
  <c r="BE114"/>
  <c r="BE131"/>
  <c r="BE148"/>
  <c r="BE165"/>
  <c r="BE172"/>
  <c r="BE176"/>
  <c r="BE181"/>
  <c r="BE169"/>
  <c i="2" r="BK94"/>
  <c r="J94"/>
  <c r="J64"/>
  <c i="3" r="J59"/>
  <c r="F86"/>
  <c r="BE117"/>
  <c r="BE123"/>
  <c r="BE127"/>
  <c r="BE186"/>
  <c r="BE207"/>
  <c r="BE228"/>
  <c r="E50"/>
  <c r="F59"/>
  <c r="J86"/>
  <c r="BE93"/>
  <c r="BE95"/>
  <c r="BE99"/>
  <c r="BE103"/>
  <c r="BE110"/>
  <c r="BE135"/>
  <c r="BE137"/>
  <c r="BE141"/>
  <c r="BE143"/>
  <c r="BE146"/>
  <c r="BE149"/>
  <c r="BE152"/>
  <c r="BE160"/>
  <c r="BE163"/>
  <c r="BE166"/>
  <c r="BE171"/>
  <c r="BE175"/>
  <c r="BE179"/>
  <c r="BE184"/>
  <c r="BE191"/>
  <c r="BE195"/>
  <c r="BE199"/>
  <c r="BE204"/>
  <c r="BE211"/>
  <c r="BE215"/>
  <c r="BE221"/>
  <c r="BE223"/>
  <c r="BE224"/>
  <c r="BE240"/>
  <c r="BE244"/>
  <c r="BE248"/>
  <c r="BE251"/>
  <c r="BE252"/>
  <c r="BE258"/>
  <c r="BE262"/>
  <c r="J56"/>
  <c r="BE107"/>
  <c r="BE112"/>
  <c r="BE115"/>
  <c r="BE121"/>
  <c r="BE131"/>
  <c r="BE155"/>
  <c r="BE157"/>
  <c r="BE168"/>
  <c r="BE217"/>
  <c r="BE230"/>
  <c r="BE233"/>
  <c r="BE237"/>
  <c r="BE255"/>
  <c i="2" r="BE159"/>
  <c r="BE202"/>
  <c r="BE252"/>
  <c r="BE365"/>
  <c r="BE447"/>
  <c r="BE449"/>
  <c r="BE504"/>
  <c r="BE703"/>
  <c r="J59"/>
  <c r="F90"/>
  <c r="BE261"/>
  <c r="BE492"/>
  <c r="BE501"/>
  <c r="BE656"/>
  <c r="BE662"/>
  <c r="BE668"/>
  <c r="BE675"/>
  <c r="BE693"/>
  <c r="BE698"/>
  <c r="J56"/>
  <c r="BE188"/>
  <c r="BE636"/>
  <c r="BE640"/>
  <c r="BE651"/>
  <c r="BE688"/>
  <c r="BE709"/>
  <c r="BE131"/>
  <c r="BE135"/>
  <c r="BE614"/>
  <c r="BE620"/>
  <c r="BE153"/>
  <c r="BE272"/>
  <c r="BE580"/>
  <c r="BE618"/>
  <c r="BE646"/>
  <c r="BE681"/>
  <c r="J89"/>
  <c r="BE101"/>
  <c r="BE139"/>
  <c r="BE195"/>
  <c r="BE208"/>
  <c r="BE259"/>
  <c r="BE315"/>
  <c r="BE475"/>
  <c r="BE486"/>
  <c r="BE591"/>
  <c r="E50"/>
  <c r="BE143"/>
  <c r="BE567"/>
  <c r="BE576"/>
  <c r="BE585"/>
  <c r="BE595"/>
  <c r="BE599"/>
  <c r="BE608"/>
  <c r="F89"/>
  <c r="BE571"/>
  <c r="BE622"/>
  <c r="BE632"/>
  <c r="BE96"/>
  <c r="BE418"/>
  <c r="BE602"/>
  <c r="BE606"/>
  <c r="BE612"/>
  <c r="BE229"/>
  <c r="BE437"/>
  <c r="BE477"/>
  <c r="BE148"/>
  <c r="BE231"/>
  <c r="BE254"/>
  <c r="BE321"/>
  <c r="BE371"/>
  <c r="BE531"/>
  <c r="BE537"/>
  <c i="10" r="F34"/>
  <c i="1" r="BA65"/>
  <c i="3" r="F36"/>
  <c i="1" r="BA57"/>
  <c i="9" r="F36"/>
  <c i="1" r="BA64"/>
  <c i="3" r="F38"/>
  <c i="1" r="BC57"/>
  <c i="4" r="J36"/>
  <c i="1" r="AW58"/>
  <c i="4" r="F36"/>
  <c i="1" r="BA58"/>
  <c i="7" r="J36"/>
  <c i="1" r="AW62"/>
  <c i="8" r="F39"/>
  <c i="1" r="BD63"/>
  <c i="5" r="J36"/>
  <c i="1" r="AW59"/>
  <c i="7" r="F39"/>
  <c i="1" r="BD62"/>
  <c i="6" r="F39"/>
  <c i="1" r="BD61"/>
  <c i="10" r="J34"/>
  <c i="1" r="AW65"/>
  <c i="4" r="F39"/>
  <c i="1" r="BD58"/>
  <c i="7" r="F37"/>
  <c i="1" r="BB62"/>
  <c i="7" r="F36"/>
  <c i="1" r="BA62"/>
  <c i="8" r="F36"/>
  <c i="1" r="BA63"/>
  <c i="8" r="J36"/>
  <c i="1" r="AW63"/>
  <c i="2" r="F36"/>
  <c i="1" r="BA56"/>
  <c i="10" r="F35"/>
  <c i="1" r="BB65"/>
  <c i="6" r="F37"/>
  <c i="1" r="BB61"/>
  <c i="8" r="F37"/>
  <c i="1" r="BB63"/>
  <c i="9" r="F39"/>
  <c i="1" r="BD64"/>
  <c i="2" r="F39"/>
  <c i="1" r="BD56"/>
  <c i="3" r="J36"/>
  <c i="1" r="AW57"/>
  <c i="2" r="F38"/>
  <c i="1" r="BC56"/>
  <c i="3" r="F37"/>
  <c i="1" r="BB57"/>
  <c i="10" r="F36"/>
  <c i="1" r="BC65"/>
  <c i="5" r="F36"/>
  <c i="1" r="BA59"/>
  <c r="AS54"/>
  <c i="3" r="F39"/>
  <c i="1" r="BD57"/>
  <c i="5" r="F39"/>
  <c i="1" r="BD59"/>
  <c i="10" r="F37"/>
  <c i="1" r="BD65"/>
  <c i="8" r="F38"/>
  <c i="1" r="BC63"/>
  <c i="9" r="J36"/>
  <c i="1" r="AW64"/>
  <c i="4" r="F38"/>
  <c i="1" r="BC58"/>
  <c i="5" r="F37"/>
  <c i="1" r="BB59"/>
  <c i="9" r="F37"/>
  <c i="1" r="BB64"/>
  <c i="7" r="F38"/>
  <c i="1" r="BC62"/>
  <c i="4" r="F37"/>
  <c i="1" r="BB58"/>
  <c i="5" r="F38"/>
  <c i="1" r="BC59"/>
  <c i="2" r="J36"/>
  <c i="1" r="AW56"/>
  <c i="9" r="F38"/>
  <c i="1" r="BC64"/>
  <c i="2" r="F37"/>
  <c i="1" r="BB56"/>
  <c i="6" r="J36"/>
  <c i="1" r="AW61"/>
  <c i="6" r="F38"/>
  <c i="1" r="BC61"/>
  <c i="9" l="1" r="BK90"/>
  <c r="J90"/>
  <c r="J64"/>
  <c r="P90"/>
  <c r="P89"/>
  <c i="1" r="AU64"/>
  <c i="6" r="BK94"/>
  <c r="J94"/>
  <c r="J64"/>
  <c i="7" r="T91"/>
  <c r="T90"/>
  <c i="4" r="T91"/>
  <c r="T90"/>
  <c i="7" r="P91"/>
  <c r="P90"/>
  <c i="1" r="AU62"/>
  <c i="3" r="T91"/>
  <c r="T90"/>
  <c i="6" r="P94"/>
  <c r="P93"/>
  <c i="1" r="AU61"/>
  <c i="5" r="T90"/>
  <c r="T89"/>
  <c i="6" r="T94"/>
  <c r="T93"/>
  <c i="2" r="R94"/>
  <c r="R93"/>
  <c i="3" r="R91"/>
  <c r="R90"/>
  <c i="5" r="P90"/>
  <c r="P89"/>
  <c i="1" r="AU59"/>
  <c i="7" r="R91"/>
  <c r="R90"/>
  <c i="8" r="R91"/>
  <c r="R90"/>
  <c i="7" r="BK91"/>
  <c r="J91"/>
  <c r="J64"/>
  <c i="2" r="P94"/>
  <c r="P93"/>
  <c i="1" r="AU56"/>
  <c i="4" r="BK91"/>
  <c r="J91"/>
  <c r="J64"/>
  <c i="10" r="BK80"/>
  <c r="J80"/>
  <c r="J59"/>
  <c i="8" r="BK90"/>
  <c r="J90"/>
  <c i="5" r="BK89"/>
  <c r="J89"/>
  <c i="3" r="BK90"/>
  <c r="J90"/>
  <c r="J63"/>
  <c i="2" r="BK93"/>
  <c r="J93"/>
  <c r="J63"/>
  <c i="1" r="BA55"/>
  <c r="AW55"/>
  <c i="3" r="J35"/>
  <c i="1" r="AV57"/>
  <c r="AT57"/>
  <c i="6" r="F35"/>
  <c i="1" r="AZ61"/>
  <c r="BB55"/>
  <c r="AX55"/>
  <c i="4" r="J35"/>
  <c i="1" r="AV58"/>
  <c r="AT58"/>
  <c i="5" r="J32"/>
  <c i="1" r="AG59"/>
  <c r="BD60"/>
  <c i="7" r="J35"/>
  <c i="1" r="AV62"/>
  <c r="AT62"/>
  <c i="10" r="F33"/>
  <c i="1" r="AZ65"/>
  <c r="BC60"/>
  <c r="AY60"/>
  <c i="9" r="F35"/>
  <c i="1" r="AZ64"/>
  <c i="8" r="J35"/>
  <c i="1" r="AV63"/>
  <c r="AT63"/>
  <c i="2" r="F35"/>
  <c i="1" r="AZ56"/>
  <c r="BA60"/>
  <c r="BC55"/>
  <c r="AY55"/>
  <c i="3" r="F35"/>
  <c i="1" r="AZ57"/>
  <c i="5" r="F35"/>
  <c i="1" r="AZ59"/>
  <c i="10" r="J33"/>
  <c i="1" r="AV65"/>
  <c r="AT65"/>
  <c i="5" r="J35"/>
  <c i="1" r="AV59"/>
  <c r="AT59"/>
  <c i="2" r="J35"/>
  <c i="1" r="AV56"/>
  <c r="AT56"/>
  <c i="6" r="J35"/>
  <c i="1" r="AV61"/>
  <c r="AT61"/>
  <c i="7" r="F35"/>
  <c i="1" r="AZ62"/>
  <c r="BB60"/>
  <c r="AX60"/>
  <c i="9" r="J35"/>
  <c i="1" r="AV64"/>
  <c r="AT64"/>
  <c r="BD55"/>
  <c i="4" r="F35"/>
  <c i="1" r="AZ58"/>
  <c i="8" r="F35"/>
  <c i="1" r="AZ63"/>
  <c i="8" r="J32"/>
  <c i="1" r="AG63"/>
  <c i="9" l="1" r="BK89"/>
  <c r="J89"/>
  <c r="J63"/>
  <c i="4" r="BK90"/>
  <c r="J90"/>
  <c r="J63"/>
  <c i="6" r="BK93"/>
  <c r="J93"/>
  <c r="J63"/>
  <c i="7" r="BK90"/>
  <c r="J90"/>
  <c r="J63"/>
  <c i="1" r="AN63"/>
  <c i="8" r="J63"/>
  <c r="J41"/>
  <c i="1" r="AN59"/>
  <c i="5" r="J63"/>
  <c r="J41"/>
  <c i="1" r="AU60"/>
  <c r="BA54"/>
  <c r="W30"/>
  <c r="BB54"/>
  <c r="W31"/>
  <c i="10" r="J30"/>
  <c i="1" r="AG65"/>
  <c r="BC54"/>
  <c r="W32"/>
  <c r="AZ60"/>
  <c r="AV60"/>
  <c r="AW60"/>
  <c r="AZ55"/>
  <c i="3" r="J32"/>
  <c i="1" r="AG57"/>
  <c r="AN57"/>
  <c r="AU55"/>
  <c i="2" r="J32"/>
  <c i="1" r="AG56"/>
  <c r="BD54"/>
  <c r="W33"/>
  <c i="10" l="1" r="J39"/>
  <c i="3" r="J41"/>
  <c i="2" r="J41"/>
  <c i="1" r="AN56"/>
  <c r="AN65"/>
  <c r="AV55"/>
  <c r="AT55"/>
  <c i="6" r="J32"/>
  <c i="1" r="AG61"/>
  <c r="AN61"/>
  <c r="AW54"/>
  <c r="AK30"/>
  <c r="AU54"/>
  <c r="AY54"/>
  <c i="9" r="J32"/>
  <c i="1" r="AG64"/>
  <c r="AN64"/>
  <c i="4" r="J32"/>
  <c i="1" r="AG58"/>
  <c r="AG55"/>
  <c r="AT60"/>
  <c r="AX54"/>
  <c i="7" r="J32"/>
  <c i="1" r="AG62"/>
  <c r="AN62"/>
  <c r="AZ54"/>
  <c r="AV54"/>
  <c r="AK29"/>
  <c i="6" l="1" r="J41"/>
  <c i="4" r="J41"/>
  <c i="7" r="J41"/>
  <c i="9" r="J41"/>
  <c i="1" r="AN55"/>
  <c r="AN58"/>
  <c r="W29"/>
  <c r="AG60"/>
  <c r="AT54"/>
  <c l="1" r="AN60"/>
  <c r="AG54"/>
  <c r="AK26"/>
  <c r="AK35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<sst xmlns="http://schemas.openxmlformats.org/spreadsheetml/2006/main">
  <si>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</si>
  <si>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</si>
  <si>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</si>
  <si>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</si>
  <si>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</si>
  <si>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{b7dea30f-cf90-469c-a2a9-118a8837b47e}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</si>
  <si>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</si>
  <si>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</si>
  <si>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</si>
  <si>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</si>
  <si>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</si>
  <si>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</si>
  <si>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</si>
  <si>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</si>
  <si>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2025/082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</si>
  <si>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</si>
  <si>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</si>
  <si>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UHERSKÉ HRADIŠTĚ, MAŘATICE, UL. NA ZÁPOVĚDI REKONSTRUKCE VODOVODNÍCH ŘADŮ O-7 A O-8</t>
  </si>
  <si>
    <t>KSO:</t>
  </si>
  <si>
    <t/>
  </si>
  <si>
    <t>CC-CZ:</t>
  </si>
  <si>
    <t>Místo:</t>
  </si>
  <si>
    <t>Uherské Hradiště, místní části Mařatice</t>
  </si>
  <si>
    <t>Datum:</t>
  </si>
  <si>
    <t>25. 9. 2025</t>
  </si>
  <si>
    <t>Zadavatel:</t>
  </si>
  <si>
    <t>IČ:</t>
  </si>
  <si>
    <t xml:space="preserve"> </t>
  </si>
  <si>
    <t>DIČ:</t>
  </si>
  <si>
    <t>Účastník: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</si>
  <si>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</si>
  <si>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</si>
  <si>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</si>
  <si>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</si>
  <si>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</si>
  <si>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</si>
  <si>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</si>
  <si>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</si>
  <si>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</si>
  <si>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</si>
  <si>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</si>
  <si>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</si>
  <si>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</si>
  <si>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</si>
  <si>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</si>
  <si>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</si>
  <si>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</si>
  <si>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</si>
  <si>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</si>
  <si>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</si>
  <si>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</si>
  <si>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</si>
  <si>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</si>
  <si>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</si>
  <si>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</si>
  <si>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</si>
  <si>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</si>
  <si>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</si>
  <si>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</si>
  <si>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</si>
  <si>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</si>
  <si>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</si>
  <si>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</si>
  <si>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</si>
  <si>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</si>
  <si>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</si>
  <si>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</si>
  <si>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</si>
  <si>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</si>
  <si>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</si>
  <si>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</si>
  <si>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</si>
  <si>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</si>
  <si>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</si>
  <si>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SO01</t>
  </si>
  <si>
    <t>Vodovodní řad O-7</t>
  </si>
  <si>
    <t>STA</t>
  </si>
  <si>
    <t>1</t>
  </si>
  <si>
    <t>{1aef8aea-006b-4c83-8ce2-662e3acf3295}</t>
  </si>
  <si>
    <t>2</t>
  </si>
  <si>
    <t>/</t>
  </si>
  <si>
    <t>SO01.1</t>
  </si>
  <si>
    <t>Výkopové práce a obnova povrchů</t>
  </si>
  <si>
    <t>Soupis</t>
  </si>
  <si>
    <t>{d16dd683-ce00-4c04-98e0-de158e977abb}</t>
  </si>
  <si>
    <t>SO01.2</t>
  </si>
  <si>
    <t>Výpis materiálu řad</t>
  </si>
  <si>
    <t>{7b851494-e6c2-4a9c-914e-e2f40c34621c}</t>
  </si>
  <si>
    <t>SO01.3</t>
  </si>
  <si>
    <t>Výpis materiálu přípojky</t>
  </si>
  <si>
    <t>{c2eacc97-a8e6-40ac-b442-ad4e0b45eaec}</t>
  </si>
  <si>
    <t>SO01.4</t>
  </si>
  <si>
    <t>Provizorní zásobení vodou</t>
  </si>
  <si>
    <t>{ef77a0b3-2e7e-4af6-868c-70238ee32332}</t>
  </si>
  <si>
    <t>SO02</t>
  </si>
  <si>
    <t>Vodovodní řad O-8</t>
  </si>
  <si>
    <t>{1e807496-5f8c-4bc4-aaac-750d644d35c8}</t>
  </si>
  <si>
    <t>SO02.1</t>
  </si>
  <si>
    <t>{277dfbee-62fa-473c-8bef-7cbda99484e4}</t>
  </si>
  <si>
    <t>SO02.2</t>
  </si>
  <si>
    <t>{30cfaaaa-7e28-4fa3-bedf-833d83a231f1}</t>
  </si>
  <si>
    <t>SO02.3</t>
  </si>
  <si>
    <t>{54dd9452-9032-4d89-9c32-5134d36fa7d3}</t>
  </si>
  <si>
    <t>SO02.4</t>
  </si>
  <si>
    <t>Provizorní zásobení vodou (částečné využití materiálu z SO01)</t>
  </si>
  <si>
    <t>{9d0a84b5-24b2-4f7f-a38c-37b6c7a3cc49}</t>
  </si>
  <si>
    <t>OVN</t>
  </si>
  <si>
    <t>Ostatní a vedlejší náklady</t>
  </si>
  <si>
    <t>{023393be-c304-4bd0-babd-cd4b644b1c9e}</t>
  </si>
  <si>
    <t>KRYCÍ LIST SOUPISU PRACÍ</t>
  </si>
  <si>
    <t>Objekt:</t>
  </si>
  <si>
    <t>SO01 - Vodovodní řad O-7</t>
  </si>
  <si>
    <t>Soupis:</t>
  </si>
  <si>
    <t>SO01.1 - Výkopové práce a obnova povrchů</t>
  </si>
  <si>
    <t>REKAPITULACE ČLENĚNÍ SOUPISU PRACÍ</t>
  </si>
  <si>
    <t>Kód dílu - Popis</t>
  </si>
  <si>
    <t>Cena celkem [CZK]</t>
  </si>
  <si>
    <t>-1</t>
  </si>
  <si>
    <t xml:space="preserve">HSV - 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</si>
  <si>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</si>
  <si>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</si>
  <si>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</si>
  <si>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</si>
  <si>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</si>
  <si>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</si>
  <si>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</si>
  <si>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</si>
  <si>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</si>
  <si>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</si>
  <si>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</si>
  <si>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</si>
  <si>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</si>
  <si>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</si>
  <si>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</si>
  <si>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</si>
  <si>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</si>
  <si>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</si>
  <si>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</si>
  <si>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</si>
  <si>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</si>
  <si>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 xml:space="preserve"> Práce a dodávky HSV</t>
  </si>
  <si>
    <t>ROZPOCET</t>
  </si>
  <si>
    <t>Zemní práce</t>
  </si>
  <si>
    <t>K</t>
  </si>
  <si>
    <t>113106023</t>
  </si>
  <si>
    <t>Rozebrání dlažeb a dílců při překopech inženýrských sítí s přemístěním hmot na skládku na vzdálenost do 3 m nebo s naložením na dopravní prostředek ručně komunikací pro pěší s ložem z kameniva nebo živice a s výplní spár ze zámkové dlažby</t>
  </si>
  <si>
    <t>m2</t>
  </si>
  <si>
    <t>CS ÚRS 2025 02</t>
  </si>
  <si>
    <t>4</t>
  </si>
  <si>
    <t>-294717828</t>
  </si>
  <si>
    <t>Online PSC</t>
  </si>
  <si>
    <t>https://podminky.urs.cz/item/CS_URS_2025_02/113106023</t>
  </si>
  <si>
    <t>VV</t>
  </si>
  <si>
    <t xml:space="preserve">"Rozebrání a obnova povrchu dle C4, chodník dlažba (použita stávající dlažba):" </t>
  </si>
  <si>
    <t>(3,5*3,3)+(1,5*1,1)+(4*3,2)+(1*3,5)+(3,5*2)+(6,5*2)+(3,5*1,75)+(1,5*1,9)+(1,7*1,9)+(1,7*1,9)+(4,2*1,9)</t>
  </si>
  <si>
    <t>Součet</t>
  </si>
  <si>
    <t>113107423</t>
  </si>
  <si>
    <t>Odstranění podkladů nebo krytů při překopech inženýrských sítí s přemístěním hmot na skládku ve vzdálenosti do 3 m nebo s naložením na dopravní prostředek strojně plochy jednotlivě do 15 m2 z kameniva hrubého drceného, o tl. vrstvy přes 200 do 300 mm</t>
  </si>
  <si>
    <t>1887318046</t>
  </si>
  <si>
    <t>https://podminky.urs.cz/item/CS_URS_2025_02/113107423</t>
  </si>
  <si>
    <t>"MK živice."</t>
  </si>
  <si>
    <t>"SO01, řad O-7 dle C4, D2:"</t>
  </si>
  <si>
    <t>"Odečet povrchů nad jámami - MK živice:" 3*1*0,33</t>
  </si>
  <si>
    <t>Mezisoučet</t>
  </si>
  <si>
    <t>3</t>
  </si>
  <si>
    <t>"SO01, řad O-7-1 dle C4, D2:"</t>
  </si>
  <si>
    <t>"Odečet povrchů nad jámami - MK živice:" 0,6*1</t>
  </si>
  <si>
    <t>"Chodník dlažba."</t>
  </si>
  <si>
    <t>"Povrchy nad jámami - chodník dlažba:" 6*1</t>
  </si>
  <si>
    <t>"Povrchy nad jámami - chodník dlažba:" 3*1</t>
  </si>
  <si>
    <t>"Povrchy nad jámami - chodník dlažba:" 4*1*0,33</t>
  </si>
  <si>
    <t>"Povrchy nad jámami - chodník dlažba:" 1,2*1</t>
  </si>
  <si>
    <t>"SO01, řad O-8 dle C4, D2:"</t>
  </si>
  <si>
    <t>"Odečet povrchů nad rýhou - chodník dlažba:" 3,5*1</t>
  </si>
  <si>
    <t>"Odečet povrchů nad jámami - chodník dlažba:" 2*0,6*1</t>
  </si>
  <si>
    <t>113107442</t>
  </si>
  <si>
    <t>Odstranění podkladů nebo krytů při překopech inženýrských sítí s přemístěním hmot na skládku ve vzdálenosti do 3 m nebo s naložením na dopravní prostředek strojně plochy jednotlivě do 15 m2 živičných, o tl. vrstvy přes 50 do 100 mm</t>
  </si>
  <si>
    <t>-1945705282</t>
  </si>
  <si>
    <t>https://podminky.urs.cz/item/CS_URS_2025_02/113107442</t>
  </si>
  <si>
    <t>"Rozebrání a obnova povrchu dle C4, MK živice:" (1,2*1,6)+(1,4*2,6)</t>
  </si>
  <si>
    <t>113154523</t>
  </si>
  <si>
    <t>Frézování živičného podkladu nebo krytu s naložením hmot na dopravní prostředek plochy do 500 m2 pruhu šířky přes 0,5 m, tloušťky vrstvy 50 mm</t>
  </si>
  <si>
    <t>-1480275473</t>
  </si>
  <si>
    <t>https://podminky.urs.cz/item/CS_URS_2025_02/113154523</t>
  </si>
  <si>
    <t>"Rozebrání a obnova povrchu dle C4, MK živice:" (1,6*2)+(1,8*3)</t>
  </si>
  <si>
    <t>5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</si>
  <si>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</si>
  <si>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</si>
  <si>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</si>
  <si>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1459449378</t>
  </si>
  <si>
    <t>https://podminky.urs.cz/item/CS_URS_2025_02/113202111</t>
  </si>
  <si>
    <t>"Rozebrání a obnova povrchu dle C4:" 2,5+3</t>
  </si>
  <si>
    <t>6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</si>
  <si>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</si>
  <si>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</si>
  <si>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-947382437</t>
  </si>
  <si>
    <t>https://podminky.urs.cz/item/CS_URS_2025_02/119001405</t>
  </si>
  <si>
    <t>"Křížení inženýrských sítí dle D2:"</t>
  </si>
  <si>
    <t>"Vodovod, plynovod, kanalizace:" 5*(1+1+1)</t>
  </si>
  <si>
    <t>7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</si>
  <si>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</si>
  <si>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</si>
  <si>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-1559257552</t>
  </si>
  <si>
    <t>https://podminky.urs.cz/item/CS_URS_2025_02/119001421</t>
  </si>
  <si>
    <t>"Podzemní kabelové vedení:" 10*(1+1+1)</t>
  </si>
  <si>
    <t>8</t>
  </si>
  <si>
    <t>121151104</t>
  </si>
  <si>
    <t>Sejmutí ornice strojně při souvislé ploše do 100 m2, tl. vrstvy přes 200 do 250 mm</t>
  </si>
  <si>
    <t>244649797</t>
  </si>
  <si>
    <t>https://podminky.urs.cz/item/CS_URS_2025_02/121151104</t>
  </si>
  <si>
    <t xml:space="preserve">"Rozebrání a obnova povrchu dle C4, trávník:" </t>
  </si>
  <si>
    <t>"Povrchy nad jámami - trávník:" 3*1*0,33</t>
  </si>
  <si>
    <t>"Povrchy nad rýhou - trávník:" (39-3,5)*1</t>
  </si>
  <si>
    <t>9</t>
  </si>
  <si>
    <t>131251203</t>
  </si>
  <si>
    <t>Hloubení zapažených jam a zářezů strojně s urovnáním dna do předepsaného profilu a spádu v hornině třídy těžitelnosti I skupiny 3 přes 50 do 100 m3</t>
  </si>
  <si>
    <t>m3</t>
  </si>
  <si>
    <t>-1840443620</t>
  </si>
  <si>
    <t>https://podminky.urs.cz/item/CS_URS_2025_02/131251203</t>
  </si>
  <si>
    <t>"J:" 6*1*2,04</t>
  </si>
  <si>
    <t>"Odečet povrchů nad jámami - chodník dlažba:" -6*1*0,3</t>
  </si>
  <si>
    <t>"J:" 3*1*2,05</t>
  </si>
  <si>
    <t>"Odečet povrchů nad jámami - chodník dlažba:" -3*1*0,3</t>
  </si>
  <si>
    <t>"J:" 4*1*1,95</t>
  </si>
  <si>
    <t>"Odečet povrchů nad jámami - MK živice:" -3*1*0,4*0,33</t>
  </si>
  <si>
    <t>"Odečet povrchů nad jámami - chodník dlažba:" -4*1*0,3*0,33</t>
  </si>
  <si>
    <t>"Odečet povrchů nad jámami - trávník:" -3*1*0,25*0,33</t>
  </si>
  <si>
    <t>"J:" 3*1*1,95</t>
  </si>
  <si>
    <t>"J:" 1,2*1*1,72</t>
  </si>
  <si>
    <t>"Odečet povrchů nad jámami - chodník dlažba:" -1,2*1*0,3</t>
  </si>
  <si>
    <t>"J:" 1,2*1*1,88</t>
  </si>
  <si>
    <t>"J:" 1,2*1*1,9</t>
  </si>
  <si>
    <t>"J:" 1,2*1*1,97</t>
  </si>
  <si>
    <t>10</t>
  </si>
  <si>
    <t>132254203</t>
  </si>
  <si>
    <t>Hloubení zapažených rýh šířky přes 800 do 2 000 mm strojně s urovnáním dna do předepsaného profilu a spádu v hornině třídy těžitelnosti I skupiny 3 přes 50 do 100 m3</t>
  </si>
  <si>
    <t>-1964002990</t>
  </si>
  <si>
    <t>https://podminky.urs.cz/item/CS_URS_2025_02/132254203</t>
  </si>
  <si>
    <t>"Rýha:" 39*1*1,9</t>
  </si>
  <si>
    <t>"Odečet povrchů nad rýhou - chodník dlažba:" -3,5*1*0,3</t>
  </si>
  <si>
    <t>"Odečet povrchů nad rýhou - trávník:" -(39-3,5)*1*0,25</t>
  </si>
  <si>
    <t>11</t>
  </si>
  <si>
    <t>133212821</t>
  </si>
  <si>
    <t>Hloubení zapažených šachet ručně v horninách třídy těžitelnosti I skupiny 3, půdorysná plocha výkopu do 4 m2</t>
  </si>
  <si>
    <t>1782079495</t>
  </si>
  <si>
    <t>https://podminky.urs.cz/item/CS_URS_2025_02/133212821</t>
  </si>
  <si>
    <t>"KSP:" 3*0,6*1*2</t>
  </si>
  <si>
    <t>"Odečet povrchů nad jámami - MK živice:" -0,6*1*0,4</t>
  </si>
  <si>
    <t>"Odečet povrchů nad jámami - chodník dlažba:" -2*0,6*1*0,3</t>
  </si>
  <si>
    <t>139001101</t>
  </si>
  <si>
    <t>Příplatek k cenám hloubených vykopávek za ztížení vykopávky v blízkosti podzemního vedení nebo výbušnin pro jakoukoliv třídu horniny</t>
  </si>
  <si>
    <t>-1236941666</t>
  </si>
  <si>
    <t>https://podminky.urs.cz/item/CS_URS_2025_02/139001101</t>
  </si>
  <si>
    <t>"Případně proveden ruční výkop dle požadavků správců jednotlivých inženýrských sítí."</t>
  </si>
  <si>
    <t>"Vodovod, plynovod, kanalizace:" 5*(1*1*1)</t>
  </si>
  <si>
    <t>"Podzemní kabelové vedení:" 10*(1*1*1)</t>
  </si>
  <si>
    <t>13</t>
  </si>
  <si>
    <t>151102201</t>
  </si>
  <si>
    <t>Zřízení pažení stěn výkopu bez rozepření nebo vzepření při překopech inženýrských sítí plochy do 30 m2 příložné, hloubky do 4 m</t>
  </si>
  <si>
    <t>-1095722393</t>
  </si>
  <si>
    <t>https://podminky.urs.cz/item/CS_URS_2025_02/151102201</t>
  </si>
  <si>
    <t>"J:" 2*(6+1)*2,04</t>
  </si>
  <si>
    <t>"J:" 2*(3+1)*2,05</t>
  </si>
  <si>
    <t>"J:" 2*(4+1)*1,95</t>
  </si>
  <si>
    <t>"J:" 2*(3+1)*1,95</t>
  </si>
  <si>
    <t>"J:" 2*(1,2+1)*1,72</t>
  </si>
  <si>
    <t>"J:" 2*(1,2+1)*1,88</t>
  </si>
  <si>
    <t>"J:" 2*(1,2+1)*1,9</t>
  </si>
  <si>
    <t>"J:" 2*(1,2+1)*1,97</t>
  </si>
  <si>
    <t>"KSP:" 2*3*(0,6+1)*2</t>
  </si>
  <si>
    <t>14</t>
  </si>
  <si>
    <t>151102211</t>
  </si>
  <si>
    <t>Odstranění pažení stěn výkopu bez rozepření nebo vzepření při překopech inženýrských sítí plochy do 30 m2 s uložením pažin na vzdálenost do 3 m od okraje výkopu příložné, hloubky do 4 m</t>
  </si>
  <si>
    <t>-760853909</t>
  </si>
  <si>
    <t>https://podminky.urs.cz/item/CS_URS_2025_02/151102211</t>
  </si>
  <si>
    <t>15</t>
  </si>
  <si>
    <t>151102301</t>
  </si>
  <si>
    <t>Zřízení rozepření zapažených stěn výkopů při překopech inženýrských sítí objemu do 30 m3 s potřebným přepažováním při roubení příložném, hloubky do 4 m</t>
  </si>
  <si>
    <t>-901562978</t>
  </si>
  <si>
    <t>https://podminky.urs.cz/item/CS_URS_2025_02/151102301</t>
  </si>
  <si>
    <t>16</t>
  </si>
  <si>
    <t>151102311</t>
  </si>
  <si>
    <t>Odstranění rozepření stěn výkopů při překopech inženýrských sítí objemu do 30 m3 s uložením materiálu na vzdálenost do 3 m od okraje výkopu roubení příložného, hloubky do 4 m</t>
  </si>
  <si>
    <t>-973645487</t>
  </si>
  <si>
    <t>https://podminky.urs.cz/item/CS_URS_2025_02/151102311</t>
  </si>
  <si>
    <t>17</t>
  </si>
  <si>
    <t>151811131</t>
  </si>
  <si>
    <t>Zřízení pažicích boxů pro pažení a rozepření stěn rýh podzemního vedení hloubka výkopu do 4 m, šířka do 1,2 m</t>
  </si>
  <si>
    <t>1168245242</t>
  </si>
  <si>
    <t>https://podminky.urs.cz/item/CS_URS_2025_02/151811131</t>
  </si>
  <si>
    <t>"Rýha:" 39*2*1,9</t>
  </si>
  <si>
    <t>18</t>
  </si>
  <si>
    <t>151811231</t>
  </si>
  <si>
    <t>Odstranění pažicích boxů pro pažení a rozepření stěn rýh podzemního vedení hloubka výkopu do 4 m, šířka do 1,2 m</t>
  </si>
  <si>
    <t>22871534</t>
  </si>
  <si>
    <t>https://podminky.urs.cz/item/CS_URS_2025_02/151811231</t>
  </si>
  <si>
    <t>19</t>
  </si>
  <si>
    <t>162351104</t>
  </si>
  <si>
    <t>Vodorovné přemístění výkopku nebo sypaniny po suchu na obvyklém dopravním prostředku, bez naložení výkopku, avšak se složením bez rozhrnutí z horniny třídy těžitelnosti I skupiny 1 až 3 na vzdálenost přes 500 do 1 000 m</t>
  </si>
  <si>
    <t>-1130495106</t>
  </si>
  <si>
    <t>https://podminky.urs.cz/item/CS_URS_2025_02/162351104</t>
  </si>
  <si>
    <t>"Zásyp původní zeminou a kamenivem, přesun na staveništní deponii"</t>
  </si>
  <si>
    <t>"Zásyp původní zeminou v nezpevněných plochách:" 71,139</t>
  </si>
  <si>
    <t>"Zásyp zpětně použitým kamenivem:" 5,28</t>
  </si>
  <si>
    <t>"Zásyp původní zeminou a kamenivem, přesun ze staveništní deponie do zásypů"</t>
  </si>
  <si>
    <t>20</t>
  </si>
  <si>
    <t>162651112</t>
  </si>
  <si>
    <t>Vodorovné přemístění výkopku nebo sypaniny po suchu na obvyklém dopravním prostředku, bez naložení výkopku, avšak se složením bez rozhrnutí z horniny třídy těžitelnosti I skupiny 1 až 3 na vzdálenost přes 4 000 do 5 000 m</t>
  </si>
  <si>
    <t>583061798</t>
  </si>
  <si>
    <t>https://podminky.urs.cz/item/CS_URS_2025_02/162651112</t>
  </si>
  <si>
    <t>"Odvoz přebytečného výkopku na skládku, předpokládáno 5 Km."</t>
  </si>
  <si>
    <t>"Zásypy stávající zeminou ve volném terénu:" -71,139</t>
  </si>
  <si>
    <t>167151101</t>
  </si>
  <si>
    <t>Nakládání, skládání a překládání neulehlého výkopku nebo sypaniny strojně nakládání, množství do 100 m3, z horniny třídy těžitelnosti I, skupiny 1 až 3</t>
  </si>
  <si>
    <t>-3817011</t>
  </si>
  <si>
    <t>https://podminky.urs.cz/item/CS_URS_2025_02/167151101</t>
  </si>
  <si>
    <t>"Zásyp původní zeminou a kamenivem, nakládání na staveništní deponii"</t>
  </si>
  <si>
    <t>22</t>
  </si>
  <si>
    <t>171201231</t>
  </si>
  <si>
    <t>Poplatek za uložení stavebního odpadu na recyklační skládce (skládkovné) zeminy a kamení zatříděného do Katalogu odpadů pod kódem 17 05 04</t>
  </si>
  <si>
    <t>t</t>
  </si>
  <si>
    <t>-487854691</t>
  </si>
  <si>
    <t>https://podminky.urs.cz/item/CS_URS_2025_02/171201231</t>
  </si>
  <si>
    <t>36,21*2 'Přepočtené koeficientem množství</t>
  </si>
  <si>
    <t>23</t>
  </si>
  <si>
    <t>171251201</t>
  </si>
  <si>
    <t>Uložení sypaniny na skládky nebo meziskládky bez hutnění s upravením uložené sypaniny do předepsaného tvaru</t>
  </si>
  <si>
    <t>71176358</t>
  </si>
  <si>
    <t>https://podminky.urs.cz/item/CS_URS_2025_02/171251201</t>
  </si>
  <si>
    <t>"Zásyp původní zeminou a kamenivem, uložení na staveništní deponii"</t>
  </si>
  <si>
    <t>24</t>
  </si>
  <si>
    <t>174151101</t>
  </si>
  <si>
    <t>Zásyp sypaninou z jakékoliv horniny strojně s uložením výkopku ve vrstvách se zhutněním jam, šachet, rýh nebo kolem objektů v těchto vykopávkách</t>
  </si>
  <si>
    <t>2046605808</t>
  </si>
  <si>
    <t>https://podminky.urs.cz/item/CS_URS_2025_02/174151101</t>
  </si>
  <si>
    <t>"Zásypy stávající zeminou ve volném terénu a v chodnících:"</t>
  </si>
  <si>
    <t>"Odečet vytlačené kubatury:"</t>
  </si>
  <si>
    <t>"Lože potrubí:" -6,46</t>
  </si>
  <si>
    <t>"Obsyp potrubí:" -19,38</t>
  </si>
  <si>
    <t>"Zásyp kamenivem ve zpevněných plochách, Mk živice a vjezdy:" -5,09</t>
  </si>
  <si>
    <t>"Zásypy zpětně použitým kamenivem z podkladních vrstev." -5,28</t>
  </si>
  <si>
    <t>25</t>
  </si>
  <si>
    <t>776471543</t>
  </si>
  <si>
    <t>"Zásypy zpětně použitým kamenivem z podkladních vrstev."</t>
  </si>
  <si>
    <t>"J:" 6*1*0,25</t>
  </si>
  <si>
    <t>"J:" 3*1*0,25</t>
  </si>
  <si>
    <t>"J:" 4*1*0,25*0,33</t>
  </si>
  <si>
    <t>"J:" 1,2*1*0,25</t>
  </si>
  <si>
    <t>26</t>
  </si>
  <si>
    <t>-1642899997</t>
  </si>
  <si>
    <t>"Zásyp kamenivem ve zpevněných plochách, Mk živice a vjezdy:"</t>
  </si>
  <si>
    <t>"J:" 4*1*(1,95-0,1-0,15-0,15-0,45)</t>
  </si>
  <si>
    <t>"KSP:" 0,6*1*(2-0,1-0,15-0,15-0,45)</t>
  </si>
  <si>
    <t>27</t>
  </si>
  <si>
    <t>M</t>
  </si>
  <si>
    <t>58344197</t>
  </si>
  <si>
    <t>štěrkodrť frakce 0/63</t>
  </si>
  <si>
    <t>1248769966</t>
  </si>
  <si>
    <t>5,09*2 'Přepočtené koeficientem množství</t>
  </si>
  <si>
    <t>28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</si>
  <si>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</si>
  <si>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</si>
  <si>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371200091</t>
  </si>
  <si>
    <t>https://podminky.urs.cz/item/CS_URS_2025_02/175151101</t>
  </si>
  <si>
    <t>"Obsyp potrubí jámy, použita frakce 0/8:"</t>
  </si>
  <si>
    <t>"J:" 6*1*(0,15+0,15)</t>
  </si>
  <si>
    <t>"J:" 3*1*(0,15+0,15)</t>
  </si>
  <si>
    <t>"J:" 4*1*(0,15+0,15)</t>
  </si>
  <si>
    <t>"J:" 1,2*1*(0,15+0,15)</t>
  </si>
  <si>
    <t>"KSP:" 3*0,6*1*(0,15+0,15)</t>
  </si>
  <si>
    <t>"Obsyp potrubí rýhy, použita frakce 0/8:"</t>
  </si>
  <si>
    <t>"Rýha:" 39*1*(0,15+0,15)</t>
  </si>
  <si>
    <t>29</t>
  </si>
  <si>
    <t>58337303</t>
  </si>
  <si>
    <t>štěrkopísek frakce 0/8</t>
  </si>
  <si>
    <t>-1036459095</t>
  </si>
  <si>
    <t>19,38*2 'Přepočtené koeficientem množství</t>
  </si>
  <si>
    <t>30</t>
  </si>
  <si>
    <t>181111111</t>
  </si>
  <si>
    <t>Plošná úprava terénu v zemině skupiny 1 až 4 s urovnáním povrchu bez doplnění ornice souvislé plochy do 500 m2 při nerovnostech terénu přes 50 do 100 mm v rovině nebo na svahu do 1:5</t>
  </si>
  <si>
    <t>-41450225</t>
  </si>
  <si>
    <t>https://podminky.urs.cz/item/CS_URS_2025_02/181111111</t>
  </si>
  <si>
    <t>"Rozebrání a obnova povrchu dle C4, trávník (úprava travnatých ploch mimo výkop):" 220+20+20+10+6+6</t>
  </si>
  <si>
    <t>31</t>
  </si>
  <si>
    <t>181351004</t>
  </si>
  <si>
    <t>Rozprostření a urovnání ornice v rovině nebo ve svahu sklonu do 1:5 strojně při souvislé ploše do 100 m2, tl. vrstvy přes 200 do 250 mm</t>
  </si>
  <si>
    <t>1827036272</t>
  </si>
  <si>
    <t>https://podminky.urs.cz/item/CS_URS_2025_02/181351004</t>
  </si>
  <si>
    <t>32</t>
  </si>
  <si>
    <t>181411141</t>
  </si>
  <si>
    <t>Založení trávníku na půdě předem připravené plochy do 1000 m2 výsevem včetně utažení parterového v rovině nebo na svahu do 1:5</t>
  </si>
  <si>
    <t>489846039</t>
  </si>
  <si>
    <t>https://podminky.urs.cz/item/CS_URS_2025_02/181411141</t>
  </si>
  <si>
    <t>33</t>
  </si>
  <si>
    <t>00572420</t>
  </si>
  <si>
    <t>osivo směs travní parková okrasná</t>
  </si>
  <si>
    <t>kg</t>
  </si>
  <si>
    <t>-1629301113</t>
  </si>
  <si>
    <t>318,49*0,02 'Přepočtené koeficientem množství</t>
  </si>
  <si>
    <t>Vodorovné konstrukce</t>
  </si>
  <si>
    <t>34</t>
  </si>
  <si>
    <t>451541111</t>
  </si>
  <si>
    <t>Lože pod potrubí, stoky a drobné objekty v otevřeném výkopu ze štěrkodrtě 0-63 mm</t>
  </si>
  <si>
    <t>-1671395032</t>
  </si>
  <si>
    <t>https://podminky.urs.cz/item/CS_URS_2025_02/451541111</t>
  </si>
  <si>
    <t>"Lože potrubí jámy, použita frakce 0/8:"</t>
  </si>
  <si>
    <t>"J:" 6*1*0,1</t>
  </si>
  <si>
    <t>"J:" 3*1*0,1</t>
  </si>
  <si>
    <t>"J:" 4*1*0,1</t>
  </si>
  <si>
    <t>"J:" 1,2*1*0,1</t>
  </si>
  <si>
    <t>"KSP:" 3*0,6*1*0,1</t>
  </si>
  <si>
    <t>"Lože potrubí rýhy, použita frakce 0/8:"</t>
  </si>
  <si>
    <t>"Rýha:" 39*1*0,1</t>
  </si>
  <si>
    <t>Komunikace pozemní</t>
  </si>
  <si>
    <t>35</t>
  </si>
  <si>
    <t>564851011</t>
  </si>
  <si>
    <t>Podklad ze štěrkodrti ŠD s rozprostřením a zhutněním plochy jednotlivě do 100 m2, po zhutnění tl. 150 mm</t>
  </si>
  <si>
    <t>-1911458095</t>
  </si>
  <si>
    <t>https://podminky.urs.cz/item/CS_URS_2025_02/564851011</t>
  </si>
  <si>
    <t>36</t>
  </si>
  <si>
    <t>564861011</t>
  </si>
  <si>
    <t>Podklad ze štěrkodrti ŠD s rozprostřením a zhutněním plochy jednotlivě do 100 m2, po zhutnění tl. 200 mm</t>
  </si>
  <si>
    <t>-1743884958</t>
  </si>
  <si>
    <t>https://podminky.urs.cz/item/CS_URS_2025_02/564861011</t>
  </si>
  <si>
    <t>37</t>
  </si>
  <si>
    <t>565145001</t>
  </si>
  <si>
    <t>Asfaltový beton vrstva podkladní ACP 16 z nemodifikovaného asfaltu s rozprostřením a zhutněním ACP 16 + v pruhu šířky do 1,5 m, po zhutnění tl. 60 mm</t>
  </si>
  <si>
    <t>1056406490</t>
  </si>
  <si>
    <t>https://podminky.urs.cz/item/CS_URS_2025_02/565145001</t>
  </si>
  <si>
    <t>38</t>
  </si>
  <si>
    <t>573211109</t>
  </si>
  <si>
    <t>Postřik spojovací PS bez posypu kamenivem z asfaltu silničního, v množství 0,50 kg/m2</t>
  </si>
  <si>
    <t>-367584976</t>
  </si>
  <si>
    <t>https://podminky.urs.cz/item/CS_URS_2025_02/573211109</t>
  </si>
  <si>
    <t>39</t>
  </si>
  <si>
    <t>577144011</t>
  </si>
  <si>
    <t>Asfaltový beton vrstva obrusná ACO 11 z nemodifikovaného asfaltu s rozprostřením a se zhutněním ACO 11+ v pruhu šířky do 1,5 m, po zhutnění tl. 50 mm</t>
  </si>
  <si>
    <t>1927194663</t>
  </si>
  <si>
    <t>https://podminky.urs.cz/item/CS_URS_2025_02/577144011</t>
  </si>
  <si>
    <t>40</t>
  </si>
  <si>
    <t>596211110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</si>
  <si>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</si>
  <si>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77219399</t>
  </si>
  <si>
    <t>https://podminky.urs.cz/item/CS_URS_2025_02/596211110</t>
  </si>
  <si>
    <t>41</t>
  </si>
  <si>
    <t>59245012</t>
  </si>
  <si>
    <t>dlažba zámková betonová tvaru I 200x165mm tl 60mm barevná</t>
  </si>
  <si>
    <t>1964697907</t>
  </si>
  <si>
    <t xml:space="preserve">"Rozebrání a obnova povrchu dle C4, chodník dlažba (použita stávající dlažba, 10% výměna) - obecná specifikace:" </t>
  </si>
  <si>
    <t>0,1*((3,5*3,3)+(1,5*1,1)+(4*3,2)+(1*3,5)+(3,5*2)+(6,5*2)+(3,5*1,75)+(1,5*1,9)+(1,7*1,9)+(1,7*1,9)+(4,2*1,9))</t>
  </si>
  <si>
    <t>7,292*1,05 'Přepočtené koeficientem množství</t>
  </si>
  <si>
    <t>Vedení trubní dálková a přípojná</t>
  </si>
  <si>
    <t>42</t>
  </si>
  <si>
    <t>850311811</t>
  </si>
  <si>
    <t>Bourání stávajícího potrubí z trub litinových hrdlových nebo přírubových v otevřeném výkopu DN do 150</t>
  </si>
  <si>
    <t>-1962814142</t>
  </si>
  <si>
    <t>https://podminky.urs.cz/item/CS_URS_2025_02/850311811</t>
  </si>
  <si>
    <t>"Vybourání a vytažení obnaženého litinového potrubí (předpokládané množství):" 25</t>
  </si>
  <si>
    <t>43</t>
  </si>
  <si>
    <t>890331811</t>
  </si>
  <si>
    <t>Bourání šachet a jímek ručně velikosti obestavěného prostoru přes 1,5 do 3 m3 ze železobetonu</t>
  </si>
  <si>
    <t>1898538741</t>
  </si>
  <si>
    <t>https://podminky.urs.cz/item/CS_URS_2025_02/890331811</t>
  </si>
  <si>
    <t>"Bourání šachet dle D2:" 2*1,8*2*2</t>
  </si>
  <si>
    <t>44</t>
  </si>
  <si>
    <t>899102211</t>
  </si>
  <si>
    <t>Demontáž poklopů litinových a ocelových včetně rámů, hmotnosti jednotlivě přes 50 do 100 Kg</t>
  </si>
  <si>
    <t>kus</t>
  </si>
  <si>
    <t>-5971934</t>
  </si>
  <si>
    <t>https://podminky.urs.cz/item/CS_URS_2025_02/899102211</t>
  </si>
  <si>
    <t>Ostatní konstrukce a práce, bourání</t>
  </si>
  <si>
    <t>45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</si>
  <si>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</si>
  <si>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</si>
  <si>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160817026</t>
  </si>
  <si>
    <t>https://podminky.urs.cz/item/CS_URS_2025_02/916131213</t>
  </si>
  <si>
    <t>"Rozebrání a obnova povrchu dle C4 (částečná výměna):" 3</t>
  </si>
  <si>
    <t>46</t>
  </si>
  <si>
    <t>59217031</t>
  </si>
  <si>
    <t>obrubník silniční betonový 1000x150x250mm</t>
  </si>
  <si>
    <t>234226668</t>
  </si>
  <si>
    <t>0,490196078431373*1,02 'Přepočtené koeficientem množství</t>
  </si>
  <si>
    <t>47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</si>
  <si>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</si>
  <si>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</si>
  <si>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428399160</t>
  </si>
  <si>
    <t>https://podminky.urs.cz/item/CS_URS_2025_02/916231213</t>
  </si>
  <si>
    <t>"Rozebrání a obnova povrchu dle C4 (částečná výměna):" 2,5</t>
  </si>
  <si>
    <t>48</t>
  </si>
  <si>
    <t>59217016</t>
  </si>
  <si>
    <t>obrubník betonový chodníkový 1000x80x250mm</t>
  </si>
  <si>
    <t>-1593387767</t>
  </si>
  <si>
    <t>49</t>
  </si>
  <si>
    <t>919112111</t>
  </si>
  <si>
    <t>Řezání dilatačních spár v živičném krytu příčných nebo podélných, šířky 4 mm, hloubky do 60 mm</t>
  </si>
  <si>
    <t>-404859923</t>
  </si>
  <si>
    <t>https://podminky.urs.cz/item/CS_URS_2025_02/919112111</t>
  </si>
  <si>
    <t>"Rozebrání a obnova povrchu dle C4, MK živice:" (2*(1,6+2))+(2*(1,8+3))</t>
  </si>
  <si>
    <t>50</t>
  </si>
  <si>
    <t>919112212</t>
  </si>
  <si>
    <t>Řezání dilatačních spár v živičném krytu vytvoření komůrky pro těsnící zálivku šířky 10 mm, hloubky 20 mm</t>
  </si>
  <si>
    <t>1652522750</t>
  </si>
  <si>
    <t>https://podminky.urs.cz/item/CS_URS_2025_02/919112212</t>
  </si>
  <si>
    <t>51</t>
  </si>
  <si>
    <t>919121111</t>
  </si>
  <si>
    <t>Utěsnění dilatačních spár zálivkou za studena v cementobetonovém nebo živičném krytu včetně adhezního nátěru s těsnicím profilem pod zálivkou, pro komůrky šířky 10 mm, hloubky 20 mm</t>
  </si>
  <si>
    <t>-61602981</t>
  </si>
  <si>
    <t>https://podminky.urs.cz/item/CS_URS_2025_02/919121111</t>
  </si>
  <si>
    <t>52</t>
  </si>
  <si>
    <t>919735112</t>
  </si>
  <si>
    <t>Řezání stávajícího živičného krytu nebo podkladu hloubky přes 50 do 100 mm</t>
  </si>
  <si>
    <t>-4541755</t>
  </si>
  <si>
    <t>https://podminky.urs.cz/item/CS_URS_2025_02/919735112</t>
  </si>
  <si>
    <t>"Odečet povrchů nad jámami - MK živice:" 2*(3+1)</t>
  </si>
  <si>
    <t>"Odečet povrchů nad jámami - MK živice:" 2*(0,6+1)</t>
  </si>
  <si>
    <t>53</t>
  </si>
  <si>
    <t>979021112</t>
  </si>
  <si>
    <t>Očištění vybouraných prvků při překopech inženýrských sítí od spojovacího materiálu s odklizením a uložením očištěných hmot a spojovacího materiálu na skládku do vzdálenosti 10 m nebo naložením na dopravní prostředek obrubníků a krajníků, vybouraných z jakéhokoliv lože a s jakoukoliv výplní spár chodníkových</t>
  </si>
  <si>
    <t>1048435140</t>
  </si>
  <si>
    <t>https://podminky.urs.cz/item/CS_URS_2025_02/979021112</t>
  </si>
  <si>
    <t>"Rozebrání a obnova povrchu dle C4:" 2,5</t>
  </si>
  <si>
    <t>54</t>
  </si>
  <si>
    <t>979021113</t>
  </si>
  <si>
    <t>Očištění vybouraných prvků při překopech inženýrských sítí od spojovacího materiálu s odklizením a uložením očištěných hmot a spojovacího materiálu na skládku do vzdálenosti 10 m nebo naložením na dopravní prostředek obrubníků a krajníků, vybouraných z jakéhokoliv lože a s jakoukoliv výplní spár silničních</t>
  </si>
  <si>
    <t>1489247071</t>
  </si>
  <si>
    <t>https://podminky.urs.cz/item/CS_URS_2025_02/979021113</t>
  </si>
  <si>
    <t>"Rozebrání a obnova povrchu dle C4:" 3</t>
  </si>
  <si>
    <t>55</t>
  </si>
  <si>
    <t>979051121</t>
  </si>
  <si>
    <t>Očištění vybouraných prvků při překopech inženýrských sítí od spojovacího materiálu s odklizením a uložením očištěných hmot a spojovacího materiálu na skládku do vzdálenosti 10 m nebo naložením na dopravní prostředek zámkových dlaždic s vyplněním spár kamenivem</t>
  </si>
  <si>
    <t>-1836912795</t>
  </si>
  <si>
    <t>https://podminky.urs.cz/item/CS_URS_2025_02/979051121</t>
  </si>
  <si>
    <t>997</t>
  </si>
  <si>
    <t>Přesun sutě</t>
  </si>
  <si>
    <t>56</t>
  </si>
  <si>
    <t>997013151</t>
  </si>
  <si>
    <t>Vnitrostaveništní doprava suti a vybouraných hmot vodorovně do 50 m s naložením s omezením mechanizace pro budovy a haly výšky do 6 m</t>
  </si>
  <si>
    <t>-1877661292</t>
  </si>
  <si>
    <t>https://podminky.urs.cz/item/CS_URS_2025_02/997013151</t>
  </si>
  <si>
    <t>"Odvoz vybouraných hmot na skládku, případně k dalšímu použití."</t>
  </si>
  <si>
    <t>"Stávající potrubí, tvarovky a armatury, poklopy (pol. 43, 45):" 1,1+0,2</t>
  </si>
  <si>
    <t>57</t>
  </si>
  <si>
    <t>997013501</t>
  </si>
  <si>
    <t>Odvoz suti a vybouraných hmot na skládku nebo meziskládku se složením, na vzdálenost do 1 km</t>
  </si>
  <si>
    <t>1939735011</t>
  </si>
  <si>
    <t>https://podminky.urs.cz/item/CS_URS_2025_02/997013501</t>
  </si>
  <si>
    <t>58</t>
  </si>
  <si>
    <t>997013509</t>
  </si>
  <si>
    <t>Odvoz suti a vybouraných hmot na skládku nebo meziskládku se složením, na vzdálenost Příplatek k ceně za každý další započatý 1 km přes 1 km</t>
  </si>
  <si>
    <t>-127569674</t>
  </si>
  <si>
    <t>https://podminky.urs.cz/item/CS_URS_2025_02/997013509</t>
  </si>
  <si>
    <t>1,3*4 'Přepočtené koeficientem množství</t>
  </si>
  <si>
    <t>59</t>
  </si>
  <si>
    <t>997221551</t>
  </si>
  <si>
    <t>Vodorovná doprava suti bez naložení, ale se složením a s hrubým urovnáním ze sypkých materiálů, na vzdálenost do 1 km</t>
  </si>
  <si>
    <t>-1784372602</t>
  </si>
  <si>
    <t>https://podminky.urs.cz/item/CS_URS_2025_02/997221551</t>
  </si>
  <si>
    <t>"Kamenivo (pol. 2) - pouze živice:" 1,5</t>
  </si>
  <si>
    <t>"Živice (pol. 3,4):" 1,223+0,989</t>
  </si>
  <si>
    <t>60</t>
  </si>
  <si>
    <t>997221559</t>
  </si>
  <si>
    <t>Vodorovná doprava suti bez naložení, ale se složením a s hrubým urovnáním ze sypkých materiálů, na vzdálenost Příplatek k ceně za každý další započatý 1 km přes 1 km</t>
  </si>
  <si>
    <t>-2002237317</t>
  </si>
  <si>
    <t>https://podminky.urs.cz/item/CS_URS_2025_02/997221559</t>
  </si>
  <si>
    <t>3,712*4 'Přepočtené koeficientem množství</t>
  </si>
  <si>
    <t>61</t>
  </si>
  <si>
    <t>997221561</t>
  </si>
  <si>
    <t>Vodorovná doprava suti bez naložení, ale se složením a s hrubým urovnáním z kusových materiálů, na vzdálenost do 1 km</t>
  </si>
  <si>
    <t>1578833596</t>
  </si>
  <si>
    <t>https://podminky.urs.cz/item/CS_URS_2025_02/997221561</t>
  </si>
  <si>
    <t>"Obrubníky, dlažba (pol. 1,5):" (18,958+1,128)*0,1</t>
  </si>
  <si>
    <t>"Stávající šachty (pol. 43):" 8,64</t>
  </si>
  <si>
    <t>62</t>
  </si>
  <si>
    <t>997221569</t>
  </si>
  <si>
    <t>Vodorovná doprava suti bez naložení, ale se složením a s hrubým urovnáním z kusových materiálů, na vzdálenost Příplatek k ceně za každý další započatý 1 km přes 1 km</t>
  </si>
  <si>
    <t>1830593139</t>
  </si>
  <si>
    <t>https://podminky.urs.cz/item/CS_URS_2025_02/997221569</t>
  </si>
  <si>
    <t>10,649*4 'Přepočtené koeficientem množství</t>
  </si>
  <si>
    <t>63</t>
  </si>
  <si>
    <t>997221861</t>
  </si>
  <si>
    <t>Poplatek za uložení stavebního odpadu na recyklační skládce (skládkovné) z prostého betonu zatříděného do Katalogu odpadů pod kódem 17 01 01</t>
  </si>
  <si>
    <t>-1693916957</t>
  </si>
  <si>
    <t>https://podminky.urs.cz/item/CS_URS_2025_02/997221861</t>
  </si>
  <si>
    <t>64</t>
  </si>
  <si>
    <t>997221862</t>
  </si>
  <si>
    <t>Poplatek za uložení stavebního odpadu na recyklační skládce (skládkovné) z armovaného betonu zatříděného do Katalogu odpadů pod kódem 17 01 01</t>
  </si>
  <si>
    <t>133231113</t>
  </si>
  <si>
    <t>https://podminky.urs.cz/item/CS_URS_2025_02/997221862</t>
  </si>
  <si>
    <t>65</t>
  </si>
  <si>
    <t>997221873</t>
  </si>
  <si>
    <t>861288837</t>
  </si>
  <si>
    <t>https://podminky.urs.cz/item/CS_URS_2025_02/997221873</t>
  </si>
  <si>
    <t>66</t>
  </si>
  <si>
    <t>997221875</t>
  </si>
  <si>
    <t>Poplatek za uložení stavebního odpadu na recyklační skládce (skládkovné) asfaltového bez obsahu dehtu zatříděného do Katalogu odpadů pod kódem 17 03 02</t>
  </si>
  <si>
    <t>1783265622</t>
  </si>
  <si>
    <t>https://podminky.urs.cz/item/CS_URS_2025_02/997221875</t>
  </si>
  <si>
    <t>"Živice (pol. 3,4):" 4,562+1,223</t>
  </si>
  <si>
    <t>998</t>
  </si>
  <si>
    <t>Přesun hmot</t>
  </si>
  <si>
    <t>67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</si>
  <si>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</si>
  <si>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</si>
  <si>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-1312367779</t>
  </si>
  <si>
    <t>https://podminky.urs.cz/item/CS_URS_2025_02/998276101</t>
  </si>
  <si>
    <t>SO01.2 - Výpis materiálu řad</t>
  </si>
  <si>
    <t>HSV - Práce a dodávky HSV</t>
  </si>
  <si>
    <t xml:space="preserve">    8 - Trubní vedení</t>
  </si>
  <si>
    <t xml:space="preserve">    85 -  Potrubí z trub litinových</t>
  </si>
  <si>
    <t xml:space="preserve">    89 -  Ostatní konstrukce</t>
  </si>
  <si>
    <t>Práce a dodávky HSV</t>
  </si>
  <si>
    <t>Trubní vedení</t>
  </si>
  <si>
    <t>857242122</t>
  </si>
  <si>
    <t>Montáž litinových tvarovek na potrubí litinovém tlakovém jednoosých na potrubí z trub přírubových v otevřeném výkopu, kanálu nebo v šachtě DN 80</t>
  </si>
  <si>
    <t>226709277</t>
  </si>
  <si>
    <t>https://podminky.urs.cz/item/CS_URS_2025_02/857242122</t>
  </si>
  <si>
    <t>28654368</t>
  </si>
  <si>
    <t>příruba volná k lemovému nákružku z polypropylénu 90</t>
  </si>
  <si>
    <t>-452320850</t>
  </si>
  <si>
    <t>P</t>
  </si>
  <si>
    <t>Poznámka k položce:_x000d_
Příruba PP-ocel d 90 DN 80 PN 10/16_x000d_
- příruba z PP s 30% skelných vláken s ocelovým jádrem_x000d_
- pro PE lemový nákružek_x000d_
- médium pitná voda</t>
  </si>
  <si>
    <t>"Dle výpisu materiálu D9, pozice 26:" 4</t>
  </si>
  <si>
    <t>55254047</t>
  </si>
  <si>
    <t>koleno 90° s patkou přírubové litinové vodovodní N-kus PN10/40 DN 80</t>
  </si>
  <si>
    <t>-520099757</t>
  </si>
  <si>
    <t xml:space="preserve">Poznámka k položce:_x000d_
Prodloužené patkové koleno přírubové 90°  DN 80 PN 10/16_x000d_
- tělo tvárná litina_x000d_
- vně i uvnitř nástřik epoxidové pryskyřice_x000d_
-médium pitná voda</t>
  </si>
  <si>
    <t>"Dle výpisu materiálu D9, pozice 13:" 2</t>
  </si>
  <si>
    <t>55253235</t>
  </si>
  <si>
    <t>tvarovka přírubová litinová vodovodní FF-kus PN10/16 DN 80 dl 200mm</t>
  </si>
  <si>
    <t>157761297</t>
  </si>
  <si>
    <t>Poznámka k položce:_x000d_
Přírubová tvarovka: FF-kus DN 80 dl. 200 mm PN 10/16_x000d_
- tělo tvárná litina_x000d_
- vně i uvnitř nástřik epoxidové pryskyřice_x000d_
-médium pitná voda</t>
  </si>
  <si>
    <t>"Dle výpisu materiálu D9, pozice 14:" 2</t>
  </si>
  <si>
    <t>R552001</t>
  </si>
  <si>
    <t>PVC kulový ventil přírubový d 90 DN 80 PN 16, L = 310 mm</t>
  </si>
  <si>
    <t>824681708</t>
  </si>
  <si>
    <t>"Dle výpisu materiálu D9, pozice 5:" 1</t>
  </si>
  <si>
    <t>857244122</t>
  </si>
  <si>
    <t>Montáž litinových tvarovek na potrubí litinovém tlakovém odbočných na potrubí z trub přírubových v otevřeném výkopu, kanálu nebo v šachtě DN 80</t>
  </si>
  <si>
    <t>-965264926</t>
  </si>
  <si>
    <t>https://podminky.urs.cz/item/CS_URS_2025_02/857244122</t>
  </si>
  <si>
    <t>55253511</t>
  </si>
  <si>
    <t>tvarovka přírubová litinová s přírubovou odbočkou,práškový epoxid tl 250µm T-kus DN 80/80</t>
  </si>
  <si>
    <t>723620274</t>
  </si>
  <si>
    <t>"Dle výpisu materiálu D9, pozice 12:" 1</t>
  </si>
  <si>
    <t>857261131</t>
  </si>
  <si>
    <t>Montáž litinových tvarovek na potrubí litinovém tlakovém jednoosých na potrubí z trub hrdlových v otevřeném výkopu, kanálu nebo v šachtě s integrovaným těsněním DN 100</t>
  </si>
  <si>
    <t>-1553401130</t>
  </si>
  <si>
    <t>https://podminky.urs.cz/item/CS_URS_2025_02/857261131</t>
  </si>
  <si>
    <t>31951016</t>
  </si>
  <si>
    <t>potrubní spojka jištěná proti posuvu hrdlo-hrdlo DN 100</t>
  </si>
  <si>
    <t>-1059722620</t>
  </si>
  <si>
    <t>Poznámka k položce:_x000d_
Hrdlová spojka jištěná proti posunu DN 100 PN10/16 pro různé druhy potrubí s velkým rozsahem vnějšího průměru potrubí a s možností vyosení potrubí_x000d_
- těleso a přítlačný kroužek tvárná litina vně i uvnitř těžká protikorozní ochrana GSK_x000d_
- jistící prvky nerez_x000d_
- médium pitná voda</t>
  </si>
  <si>
    <t>"Dle výpisu materiálu D9, pozice 17:" 1</t>
  </si>
  <si>
    <t>857262122</t>
  </si>
  <si>
    <t>Montáž litinových tvarovek na potrubí litinovém tlakovém jednoosých na potrubí z trub přírubových v otevřeném výkopu, kanálu nebo v šachtě DN 100</t>
  </si>
  <si>
    <t>-1177838253</t>
  </si>
  <si>
    <t>https://podminky.urs.cz/item/CS_URS_2025_02/857262122</t>
  </si>
  <si>
    <t>28654410</t>
  </si>
  <si>
    <t>příruba volná k lemovému nákružku z polypropylénu 110</t>
  </si>
  <si>
    <t>1351950630</t>
  </si>
  <si>
    <t>Poznámka k položce:_x000d_
Příruba PP-ocel d 110 DN 100 PN 10/16_x000d_
- příruba z PP s 30% skelných vláken s ocelovým jádrem_x000d_
- pro PE lemový nákružek_x000d_
- médium pitná voda</t>
  </si>
  <si>
    <t>"Dle výpisu materiálu D9, pozice 25:" 4</t>
  </si>
  <si>
    <t>55253641</t>
  </si>
  <si>
    <t>přechod přírubový,práškový epoxid tl 250µm FFR-kus litinový DN 100/80</t>
  </si>
  <si>
    <t>-1065457653</t>
  </si>
  <si>
    <t>Poznámka k položce:_x000d_
FFR-kus - přírubový přechod DN 100/80 PN 10/16_x000d_
- tělo tvárná litina_x000d_
- vně i uvnitř nástřik epoxidové pryskyřice_x000d_
-médium pitná voda</t>
  </si>
  <si>
    <t>"Dle výpisu materiálu D9, pozice 15:" 2</t>
  </si>
  <si>
    <t>31951004</t>
  </si>
  <si>
    <t>potrubní spojka jištěná proti posuvu hrdlo-příruba DN 100</t>
  </si>
  <si>
    <t>1245048553</t>
  </si>
  <si>
    <t>Poznámka k položce:_x000d_
Přírubová spojka s hrdlem jištěná proti posunu DN 100/80 PN10/16 pro různé druhy potrubí s velkým rozsahem vnějšího průměru potrubí a s možností vyosení potrubí_x000d_
- těleso a přítlačný kroužek tvárná litina vně i uvnitř těžká protikorozní ochrana GSK_x000d_
- jistící prvky nerez_x000d_
- médium pitná voda</t>
  </si>
  <si>
    <t>"Dle výpisu materiálu D9, pozice 16:" 1</t>
  </si>
  <si>
    <t>857264122</t>
  </si>
  <si>
    <t>Montáž litinových tvarovek na potrubí litinovém tlakovém odbočných na potrubí z trub přírubových v otevřeném výkopu, kanálu nebo v šachtě DN 100</t>
  </si>
  <si>
    <t>1371945135</t>
  </si>
  <si>
    <t>https://podminky.urs.cz/item/CS_URS_2025_02/857264122</t>
  </si>
  <si>
    <t>55253517</t>
  </si>
  <si>
    <t>tvarovka přírubová litinová s přírubovou odbočkou,práškový epoxid tl 250µm T-kus DN 100/100</t>
  </si>
  <si>
    <t>1494610695</t>
  </si>
  <si>
    <t>Poznámka k položce:_x000d_
Přírubová tvarovka s přír. odbočkou T-kus DN 100 PN 10/16 dle ČSN EN 545/2015_x000d_
- těleso tvárná litina_x000d_
- vně i uvnitř nástřik epoxidové pryskyřice_x000d_
- médium pitná voda</t>
  </si>
  <si>
    <t>"Dle výpisu materiálu D9, pozice 11:" 2</t>
  </si>
  <si>
    <t>877241101</t>
  </si>
  <si>
    <t>Montáž tvarovek na vodovodním plastovém potrubí z polyetylenu PE 100 elektrotvarovek SDR 11/PN16 spojek, oblouků nebo redukcí d 90</t>
  </si>
  <si>
    <t>773775117</t>
  </si>
  <si>
    <t>https://podminky.urs.cz/item/CS_URS_2025_02/877241101</t>
  </si>
  <si>
    <t>28614897</t>
  </si>
  <si>
    <t>oblouk 45° SDR11 PE 100 RC PN16 D 90mm</t>
  </si>
  <si>
    <t>213156296</t>
  </si>
  <si>
    <t>"Dle výpisu materiálu D9, pozice 21:" 2</t>
  </si>
  <si>
    <t>28615974</t>
  </si>
  <si>
    <t>elektrospojka SDR11 PE 100 PN16 D 90mm</t>
  </si>
  <si>
    <t>-1189975135</t>
  </si>
  <si>
    <t>"Dle výpisu materiálu D9, pozice 19:" 12</t>
  </si>
  <si>
    <t>28653135</t>
  </si>
  <si>
    <t>nákružek lemový PE 100 SDR11 90mm</t>
  </si>
  <si>
    <t>1501937887</t>
  </si>
  <si>
    <t>"Dle výpisu materiálu D9, pozice 24:" 4</t>
  </si>
  <si>
    <t>R286090001</t>
  </si>
  <si>
    <t>oblouk 11° SDR11 PE 100 RC PN16 D 90mm</t>
  </si>
  <si>
    <t>819422480</t>
  </si>
  <si>
    <t>"Dle výpisu materiálu D9, pozice 22:" 2</t>
  </si>
  <si>
    <t>877251101</t>
  </si>
  <si>
    <t>Montáž tvarovek na vodovodním plastovém potrubí z polyetylenu PE 100 elektrotvarovek SDR 11/PN16 spojek, oblouků nebo redukcí d 110</t>
  </si>
  <si>
    <t>-391315859</t>
  </si>
  <si>
    <t>https://podminky.urs.cz/item/CS_URS_2025_02/877251101</t>
  </si>
  <si>
    <t>28615975</t>
  </si>
  <si>
    <t>elektrospojka SDR11 PE 100 PN16 D 110mm</t>
  </si>
  <si>
    <t>-19705556</t>
  </si>
  <si>
    <t>"Dle výpisu materiálu D9, pozice 18:" 10</t>
  </si>
  <si>
    <t>28653136</t>
  </si>
  <si>
    <t>nákružek lemový PE 100 SDR11 110mm</t>
  </si>
  <si>
    <t>468675449</t>
  </si>
  <si>
    <t>"Dle výpisu materiálu D9, pozice 23:" 4</t>
  </si>
  <si>
    <t>R286110002</t>
  </si>
  <si>
    <t>oblouk 22° SDR11 PE 100 RC PN16 D 110mm</t>
  </si>
  <si>
    <t>829702669</t>
  </si>
  <si>
    <t>"Dle výpisu materiálu D9, pozice 20:" 1</t>
  </si>
  <si>
    <t>877251113</t>
  </si>
  <si>
    <t>Montáž tvarovek na vodovodním plastovém potrubí z polyetylenu PE 100 elektrotvarovek SDR 11/PN16 T-kusů d 110</t>
  </si>
  <si>
    <t>-1379753261</t>
  </si>
  <si>
    <t>https://podminky.urs.cz/item/CS_URS_2025_02/877251113</t>
  </si>
  <si>
    <t>R286001</t>
  </si>
  <si>
    <t>T-kus redukovaný d 110/90 mm SDR11 PE100 dlouhé provedení pro svařování elektrospojkami médium pitná voda</t>
  </si>
  <si>
    <t>-1370116068</t>
  </si>
  <si>
    <t>"Dle výpisu materiálu D9, pozice 27:" 1</t>
  </si>
  <si>
    <t>892241111</t>
  </si>
  <si>
    <t>Tlakové zkoušky vodou na potrubí DN do 80</t>
  </si>
  <si>
    <t>-922710681</t>
  </si>
  <si>
    <t>https://podminky.urs.cz/item/CS_URS_2025_02/892241111</t>
  </si>
  <si>
    <t>"Dle výpisu materiálu D9, pozice 2:" 133</t>
  </si>
  <si>
    <t>892271111</t>
  </si>
  <si>
    <t>Tlakové zkoušky vodou na potrubí DN 100 nebo 125</t>
  </si>
  <si>
    <t>-1705560317</t>
  </si>
  <si>
    <t>https://podminky.urs.cz/item/CS_URS_2025_02/892271111</t>
  </si>
  <si>
    <t>"Dle výpisu materiálu D9, pozice 1:" 57</t>
  </si>
  <si>
    <t>892273122</t>
  </si>
  <si>
    <t>Proplach a dezinfekce vodovodního potrubí DN od 80 do 125</t>
  </si>
  <si>
    <t>2137777288</t>
  </si>
  <si>
    <t>https://podminky.urs.cz/item/CS_URS_2025_02/892273122</t>
  </si>
  <si>
    <t>892372111</t>
  </si>
  <si>
    <t>Tlakové zkoušky vodou zabezpečení konců potrubí při tlakových zkouškách DN do 300</t>
  </si>
  <si>
    <t>-724542106</t>
  </si>
  <si>
    <t>https://podminky.urs.cz/item/CS_URS_2025_02/892372111</t>
  </si>
  <si>
    <t>898150101</t>
  </si>
  <si>
    <t>Berstlining vodovodního potrubí litinového, ocelového nebo betonového PE potrubím SDR 11/PN16 d 110</t>
  </si>
  <si>
    <t>1898496183</t>
  </si>
  <si>
    <t>https://podminky.urs.cz/item/CS_URS_2025_02/898150101</t>
  </si>
  <si>
    <t>Poznámka k položce:_x000d_
Potrubí HDPE PE100RC SDR11 d 110x10 mm pro pokládku technologií burstlining_x000d_
- materiál dle ČSN EN 12201 a PAS 1075_x000d_
- koextrudované třívrstvé polyetylenové potrubí_x000d_
- vnější a vnitřní barevně odlišená vrstva v tl. min. 25%_x000d_
- potrubí modré barvy dodávané v tyčích délky 12 m_x000d_
- médium pitná voda_x000d_
- spojování potrubí natupo nebo pomocí elektrotvarovek</t>
  </si>
  <si>
    <t>899713111</t>
  </si>
  <si>
    <t>Orientační tabulky na vodovodních a kanalizačních řadech na sloupku ocelovém nebo betonovém</t>
  </si>
  <si>
    <t>1960678726</t>
  </si>
  <si>
    <t>https://podminky.urs.cz/item/CS_URS_2025_02/899713111</t>
  </si>
  <si>
    <t>"Dle výpisu materiálu D9, pozice 30:" 2</t>
  </si>
  <si>
    <t>899721111</t>
  </si>
  <si>
    <t>Signalizační vodič na potrubí DN do 150 mm</t>
  </si>
  <si>
    <t>1163564557</t>
  </si>
  <si>
    <t>https://podminky.urs.cz/item/CS_URS_2025_02/899721111</t>
  </si>
  <si>
    <t>"Dle výpisu materiálu D9, pozice 31, nerez lanko 6 mm včetně zkoušky funkčnosti:" 200</t>
  </si>
  <si>
    <t>R898001</t>
  </si>
  <si>
    <t>Dodávka a montáž berstliningu vodovodního potrubí litinového, ocelového nebo betonového PE potrubím SDR 11/PN16 d 90 včetně dodávky a zazažení potrubí</t>
  </si>
  <si>
    <t>1111736029</t>
  </si>
  <si>
    <t>Poznámka k položce:_x000d_
Potrubí HDPE PE100RC SDR11 d 90x8,2 mm pro pokládku technologií burstlining_x000d_
- materiál dle ČSN EN 12201 a PAS 1075_x000d_
- koextrudované třívrstvé polyetylenové potrubí_x000d_
- vnější a vnitřní barevně odlišená vrstva v tl. min. 25%_x000d_
- potrubí modré barvy dodávané v tyčích délky 12 nebo 6 m_x000d_
- médium pitná voda_x000d_
- spojování potrubí natupo nebo pomocí elektrotvarovek</t>
  </si>
  <si>
    <t>85</t>
  </si>
  <si>
    <t xml:space="preserve"> Potrubí z trub litinových</t>
  </si>
  <si>
    <t>R858003</t>
  </si>
  <si>
    <t>Dodávka a montáž spojovacího materiálu - přírubový spoj nerezový DN 80, PN 10/16 včetně všech souvisejícíh konstrukcí a prací</t>
  </si>
  <si>
    <t>848052573</t>
  </si>
  <si>
    <t>"Dle výpisu materiálu D9, pozice 29 (a skladba spoje):" 15</t>
  </si>
  <si>
    <t>Souče</t>
  </si>
  <si>
    <t>R858004</t>
  </si>
  <si>
    <t>Dodávka a montáž spojovacího materiálu - přírubový spoj nerezový DN 100, PN 10/16 včetně všech souvisejícíh konstrukcí a prací</t>
  </si>
  <si>
    <t>-319560372</t>
  </si>
  <si>
    <t>"Dle výpisu materiálu D9, pozice 28 (a skladba spoje):" 8</t>
  </si>
  <si>
    <t>89</t>
  </si>
  <si>
    <t xml:space="preserve"> Ostatní konstrukce</t>
  </si>
  <si>
    <t>891241112</t>
  </si>
  <si>
    <t>Montáž vodovodních armatur na potrubí šoupátek nebo klapek uzavíracích v otevřeném výkopu nebo v šachtách s osazením zemní soupravy (bez poklopů) DN 80</t>
  </si>
  <si>
    <t>-1633892202</t>
  </si>
  <si>
    <t>https://podminky.urs.cz/item/CS_URS_2025_02/891241112</t>
  </si>
  <si>
    <t>"Dle výpisu materiálu D9, pozice 4:" 4</t>
  </si>
  <si>
    <t>42221303</t>
  </si>
  <si>
    <t>šoupátko pitná voda litina GGG 50 krátká stavební dl PN10/16 DN 80x180mm</t>
  </si>
  <si>
    <t>505037932</t>
  </si>
  <si>
    <t>Poznámka k položce:_x000d_
Uzavírací víkové přírubové šoupátko klínové měkcetěsnící DN 80, PN 10/16, L = 180 mm_x000d_
- provedení dle EN 1074-2_x000d_
- tělo tvárná litina GGG 40, 50_x000d_
- vřeteno s válcovaným závitem nerez ocel_x000d_
- klín z nekorodujícího materiálu s mosaznou matkou, s pryží EPDM_x000d_
- klín veden v celé délce armatury_x000d_
- šrouby víka nerez ocel_x000d_
- epoxidový nástřik vně i uvnitř dle DIN 30677, příp. dle GSK_x000d_
- médium pitná voda</t>
  </si>
  <si>
    <t>891247112</t>
  </si>
  <si>
    <t>Montáž vodovodních armatur na potrubí hydrantů podzemních (bez osazení poklopů) DN 80</t>
  </si>
  <si>
    <t>730929926</t>
  </si>
  <si>
    <t>https://podminky.urs.cz/item/CS_URS_2025_02/891247112</t>
  </si>
  <si>
    <t>"Dle výpisu materiálu D9, pozice 6:" 2</t>
  </si>
  <si>
    <t>42273593</t>
  </si>
  <si>
    <t>hydrant podzemní DN 80 PN 16 dvojitý uzávěr s koulí krycí v 1250mm</t>
  </si>
  <si>
    <t>303024109</t>
  </si>
  <si>
    <t>Poznámka k položce:_x000d_
Hydrant podzemní DN 80 se samočinným vyprázdněním a dvojitým uzávěrem pro krytí potrubí 1,25 m_x000d_
- tělo tvárná litina GGG 40, 50_x000d_
- kuželka a víko tvárná litina GGG 50_x000d_
- výtokové hrdlo se zázubcem tvárná litina GGG 40_x000d_
- koule hliník_x000d_
- kuželka a koule pogumovány antibakteriální pryží EPDM_x000d_
- táhlo a vřeteno nerez ocel_x000d_
- vřetenová matice a sedlo kuželky kovaná mosaz_x000d_
- médium pitná voda</t>
  </si>
  <si>
    <t>28326001</t>
  </si>
  <si>
    <t>obal drenážní k hydrantům</t>
  </si>
  <si>
    <t>2125173663</t>
  </si>
  <si>
    <t>891261112</t>
  </si>
  <si>
    <t>Montáž vodovodních armatur na potrubí šoupátek nebo klapek uzavíracích v otevřeném výkopu nebo v šachtách s osazením zemní soupravy (bez poklopů) DN 100</t>
  </si>
  <si>
    <t>1708328157</t>
  </si>
  <si>
    <t>https://podminky.urs.cz/item/CS_URS_2025_02/891261112</t>
  </si>
  <si>
    <t>"Dle výpisu materiálu D9, pozice 3:" 2</t>
  </si>
  <si>
    <t>42221304</t>
  </si>
  <si>
    <t>šoupátko pitná voda litina GGG 50 krátká stavební dl PN10/16 DN 100x190mm</t>
  </si>
  <si>
    <t>-1424438302</t>
  </si>
  <si>
    <t>Poznámka k položce:_x000d_
Uzavírací víkové přírubové šoupátko klínové měkcetěsnící DN 100, PN 10/16, L = 190 mm_x000d_
- provedení dle EN 1074-2_x000d_
- tělo tvárná litina GGG 40, 50_x000d_
- vřeteno s válcovaným závitem nerez ocel_x000d_
- klín z nekorodujícího materiálu s mosaznou matkou, s pryží EPDM_x000d_
- klín veden v celé délce armatury_x000d_
- šrouby víka nerez ocel_x000d_
- epoxidový nástřik vně i uvnitř dle DIN 30677, příp. dle GSK_x000d_
- médium pitná voda</t>
  </si>
  <si>
    <t>899401112</t>
  </si>
  <si>
    <t>Osazení poklopů uličních s pevným rámem litinových šoupátkových</t>
  </si>
  <si>
    <t>252446010</t>
  </si>
  <si>
    <t>"Dle výpisu materiálu D9, pozice 9, 32:" 6</t>
  </si>
  <si>
    <t>55241101</t>
  </si>
  <si>
    <t>poklop šoupátkový litinový bez ventilace tř D400 v pevném rámu</t>
  </si>
  <si>
    <t>928392981</t>
  </si>
  <si>
    <t>Poznámka k položce:_x000d_
Poklop šoupátkový s předlitým nápisem „VODA“_x000d_
- šedá litina_x000d_
- asfaltový nátěr vně i uvnitř</t>
  </si>
  <si>
    <t>"Dle výpisu materiálu D9, pozice 9:" 6</t>
  </si>
  <si>
    <t>42210050</t>
  </si>
  <si>
    <t>deska podkladová uličního poklopu litinového šoupatového</t>
  </si>
  <si>
    <t>254598895</t>
  </si>
  <si>
    <t>"Dle výpisu materiálu D9, pozice 32:" 6</t>
  </si>
  <si>
    <t>899401113</t>
  </si>
  <si>
    <t>Osazení poklopů uličních s pevným rámem litinových hydrantových</t>
  </si>
  <si>
    <t>-998857760</t>
  </si>
  <si>
    <t>https://podminky.urs.cz/item/CS_URS_2025_02/899401113</t>
  </si>
  <si>
    <t>"Dle výpisu materiálu D9, pozice 10, 33:" 2</t>
  </si>
  <si>
    <t>42291452</t>
  </si>
  <si>
    <t>poklop litinový hydrantový DN 80</t>
  </si>
  <si>
    <t>437282486</t>
  </si>
  <si>
    <t>Poznámka k položce:_x000d_
Poklop hydrantový s předlitým nápisem „HYDRANT“_x000d_
- šedá litina_x000d_
- asfaltový nátěr vně i uvnitř</t>
  </si>
  <si>
    <t>"Dle výpisu materiálu D9, pozice 10:" 2</t>
  </si>
  <si>
    <t>42210052</t>
  </si>
  <si>
    <t>deska podkladová uličního poklopu litinového hydrantového</t>
  </si>
  <si>
    <t>4369545</t>
  </si>
  <si>
    <t>"Dle výpisu materiálu D9, pozice 32:" 2</t>
  </si>
  <si>
    <t>R899100</t>
  </si>
  <si>
    <t>Zkouška hydrantů a ovladatelnosti armatur včetně všech souvisejících konstrukcí a prací</t>
  </si>
  <si>
    <t>-1741909500</t>
  </si>
  <si>
    <t>R899101</t>
  </si>
  <si>
    <t>Dodávka a montáž betonových opěrných bloků včetně všech souvisejících konstrukcí a prací</t>
  </si>
  <si>
    <t>1226916297</t>
  </si>
  <si>
    <t>"Dle výpisu materiálu D9, pozice 34:" 8</t>
  </si>
  <si>
    <t>R899104</t>
  </si>
  <si>
    <t>Dodávka a montáž zemní soupravy teleskopické (1,2 - 1,8 m) pro šoupátka DN80 včetně všech souvisejících konstrukcí a prací</t>
  </si>
  <si>
    <t>105272635</t>
  </si>
  <si>
    <t>"Dle výpisu materiálu D9, pozice 8:" 4</t>
  </si>
  <si>
    <t>R899105</t>
  </si>
  <si>
    <t>Dodávka a montáž zemní soupravy teleskopické (1,2 - 1,8 m) pro šoupátka DN100 včetně všech souvisejících konstrukcí a prací</t>
  </si>
  <si>
    <t>-578810963</t>
  </si>
  <si>
    <t>"Dle výpisu materiálu D9, pozice 7:" 2</t>
  </si>
  <si>
    <t>1344127632</t>
  </si>
  <si>
    <t>SO01.3 - Výpis materiálu přípojky</t>
  </si>
  <si>
    <t>857241131</t>
  </si>
  <si>
    <t>Montáž litinových tvarovek na potrubí litinovém tlakovém jednoosých na potrubí z trub hrdlových v otevřeném výkopu, kanálu nebo v šachtě s integrovaným těsněním DN 80</t>
  </si>
  <si>
    <t>-79265802</t>
  </si>
  <si>
    <t>https://podminky.urs.cz/item/CS_URS_2025_02/857241131</t>
  </si>
  <si>
    <t>31951003</t>
  </si>
  <si>
    <t>potrubní spojka jištěná proti posuvu hrdlo-příruba DN 80</t>
  </si>
  <si>
    <t>-949915136</t>
  </si>
  <si>
    <t>Poznámka k položce:_x000d_
Spojka s hrdlem a přírubou DN 80 jištěná proti posunu PN10/16 pro různé druhy potrubí s velkým rozsahem vnějšího průměru potrubí a s možností vyosení potrubí_x000d_
- těleso a přítlačný kroužek tvárná litina vně i uvnitř těžká protikorozní ochrana GSK_x000d_
- jistící prvky nerez_x000d_
- médium pitná voda</t>
  </si>
  <si>
    <t>"Dle výpisu materiálu D9, pozice 9 (přípojky):" 1</t>
  </si>
  <si>
    <t>871161141</t>
  </si>
  <si>
    <t>Montáž vodovodního potrubí z polyetylenu PE100 RC v otevřeném výkopu svařovaných na tupo SDR 11/PN16 d 32 x 3,0 mm</t>
  </si>
  <si>
    <t>-1356104445</t>
  </si>
  <si>
    <t>https://podminky.urs.cz/item/CS_URS_2025_02/871161141</t>
  </si>
  <si>
    <t>R280001</t>
  </si>
  <si>
    <t xml:space="preserve">HDPE PE40 SDR7,4 d 32x4,4 mm </t>
  </si>
  <si>
    <t>86222835</t>
  </si>
  <si>
    <t xml:space="preserve">Poznámka k položce:_x000d_
Potrubí HDPE PE40 SDR7,4 d 32x4,4 mm _x000d_
- dle ČSN EN 12201 a PAS 1075_x000d_
- potrubí modré barvy_x000d_
- médium pitná voda                                                                                                                                                                                   </t>
  </si>
  <si>
    <t>"Dle výpisu materiálu D9, pozice 1 (přípojky):" 7</t>
  </si>
  <si>
    <t>7*1,05 'Přepočtené koeficientem množství</t>
  </si>
  <si>
    <t>877162001</t>
  </si>
  <si>
    <t>Montáž svěrných (mechanických) spojek na vodovodním potrubí spojek, kolen 90° nebo redukcí d 32</t>
  </si>
  <si>
    <t>1012238131</t>
  </si>
  <si>
    <t>https://podminky.urs.cz/item/CS_URS_2025_02/877162001</t>
  </si>
  <si>
    <t>31942488</t>
  </si>
  <si>
    <t>spojení bezzávitové plastového a měděného potrubí s vnějším závitem mosaz 32x1"</t>
  </si>
  <si>
    <t>1258936047</t>
  </si>
  <si>
    <t>"Dle výpisu materiálu D9, pozice 11 (přípojky):" 7</t>
  </si>
  <si>
    <t>63126202</t>
  </si>
  <si>
    <t>spojka svěrná kompozitní přímá pro PE potrubí d32</t>
  </si>
  <si>
    <t>314370502</t>
  </si>
  <si>
    <t>"Dle výpisu materiálu D9, pozice 12 (přípojky):" 6</t>
  </si>
  <si>
    <t>877172001</t>
  </si>
  <si>
    <t>Montáž svěrných (mechanických) spojek na vodovodním potrubí spojek, kolen 90° nebo redukcí d 40</t>
  </si>
  <si>
    <t>1342494088</t>
  </si>
  <si>
    <t>https://podminky.urs.cz/item/CS_URS_2025_02/877172001</t>
  </si>
  <si>
    <t>31942489</t>
  </si>
  <si>
    <t>spojení bezzávitové plastového a měděného potrubí s vnějším závitem mosaz 40x1 1/4"</t>
  </si>
  <si>
    <t>-29553021</t>
  </si>
  <si>
    <t>"Dle výpisu materiálu D9, pozice 13 (přípojky):" 1</t>
  </si>
  <si>
    <t>R319001</t>
  </si>
  <si>
    <t>adaptér pro ocelové trubkys s vnějším závitem d 40 x 5/4" tělo ze slitiny RA 455 (mosaz)</t>
  </si>
  <si>
    <t>558868716</t>
  </si>
  <si>
    <t>"Dle výpisu materiálu D9, pozice 14 (přípojky):" 1</t>
  </si>
  <si>
    <t>892233122</t>
  </si>
  <si>
    <t>Proplach a dezinfekce vodovodního potrubí DN od 40 do 70</t>
  </si>
  <si>
    <t>1248425037</t>
  </si>
  <si>
    <t>https://podminky.urs.cz/item/CS_URS_2025_02/892233122</t>
  </si>
  <si>
    <t>-639732970</t>
  </si>
  <si>
    <t>899712111</t>
  </si>
  <si>
    <t>Orientační tabulky na vodovodních a kanalizačních řadech na zdivu</t>
  </si>
  <si>
    <t>-465629282</t>
  </si>
  <si>
    <t>https://podminky.urs.cz/item/CS_URS_2025_02/899712111</t>
  </si>
  <si>
    <t>"Dle výpisu materiálu D9, pozice 17 (přípojky):" 8</t>
  </si>
  <si>
    <t>-1834223617</t>
  </si>
  <si>
    <t>"Dle výpisu materiálu D9, pozice 10 (a skladba spoje):" 1</t>
  </si>
  <si>
    <t>-1012364911</t>
  </si>
  <si>
    <t>"Dle výpisu materiálu D9, pozice 4 (přípojky):" 1</t>
  </si>
  <si>
    <t>-1885343536</t>
  </si>
  <si>
    <t>Poznámka k položce:_x000d_
Uzavírací víkové přírubové šoupátko klínové měkcetěsnící DN 80, PN 10/16, L = 180 mm_x000d_
- tělo tvárná litina GGG 40, 50_x000d_
- vřeteno s válcovaným závitem nerez ocel_x000d_
- klín z nekorodujícího materiálu s mosaznou matkou, s pryží EPDM_x000d_
- klín veden v celé délce armatury_x000d_
- šrouby víka nerez ocel_x000d_
- epoxidový nástřik vně i uvnitř dle DIN 30677, příp. dle GSK_x000d_
- médium pitná voda</t>
  </si>
  <si>
    <t>899401111</t>
  </si>
  <si>
    <t>Osazení poklopů uličních s pevným rámem litinových ventilových</t>
  </si>
  <si>
    <t>489730896</t>
  </si>
  <si>
    <t>https://podminky.urs.cz/item/CS_URS_2025_02/899401111</t>
  </si>
  <si>
    <t>"Dle výpisu materiálu D9, pozice 7, 15 (přípojky):" 7</t>
  </si>
  <si>
    <t>55241103</t>
  </si>
  <si>
    <t>poklop přípojkový litinový bez ventilace tř D400 v samonivelačním rámu</t>
  </si>
  <si>
    <t>1606141313</t>
  </si>
  <si>
    <t>"Dle výpisu materiálu D9, pozice 7 (přípojky):" 7</t>
  </si>
  <si>
    <t>56230636</t>
  </si>
  <si>
    <t>deska podkladová uličního poklopu plastového ventilkového a šoupatového</t>
  </si>
  <si>
    <t>-1706469575</t>
  </si>
  <si>
    <t>"Dle výpisu materiálu D9, pozice 15 (přípojky):" 7</t>
  </si>
  <si>
    <t>706590024</t>
  </si>
  <si>
    <t>"Dle výpisu materiálu D9, pozice 8, 16 (přípojky):" 1</t>
  </si>
  <si>
    <t>-744806235</t>
  </si>
  <si>
    <t>"Dle výpisu materiálu D9, pozice 8 (přípojky):" 1</t>
  </si>
  <si>
    <t>-718395924</t>
  </si>
  <si>
    <t>"Dle výpisu materiálu D9, pozice 16 (přípojky):" 1</t>
  </si>
  <si>
    <t>1994250101</t>
  </si>
  <si>
    <t>-477761130</t>
  </si>
  <si>
    <t>"Dle výpisu materiálu D9, pozice 18 (přípojky):" 8</t>
  </si>
  <si>
    <t>R899103</t>
  </si>
  <si>
    <t>Dodávka a montáž zemní soupravy teleskopické (1,2 – 1,8 m) pro navrtávací pasy se šoupátkem domovní přípojky včetně všech souvisejících konstrukcí a prací</t>
  </si>
  <si>
    <t>-1789944987</t>
  </si>
  <si>
    <t xml:space="preserve">Poznámka k položce:_x000d_
Zemní souprava teleskopická 1,2 – 1,8 m pro navrtávací pasy se šoupátkem domovní přípojky_x000d_
- jehlanový nástavec a spojka tvárná litina EN-GJS-400-15 _x000d_
  (GGG-40)_x000d_
- prodlužovací tyč uhlíková ocel 1.0026_x000d_
- kolík korozovzdorná ocel 1.4301_x000d_
- víko, podložka, kryt, ochranné trubky, horní a dolní nosná _x000d_
  deska plast</t>
  </si>
  <si>
    <t>"Dle výpisu materiálu D9, pozice 5 (přípojky):" 7</t>
  </si>
  <si>
    <t>1239709438</t>
  </si>
  <si>
    <t>"Dle výpisu materiálu D9, pozice 6 (přípojky):" 1</t>
  </si>
  <si>
    <t>R899106</t>
  </si>
  <si>
    <t>Dodávka a montáž celolitinový navrtávací pas na PE potrubí s měkkotěsnícím šoupátkem BETA-Zz pro boční navrtávku pod tlakem DN 100 / G 1" včetně všech souvisejících konstrukcí a prací</t>
  </si>
  <si>
    <t>-91997937</t>
  </si>
  <si>
    <t xml:space="preserve">Poznámka k položce:_x000d_
Celolitinový navrtávací pas na PE potrubí s měkkotěsnícím šoupátkem BETA-Zz pro boční navrtávku pod tlakem_x000d_
DN 100 / G 1"_x000d_
Materiálové provedení navrtávacího pas:_x000d_
- těleso tvárná litina EN-GJS-400-15 (GGG-40)_x000d_
- těsnění antibakteriální pryž EPDM_x000d_
- objímka  tvárná litina EN-GJS-400-15 (GGG-40)_x000d_
- třmen korozivzdorná ocel 1.4301_x000d_
- spojovací šrouby korozivzdorná ocel A2 dle ISO 3506_x000d_
Materiálové provedení šoupátka:_x000d_
- těleso tvárná litina EN-GJS-400-15 (GGG-40)_x000d_
- víko a klín kovaná mosaz_x000d_
- vřeteno korozivzdorná ocel 1.4021_x000d_
- těsnění antibakteriální pryž EPDM_x000d_
- klín celopogumován antibakteriální pryží EPDM</t>
  </si>
  <si>
    <t>"Dle výpisu materiálu D9, pozice 2 (přípojky):" 1</t>
  </si>
  <si>
    <t>R899107</t>
  </si>
  <si>
    <t>Dodávka a montáž celolitinový navrtávací pas na PE potrubí s měkkotěsnícím šoupátkem BETA-Zz pro boční navrtávku pod tlakem DN 80 / G 1" včetně všech souvisejících konstrukcí a prací</t>
  </si>
  <si>
    <t>-2031394219</t>
  </si>
  <si>
    <t xml:space="preserve">Poznámka k položce:_x000d_
Celolitinový navrtávací pas na PE potrubí s měkkotěsnícím šoupátkem BETA-Zz pro boční navrtávku pod tlakem_x000d_
DN 80 / G 1"_x000d_
Materiálové provedení navrtávacího pas:_x000d_
- těleso tvárná litina EN-GJS-400-15 (GGG-40)_x000d_
- těsnění antibakteriální pryž EPDM_x000d_
- objímka  tvárná litina EN-GJS-400-15 (GGG-40)_x000d_
- třmen korozivzdorná ocel 1.4301_x000d_
- spojovací šrouby korozivzdorná ocel A2 dle ISO 3506_x000d_
Materiálové provedení šoupátka:_x000d_
- těleso tvárná litina EN-GJS-400-15 (GGG-40)_x000d_
- víko a klín kovaná mosaz_x000d_
- vřeteno korozivzdorná ocel 1.4021_x000d_
- těsnění antibakteriální pryž EPDM_x000d_
- klín celopogumován antibakteriální pryží EPDM</t>
  </si>
  <si>
    <t>"Dle výpisu materiálu D9, pozice 3 (přípojky):" 6</t>
  </si>
  <si>
    <t>1791609292</t>
  </si>
  <si>
    <t>SO01.4 - Provizorní zásobení vodou</t>
  </si>
  <si>
    <t>1250148918</t>
  </si>
  <si>
    <t>"Dle výpisu materiálu, dle D5.1, pozice -- (provizorium):" 1</t>
  </si>
  <si>
    <t>R285001</t>
  </si>
  <si>
    <t>závitová příruba litinová s vnitřním závitem DN100/3"</t>
  </si>
  <si>
    <t>1341145003</t>
  </si>
  <si>
    <t>871161211</t>
  </si>
  <si>
    <t>Montáž vodovodního potrubí z polyetylenu PE100 RC v otevřeném výkopu svařovaných elektrotvarovkou SDR 11/PN16 d 32 x 3,0 mm</t>
  </si>
  <si>
    <t>1189171023</t>
  </si>
  <si>
    <t>https://podminky.urs.cz/item/CS_URS_2025_02/871161211</t>
  </si>
  <si>
    <t>"Dle výpisu materiálu, dle D5.1, pozice -- (provizorium):" 50</t>
  </si>
  <si>
    <t>potrubí HDPE PE100 SDR17 d 32x2,0 dle ČSN EN 12201 a PAS 1075 médium pitná voda v návinu</t>
  </si>
  <si>
    <t>1809364875</t>
  </si>
  <si>
    <t>50*1,015 'Přepočtené koeficientem množství</t>
  </si>
  <si>
    <t>871211211</t>
  </si>
  <si>
    <t>Montáž vodovodního potrubí z polyetylenu PE100 RC v otevřeném výkopu svařovaných elektrotvarovkou SDR 11/PN16 d 63 x 5,8 mm</t>
  </si>
  <si>
    <t>-1320275461</t>
  </si>
  <si>
    <t>https://podminky.urs.cz/item/CS_URS_2025_02/871211211</t>
  </si>
  <si>
    <t>"Dle výpisu materiálu, dle D5.1, pozice -- (provizorium):" 125</t>
  </si>
  <si>
    <t>R286003</t>
  </si>
  <si>
    <t>potrubí HDPE PE100 SDR17 d 63x3,8 dle ČSN EN 12201 a PAS 1075 médium pitná voda v návinu</t>
  </si>
  <si>
    <t>1423995288</t>
  </si>
  <si>
    <t>125*1,015 'Přepočtené koeficientem množství</t>
  </si>
  <si>
    <t>871241221</t>
  </si>
  <si>
    <t>Montáž vodovodního potrubí z polyetylenu PE100 RC v otevřeném výkopu svařovaných elektrotvarovkou SDR 17/PN10 d 90 x 5,4 mm</t>
  </si>
  <si>
    <t>-1336091050</t>
  </si>
  <si>
    <t>https://podminky.urs.cz/item/CS_URS_2025_02/871241221</t>
  </si>
  <si>
    <t>"Dle výpisu materiálu, dle D4.1, pozice -- (provizorium):" 65</t>
  </si>
  <si>
    <t>28613575</t>
  </si>
  <si>
    <t>potrubí vodovodní dvouvrstvé PE100 RC SDR17 90x5,4mm</t>
  </si>
  <si>
    <t>-2129316202</t>
  </si>
  <si>
    <t>65*1,015 'Přepočtené koeficientem množství</t>
  </si>
  <si>
    <t>-1861688779</t>
  </si>
  <si>
    <t>R282001</t>
  </si>
  <si>
    <t>kulový svěrný ventil na potrubí d32 mm</t>
  </si>
  <si>
    <t>-1361365638</t>
  </si>
  <si>
    <t>877211120</t>
  </si>
  <si>
    <t>Montáž tvarovek na vodovodním plastovém potrubí z polyetylenu PE 100 elektrotvarovek SDR 11/PN16 T-kusů navrtávacích s 360° otočnou odbočkou d 63/25</t>
  </si>
  <si>
    <t>-792516223</t>
  </si>
  <si>
    <t>https://podminky.urs.cz/item/CS_URS_2025_02/877211120</t>
  </si>
  <si>
    <t>42273537</t>
  </si>
  <si>
    <t>pás navrtávací se závitovým výstupem z tvárné litiny pro vodovodní PE a PVC potrubí 63-1"</t>
  </si>
  <si>
    <t>-619890112</t>
  </si>
  <si>
    <t>877212001</t>
  </si>
  <si>
    <t>Montáž svěrných (mechanických) spojek na vodovodním potrubí spojek, kolen 90° nebo redukcí d 63</t>
  </si>
  <si>
    <t>-699881803</t>
  </si>
  <si>
    <t>https://podminky.urs.cz/item/CS_URS_2025_02/877212001</t>
  </si>
  <si>
    <t>28654840</t>
  </si>
  <si>
    <t>koleno 90° svěrné PP-B pro PE potrubí d63</t>
  </si>
  <si>
    <t>-353152854</t>
  </si>
  <si>
    <t>R282003</t>
  </si>
  <si>
    <t>spojka svěrná PP-B redukovaná pro PE potrubí d63-32</t>
  </si>
  <si>
    <t>1264476087</t>
  </si>
  <si>
    <t>R282004</t>
  </si>
  <si>
    <t>kulový svěrný ventil na potrubí d63 mm</t>
  </si>
  <si>
    <t>-1493398882</t>
  </si>
  <si>
    <t>877232001</t>
  </si>
  <si>
    <t>Montáž svěrných (mechanických) spojek na vodovodním potrubí spojek, kolen 90° nebo redukcí d 90</t>
  </si>
  <si>
    <t>1653484709</t>
  </si>
  <si>
    <t>https://podminky.urs.cz/item/CS_URS_2025_02/877232001</t>
  </si>
  <si>
    <t>28654842</t>
  </si>
  <si>
    <t>koleno 90° svěrné PP-B pro PE potrubí d90</t>
  </si>
  <si>
    <t>1159324519</t>
  </si>
  <si>
    <t>28654808</t>
  </si>
  <si>
    <t>spojka svěrná PP-B přímá pro PE potrubí d90</t>
  </si>
  <si>
    <t>541354198</t>
  </si>
  <si>
    <t>R282005</t>
  </si>
  <si>
    <t>PP spojka svěrná přímá s vnějším závitem d90/3"</t>
  </si>
  <si>
    <t>858368473</t>
  </si>
  <si>
    <t>R282006</t>
  </si>
  <si>
    <t>kulový svěrný ventil na potrubí d90 mm</t>
  </si>
  <si>
    <t>2135167685</t>
  </si>
  <si>
    <t>R282007</t>
  </si>
  <si>
    <t>spojka svěrná PP-B redukovaná pro PE potrubí d90-63</t>
  </si>
  <si>
    <t>894549752</t>
  </si>
  <si>
    <t>877232011</t>
  </si>
  <si>
    <t>Montáž svěrných (mechanických) spojek na vodovodním potrubí T-kusů d 90</t>
  </si>
  <si>
    <t>86618511</t>
  </si>
  <si>
    <t>https://podminky.urs.cz/item/CS_URS_2025_02/877232011</t>
  </si>
  <si>
    <t>28654852</t>
  </si>
  <si>
    <t>t-kus 90° svěrný PP-B pro PE potrubí d90</t>
  </si>
  <si>
    <t>408269031</t>
  </si>
  <si>
    <t>877241120</t>
  </si>
  <si>
    <t>Montáž tvarovek na vodovodním plastovém potrubí z polyetylenu PE 100 elektrotvarovek SDR 11/PN16 T-kusů navrtávacích s 360° otočnou odbočkou d 90/25</t>
  </si>
  <si>
    <t>-1011234551</t>
  </si>
  <si>
    <t>https://podminky.urs.cz/item/CS_URS_2025_02/877241120</t>
  </si>
  <si>
    <t>42273545</t>
  </si>
  <si>
    <t>pás navrtávací se závitovým výstupem z tvárné litiny pro vodovodní PE a PVC potrubí 90-1"</t>
  </si>
  <si>
    <t>-1529608177</t>
  </si>
  <si>
    <t>1315725108</t>
  </si>
  <si>
    <t>-1597098998</t>
  </si>
  <si>
    <t>-406409690</t>
  </si>
  <si>
    <t>-1533987705</t>
  </si>
  <si>
    <t>511336016</t>
  </si>
  <si>
    <t>R282100</t>
  </si>
  <si>
    <t>Dodávka a montáž PP mechanická svěrná spojka redukce 110x90 mm</t>
  </si>
  <si>
    <t>-1415810055</t>
  </si>
  <si>
    <t>Dodávka a montáž (a následné rozebrání, odvoz a případná likvidace) ochranných prvků provizorního zásobení (přejezdy potrubí, obalení reflení folií a podobně) včetně všech souvisejících konstrukcí a prací</t>
  </si>
  <si>
    <t>1260580555</t>
  </si>
  <si>
    <t>"Dle výpisu materiálu, dle D4.1, pozice -- (provizorium):" 65+125+50</t>
  </si>
  <si>
    <t>R899108</t>
  </si>
  <si>
    <t>Rozebrání, odvoz a očištění pro další použití, přpadný odvoz a likvidace pvků provizorního zásobení včetně všech souvisejících konstrukcí a prací</t>
  </si>
  <si>
    <t>1451807128</t>
  </si>
  <si>
    <t>-1930657833</t>
  </si>
  <si>
    <t>SO02 - Vodovodní řad O-8</t>
  </si>
  <si>
    <t>SO02.1 - Výkopové práce a obnova povrchů</t>
  </si>
  <si>
    <t>111212351</t>
  </si>
  <si>
    <t>Odstranění nevhodných dřevin průměru kmene do 100 mm výšky přes 1 m s odstraněním pařezu do 100 m2 v rovině nebo na svahu do 1:5</t>
  </si>
  <si>
    <t>1301888025</t>
  </si>
  <si>
    <t>https://podminky.urs.cz/item/CS_URS_2025_02/111212351</t>
  </si>
  <si>
    <t>"Odstraněného náletového a keřového porostu (předpokládané množství):" 75</t>
  </si>
  <si>
    <t>112155315</t>
  </si>
  <si>
    <t>Štěpkování s naložením na dopravní prostředek a odvozem do 20 km keřového porostu hustého</t>
  </si>
  <si>
    <t>-1683705859</t>
  </si>
  <si>
    <t>https://podminky.urs.cz/item/CS_URS_2025_02/112155315</t>
  </si>
  <si>
    <t>1257214833</t>
  </si>
  <si>
    <t>130-((3,5*3,3)+(1,5*1,1)+(4*3,2)+(1*3,5)+(3,5*2)+(6,5*2)+(3,5*1,75)+(1,5*1,9)+(1,7*1,9)+(1,7*1,9)+(4,2*1,9))</t>
  </si>
  <si>
    <t>113106061</t>
  </si>
  <si>
    <t>Rozebrání dlažeb a dílců při překopech inženýrských sítí s přemístěním hmot na skládku na vzdálenost do 3 m nebo s naložením na dopravní prostředek ručně vozovek a ploch, s jakoukoliv výplní spár z drobných kostek nebo odseků s ložem z kameniva těženého</t>
  </si>
  <si>
    <t>588350229</t>
  </si>
  <si>
    <t>https://podminky.urs.cz/item/CS_URS_2025_02/113106061</t>
  </si>
  <si>
    <t>"Rozebrání a obnova povrchu dle C4, MK dlažba (použita stávající dlažba):" 15</t>
  </si>
  <si>
    <t>113106071</t>
  </si>
  <si>
    <t>Rozebrání dlažeb a dílců při překopech inženýrských sítí s přemístěním hmot na skládku na vzdálenost do 3 m nebo s naložením na dopravní prostředek ručně vozovek a ploch, s jakoukoliv výplní spár ze zámkové dlažby s ložem z kameniva</t>
  </si>
  <si>
    <t>-1495471806</t>
  </si>
  <si>
    <t>https://podminky.urs.cz/item/CS_URS_2025_02/113106071</t>
  </si>
  <si>
    <t>"Rozebrání a obnova povrchu dle C4, vjezd dlažba (použita stávající dlažba):" 15</t>
  </si>
  <si>
    <t>113107421</t>
  </si>
  <si>
    <t>Odstranění podkladů nebo krytů při překopech inženýrských sítí s přemístěním hmot na skládku ve vzdálenosti do 3 m nebo s naložením na dopravní prostředek strojně plochy jednotlivě do 15 m2 z kameniva hrubého drceného, o tl. vrstvy do 100 mm</t>
  </si>
  <si>
    <t>-1856521672</t>
  </si>
  <si>
    <t>https://podminky.urs.cz/item/CS_URS_2025_02/113107421</t>
  </si>
  <si>
    <t>"SO02, řad O-7 dle C4, D2:"</t>
  </si>
  <si>
    <t>"Povrchy nad jámami - vjezd beton:" 1,2*1</t>
  </si>
  <si>
    <t>"Povrchy nad jámami - vjezd beton:" 0,6*1</t>
  </si>
  <si>
    <t>"Odečet povrchů nad jámami - štěrk:" 1,2*1</t>
  </si>
  <si>
    <t>"Povrchy nad jámami - štěrk:" 0,6*1</t>
  </si>
  <si>
    <t>-1493099733</t>
  </si>
  <si>
    <t>"Povrchy nad rýhou - MK živice:" (4,6)*1</t>
  </si>
  <si>
    <t>"Povrchy nad jámami - chodník dlažba:" 1,5*1</t>
  </si>
  <si>
    <t>"Povrchy nad rýhou - chodník dlažba:" (3,2)*1</t>
  </si>
  <si>
    <t>"Odečet povrchů nad jámami - chodník dlažba:" 0,6*1*0,3</t>
  </si>
  <si>
    <t>"MK žulová dlažba."</t>
  </si>
  <si>
    <t>"Povrchy nad rýhou - MK žulová dlažba:" (7)*1</t>
  </si>
  <si>
    <t>113107424</t>
  </si>
  <si>
    <t>Odstranění podkladů nebo krytů při překopech inženýrských sítí s přemístěním hmot na skládku ve vzdálenosti do 3 m nebo s naložením na dopravní prostředek strojně plochy jednotlivě do 15 m2 z kameniva hrubého drceného, o tl. vrstvy přes 300 do 400 mm</t>
  </si>
  <si>
    <t>818096185</t>
  </si>
  <si>
    <t>https://podminky.urs.cz/item/CS_URS_2025_02/113107424</t>
  </si>
  <si>
    <t>"Povrchy nad jámami - vjezd dlažba" 1,2*1</t>
  </si>
  <si>
    <t>"Povrchy nad jámami - vjezd dlažba" 1,5*1</t>
  </si>
  <si>
    <t>"Povrchy nad jámami - vjezd dlažba" 1*1</t>
  </si>
  <si>
    <t>"Povrchy nad rýhou - vjezd dlažba:" (3,1)*1</t>
  </si>
  <si>
    <t>113107431</t>
  </si>
  <si>
    <t>Odstranění podkladů nebo krytů při překopech inženýrských sítí s přemístěním hmot na skládku ve vzdálenosti do 3 m nebo s naložením na dopravní prostředek strojně plochy jednotlivě do 15 m2 z betonu prostého, o tl. vrstvy přes 100 do 150 mm</t>
  </si>
  <si>
    <t>2075469284</t>
  </si>
  <si>
    <t>https://podminky.urs.cz/item/CS_URS_2025_02/113107431</t>
  </si>
  <si>
    <t>"Rozebrání a obnova povrchu dle C4, vjezd beton:" 2</t>
  </si>
  <si>
    <t>-1116314912</t>
  </si>
  <si>
    <t>"Rozebrání a obnova povrchu dle C4, MK živice:" (1,5*4,5)+(1,5*1,5)</t>
  </si>
  <si>
    <t>-1583872498</t>
  </si>
  <si>
    <t>"Rozebrání a obnova povrchu dle C4, MK živice:" (2*4,5)+(1,5*1,5)</t>
  </si>
  <si>
    <t>-139007916</t>
  </si>
  <si>
    <t>"Rozebrání a obnova povrchu dle C4:" (5+25)-(2,5+3)</t>
  </si>
  <si>
    <t>-494699508</t>
  </si>
  <si>
    <t>"Vodovod, plynovod, kanalizace:" 54*(1+1+1)</t>
  </si>
  <si>
    <t>119001406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</si>
  <si>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přes 200 do 500 mm</t>
  </si>
  <si>
    <t>169947772</t>
  </si>
  <si>
    <t>https://podminky.urs.cz/item/CS_URS_2025_02/119001406</t>
  </si>
  <si>
    <t>"Kanalizace:" 1*(1+1+1)</t>
  </si>
  <si>
    <t>-1289181081</t>
  </si>
  <si>
    <t>"Podzemní kabelové vedení:" 21*(1+1+1)</t>
  </si>
  <si>
    <t>-679073768</t>
  </si>
  <si>
    <t>"Povrchy nad jámami - trávník:" 1,5*1</t>
  </si>
  <si>
    <t>"Povrchy nad jámami - trávník:" 1,2*1</t>
  </si>
  <si>
    <t>"Povrchy nad jámami - trávník:" 5*1</t>
  </si>
  <si>
    <t>"Povrchy nad jámami - trávník:" 4*1</t>
  </si>
  <si>
    <t>"Povrchy nad rýhou - trávník:" (7,5+2+2,5)*1</t>
  </si>
  <si>
    <t>"Povrchy nad jámami - trávník:" 0,6*1</t>
  </si>
  <si>
    <t>"Povrchy nad jámami - trávník:" 0,6*1*0,5</t>
  </si>
  <si>
    <t>415581814</t>
  </si>
  <si>
    <t>"J:" 6*1*2</t>
  </si>
  <si>
    <t>"J:" 1,5*1*1,77</t>
  </si>
  <si>
    <t>"Odečet povrchů nad jámami - trávník:" -1,5*1*0,25</t>
  </si>
  <si>
    <t>"J:" 1,2*1*1,77</t>
  </si>
  <si>
    <t>"Odečet povrchů nad jámami - vjezd beton:" -1,2*1*0,25</t>
  </si>
  <si>
    <t>"Odečet povrchů nad jámami - štěrk:" -1,2*1*0,1</t>
  </si>
  <si>
    <t>"J:" 1,2*1*1,78</t>
  </si>
  <si>
    <t>"Odečet povrchů nad jámami - vjezd dlažba" -1,2*1*0,4</t>
  </si>
  <si>
    <t>"J:" 1,5*1*1,78</t>
  </si>
  <si>
    <t>"Odečet povrchů nad jámami - vjezd dlažba" -1,5*1*0,4</t>
  </si>
  <si>
    <t>"Odečet povrchů nad jámami - trávník:" -1,2*1*0,25</t>
  </si>
  <si>
    <t>"J:" 5*1*2</t>
  </si>
  <si>
    <t>"Odečet povrchů nad jámami - trávník:" -5*1*0,25</t>
  </si>
  <si>
    <t>"J:" 1,2*1*1,79</t>
  </si>
  <si>
    <t>"J:" 1,2*1*1,8</t>
  </si>
  <si>
    <t>"J:" 1,5*1*1,8</t>
  </si>
  <si>
    <t>"J:" 4*1*2</t>
  </si>
  <si>
    <t>"Odečet povrchů nad jámami - trávník:" -4*1*0,25</t>
  </si>
  <si>
    <t>"J:" 1*1*1,8</t>
  </si>
  <si>
    <t>"Odečet povrchů nad jámami - vjezd dlažba" -1*1*0,4</t>
  </si>
  <si>
    <t>"J:" 1,5*1*1,89</t>
  </si>
  <si>
    <t>"J:" 1,5*1*1,96</t>
  </si>
  <si>
    <t>"Odečet povrchů nad jámami - chodník dlažba:" -1,5*1*0,3</t>
  </si>
  <si>
    <t>"J:" 1,5*1*1,82</t>
  </si>
  <si>
    <t>"J:" 1,2*1*1,75</t>
  </si>
  <si>
    <t>"J:" 1,5*1*1,73</t>
  </si>
  <si>
    <t>"J:" 1,2*1*1,67</t>
  </si>
  <si>
    <t>"J:" 1,2*1*1,69</t>
  </si>
  <si>
    <t>"J:" 1,2*1*1,73</t>
  </si>
  <si>
    <t>"J:" 1,2*1*1,76</t>
  </si>
  <si>
    <t>"J:" 3*1*2</t>
  </si>
  <si>
    <t>599550867</t>
  </si>
  <si>
    <t>"Rýha:" (18,5*1*2,2)+(12*1*1,7)</t>
  </si>
  <si>
    <t>"Odečet povrchů nad rýhou - MK živice:" -(4,6)*1*0,4</t>
  </si>
  <si>
    <t>"Odečet povrchů nad rýhou - MK žulová dlažba:" -(7)*1*0,4</t>
  </si>
  <si>
    <t>"Odečet povrchů nad rýhou - vjezd dlažba:" -(3,1)*1*0,35</t>
  </si>
  <si>
    <t>"Odečet povrchů nad rýhou - chodník dlažba:" -(3,2)*1*0,3</t>
  </si>
  <si>
    <t>"Odečet povrchů nad rýhou - trávník:" -(7,5+2+2,5)*1*0,25</t>
  </si>
  <si>
    <t>-1726357724</t>
  </si>
  <si>
    <t>"KSP:" 0,6*1*1,76</t>
  </si>
  <si>
    <t>"Odečet povrchů nad jámami - trávník:" -0,6*1*0,25</t>
  </si>
  <si>
    <t>"KSP:" 0,6*1*1,77</t>
  </si>
  <si>
    <t>"KSP:" 0,6*1*1,78</t>
  </si>
  <si>
    <t>"Odečet povrchů nad jámami - štěrk:" -0,6*1*0,1</t>
  </si>
  <si>
    <t>"KSP:" 0,6*1*1,79</t>
  </si>
  <si>
    <t>"Odečet povrchů nad jámami - trávník:" -0,6*1*0,25*0,5</t>
  </si>
  <si>
    <t>"Odečet povrchů nad jámami - vjezd beton:" -0,6*1*0,25*0,5</t>
  </si>
  <si>
    <t>"KSP:" 0,6*1*1,8</t>
  </si>
  <si>
    <t>"KSP:" 0,6*1*1,98</t>
  </si>
  <si>
    <t>"Odečet povrchů nad jámami - chodník dlažba:" -0,6*1*0,3*0,5</t>
  </si>
  <si>
    <t>"KSP:" 0,6*1*1,95</t>
  </si>
  <si>
    <t>"KSP:" 0,6*1*1,9</t>
  </si>
  <si>
    <t>"KSP:" 0,6*1*1,88</t>
  </si>
  <si>
    <t>"KSP:" 0,6*1*1,82</t>
  </si>
  <si>
    <t>"KSP:" 0,6*1*1,75</t>
  </si>
  <si>
    <t>"KSP:" 0,6*1*1,73</t>
  </si>
  <si>
    <t>"KSP:" 0,6*1*1,72</t>
  </si>
  <si>
    <t>"KSP:" 0,6*1*1,7</t>
  </si>
  <si>
    <t>"Odečet povrchů nad jámami - vjezd beton:" -0,6*1*0,25</t>
  </si>
  <si>
    <t>"Odečet povrchů nad jámami - chodník dlažba:" -0,6*1*0,3</t>
  </si>
  <si>
    <t>1676948850</t>
  </si>
  <si>
    <t>"Vodovod, plynovod, kanalizace:" 54*(1*1*1)</t>
  </si>
  <si>
    <t>"Kanalizace:" 1*(1*1*1)</t>
  </si>
  <si>
    <t>"Podzemní kabelové vedení:" 21*(1*1*1)</t>
  </si>
  <si>
    <t>-22154569</t>
  </si>
  <si>
    <t>"J:" 2*(6+1)*2</t>
  </si>
  <si>
    <t>"J:" 2*(1,5+1)*1,77</t>
  </si>
  <si>
    <t>"J:" 2*(1,2+1)*1,77</t>
  </si>
  <si>
    <t>"J:" 2*(1,2+1)*1,78</t>
  </si>
  <si>
    <t>"J:" 2*(1,5+1)*1,78</t>
  </si>
  <si>
    <t>"J:" 2*(5+1)*2</t>
  </si>
  <si>
    <t>"J:" 2*(1,2+1)*1,79</t>
  </si>
  <si>
    <t>"J:" 2*(1,2+1)*1,8</t>
  </si>
  <si>
    <t>"J:" 2*(1,5+1)*1,8</t>
  </si>
  <si>
    <t>"J:" 2*(4+1)*2</t>
  </si>
  <si>
    <t>"J:" 2*(1+1)*1,8</t>
  </si>
  <si>
    <t>"J:" 2*(1,5+1)*1,89</t>
  </si>
  <si>
    <t>"J:" 2*(1,5+1)*1,96</t>
  </si>
  <si>
    <t>"J:" 2*(1,5+1)*1,82</t>
  </si>
  <si>
    <t>"J:" 2*(1,2+1)*1,75</t>
  </si>
  <si>
    <t>"J:" 2*(1,5+1)*1,73</t>
  </si>
  <si>
    <t>"J:" 2*(1,2+1)*1,67</t>
  </si>
  <si>
    <t>"J:" 2*(1,2+1)*1,69</t>
  </si>
  <si>
    <t>"J:" 2*(1,2+1)*1,73</t>
  </si>
  <si>
    <t>"J:" 2*(1,2+1)*1,76</t>
  </si>
  <si>
    <t>"J:" 2*(3+1)*2</t>
  </si>
  <si>
    <t>"KSP:" 2*(0,6+1)*1,76</t>
  </si>
  <si>
    <t>"KSP:" 2*(0,6+1)*1,77</t>
  </si>
  <si>
    <t>"KSP:" 2*(0,6+1)*1,78</t>
  </si>
  <si>
    <t>"KSP:" 2*(0,6+1)*1,79</t>
  </si>
  <si>
    <t>"KSP:" 2*(0,6+1)*1,8</t>
  </si>
  <si>
    <t>"KSP:" 2*(0,6+1)*1,98</t>
  </si>
  <si>
    <t>"KSP:" 2*(0,6+1)*1,95</t>
  </si>
  <si>
    <t>"KSP:" 2*(0,6+1)*1,9</t>
  </si>
  <si>
    <t>"KSP:" 2*(0,6+1)*1,88</t>
  </si>
  <si>
    <t>"KSP:" 2*(0,6+1)*1,82</t>
  </si>
  <si>
    <t>"KSP:" 2*(0,6+1)*1,75</t>
  </si>
  <si>
    <t>"KSP:" 2*(0,6+1)*1,73</t>
  </si>
  <si>
    <t>"KSP:" 2*(0,6+1)*1,72</t>
  </si>
  <si>
    <t>"KSP:" 2*(0,6+1)*1,7</t>
  </si>
  <si>
    <t>-1882517472</t>
  </si>
  <si>
    <t>-931721788</t>
  </si>
  <si>
    <t>-1523790577</t>
  </si>
  <si>
    <t>1074715764</t>
  </si>
  <si>
    <t>"Rýha:" (18,5*2*2,2)+(12*2*1,7)</t>
  </si>
  <si>
    <t>914199675</t>
  </si>
  <si>
    <t>574083389</t>
  </si>
  <si>
    <t>"Zásyp původní zeminou v nezpevněných plochách:" 89,037</t>
  </si>
  <si>
    <t>"Zásyp zpětně použitým kamenivem:" 9,15</t>
  </si>
  <si>
    <t>-717922726</t>
  </si>
  <si>
    <t>"Výkopy jam, rýh a KSP:" 96,668+51,415+19,629</t>
  </si>
  <si>
    <t>"Zásypy stávající zeminou ve volném terénu:" -89,037</t>
  </si>
  <si>
    <t>562733046</t>
  </si>
  <si>
    <t>-988613188</t>
  </si>
  <si>
    <t>78,675*2 'Přepočtené koeficientem množství</t>
  </si>
  <si>
    <t>-1687981250</t>
  </si>
  <si>
    <t>981002836</t>
  </si>
  <si>
    <t>"Lože potrubí:" -10,41</t>
  </si>
  <si>
    <t>"Obsyp potrubí:" -31,23</t>
  </si>
  <si>
    <t>"Zásyp kamenivem ve zpevněných plochách, Mk živice a vjezdy:" -27,885</t>
  </si>
  <si>
    <t>"Zásypy zpětně použitým kamenivem z podkladních vrstev." -9,15</t>
  </si>
  <si>
    <t>1313201197</t>
  </si>
  <si>
    <t>"Povrchy nad jámami - vjezd beton:" 1,2*1*0,1</t>
  </si>
  <si>
    <t>"Povrchy nad jámami - vjezd beton:" 0,6*1*0,1</t>
  </si>
  <si>
    <t>"Odečet povrchů nad jámami - štěrk:" 1,2*1*0,1</t>
  </si>
  <si>
    <t>"Povrchy nad jámami - štěrk:" 0,6*1*0,1</t>
  </si>
  <si>
    <t>"Povrchy nad jámami - chodník dlažba:" 6*1*0,25</t>
  </si>
  <si>
    <t>"Povrchy nad jámami - chodník dlažba:" 1,5*1*0,25</t>
  </si>
  <si>
    <t>"Povrchy nad jámami - chodník dlažba:" 1,2*1*0,25</t>
  </si>
  <si>
    <t>"Povrchy nad jámami - chodník dlažba:" 3*1*0,25</t>
  </si>
  <si>
    <t>"Povrchy nad rýhou - chodník dlažba:" (3,2)*1*0,25</t>
  </si>
  <si>
    <t>"Odečet povrchů nad jámami - chodník dlažba:" 0,6*1*0,3*0,25</t>
  </si>
  <si>
    <t>"Povrchy nad jámami - vjezd dlažba" 1,2*1*0,35</t>
  </si>
  <si>
    <t>"Povrchy nad jámami - vjezd dlažba" 1,5*1*0,35</t>
  </si>
  <si>
    <t>"Povrchy nad jámami - vjezd dlažba" 1*1*0,35</t>
  </si>
  <si>
    <t>"Povrchy nad rýhou - vjezd dlažba:" (3,1)*1*0,35</t>
  </si>
  <si>
    <t>621017587</t>
  </si>
  <si>
    <t>"Zásyp kamenivem ve zpevněných plochách, Mk živice, kostky a vjezdy:"</t>
  </si>
  <si>
    <t>"J:" 1,2*1*(1,77-0,1-0,15-0,15-0,25)</t>
  </si>
  <si>
    <t>"J:" 1,2*1*(1,78-0,1-0,15-0,15-0,4)</t>
  </si>
  <si>
    <t>"J:" 1,5*1*(1,78-0,1-0,15-0,15-0,4)</t>
  </si>
  <si>
    <t>"J:" 1,2*1*(1,8-0,1-0,15-0,15-0,4)</t>
  </si>
  <si>
    <t>"J:" 1*1*(1,8-0,1-0,15-0,15-0,4)</t>
  </si>
  <si>
    <t>"Odečet povrchů nad rýhou - MK živice:" (4,6)*1*(2,2-0,1-0,15-0,15-0,4)</t>
  </si>
  <si>
    <t>"Odečet povrchů nad rýhou - MK žulová dlažba:" (7)*1*(2,2-0,1-0,15-0,15-0,4)</t>
  </si>
  <si>
    <t>"Odečet povrchů nad rýhou - vjezd dlažba:" (3,1)*1*(2,2-0,1-0,15-0,15-0,35)</t>
  </si>
  <si>
    <t>"KSP:" 0,6*1*(1,75-0,1-0,15-0,15-0,25)*0,5</t>
  </si>
  <si>
    <t>"KSP:" 0,6*1*(1,7-0,1-0,15-0,15-0,25)</t>
  </si>
  <si>
    <t>-1919929141</t>
  </si>
  <si>
    <t>27,885*2 'Přepočtené koeficientem množství</t>
  </si>
  <si>
    <t>1537003209</t>
  </si>
  <si>
    <t>"J:" 1,5*1*(0,15+0,15)</t>
  </si>
  <si>
    <t>"J:" 5*1*(0,15+0,15)</t>
  </si>
  <si>
    <t>"J:" 1*1*(0,15+0,15)</t>
  </si>
  <si>
    <t>"Rýha:" (18,5*1*(0,15+0,15))+(12*1*(0,15+0,15))</t>
  </si>
  <si>
    <t>"KSP:" 19*0,6*1*(0,15+0,15)</t>
  </si>
  <si>
    <t>-722589766</t>
  </si>
  <si>
    <t>31,23*2 'Přepočtené koeficientem množství</t>
  </si>
  <si>
    <t>-127346736</t>
  </si>
  <si>
    <t>"Rozebrání a obnova povrchu dle C4, trávník - nad výkopy:" 52,2</t>
  </si>
  <si>
    <t>"Rozebrání a obnova povrchu dle C4, trávník (úprava travnatých ploch mimo výkop):" 600-(220+20+20+10+6+6)</t>
  </si>
  <si>
    <t>-862445543</t>
  </si>
  <si>
    <t>365320160</t>
  </si>
  <si>
    <t>-19998093</t>
  </si>
  <si>
    <t>370,2*0,02 'Přepočtené koeficientem množství</t>
  </si>
  <si>
    <t>63928417</t>
  </si>
  <si>
    <t>"J:" 1,5*1*0,1</t>
  </si>
  <si>
    <t>"J:" 5*1*0,1</t>
  </si>
  <si>
    <t>"J:" 1*1*0,1</t>
  </si>
  <si>
    <t>"Rýha:" (18,5*1*0,1)+(12*1*0,1)</t>
  </si>
  <si>
    <t>"KSP:" 19*0,6*1*0,1</t>
  </si>
  <si>
    <t>564831011</t>
  </si>
  <si>
    <t>Podklad ze štěrkodrti ŠD s rozprostřením a zhutněním plochy jednotlivě do 100 m2, po zhutnění tl. 100 mm</t>
  </si>
  <si>
    <t>1768747331</t>
  </si>
  <si>
    <t>https://podminky.urs.cz/item/CS_URS_2025_02/564831011</t>
  </si>
  <si>
    <t>784054025</t>
  </si>
  <si>
    <t>-614140330</t>
  </si>
  <si>
    <t>53014079</t>
  </si>
  <si>
    <t>565211111</t>
  </si>
  <si>
    <t>Podklad ze štěrku částečně zpevněného cementovou maltou ŠCM s rozprostřením a s hutněním, po zhutnění tl. 150 mm</t>
  </si>
  <si>
    <t>713603439</t>
  </si>
  <si>
    <t>https://podminky.urs.cz/item/CS_URS_2025_02/565211111</t>
  </si>
  <si>
    <t>"Povrchy nad rýhou - MK žulová dlažba:" (7)*1,5</t>
  </si>
  <si>
    <t>-113017311</t>
  </si>
  <si>
    <t>-920464332</t>
  </si>
  <si>
    <t>581121311</t>
  </si>
  <si>
    <t>Kryt cementobetonový silničních komunikací skupiny CB III tl. 150 mm</t>
  </si>
  <si>
    <t>-638995338</t>
  </si>
  <si>
    <t>https://podminky.urs.cz/item/CS_URS_2025_02/581121311</t>
  </si>
  <si>
    <t>-29657702</t>
  </si>
  <si>
    <t>-1727319105</t>
  </si>
  <si>
    <t>0,1*(130-((3,5*3,3)+(1,5*1,1)+(4*3,2)+(1*3,5)+(3,5*2)+(6,5*2)+(3,5*1,75)+(1,5*1,9)+(1,7*1,9)+(1,7*1,9)+(4,2*1,9)))</t>
  </si>
  <si>
    <t>5,709*1,05 'Přepočtené koeficientem množství</t>
  </si>
  <si>
    <t>596212210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</si>
  <si>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</si>
  <si>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853098674</t>
  </si>
  <si>
    <t>https://podminky.urs.cz/item/CS_URS_2025_02/596212210</t>
  </si>
  <si>
    <t>59245010</t>
  </si>
  <si>
    <t>dlažba zámková betonová tvaru I 200x165mm tl 80mm barevná</t>
  </si>
  <si>
    <t>-277202183</t>
  </si>
  <si>
    <t>"Rozebrání a obnova povrchu dle C4, vjezd dlažba (použita stávající dlažba):" 0,1*15</t>
  </si>
  <si>
    <t>1,5*1,05 'Přepočtené koeficientem množství</t>
  </si>
  <si>
    <t>1083879635</t>
  </si>
  <si>
    <t>"Vybourání a vytažení obnaženého litinového potrubí (předpokládané množství):" 50</t>
  </si>
  <si>
    <t>-1279218046</t>
  </si>
  <si>
    <t>"Rozebrání a obnova povrchu dle C4 (částečná výměna):" 2</t>
  </si>
  <si>
    <t>-582815235</t>
  </si>
  <si>
    <t>782317048</t>
  </si>
  <si>
    <t>"Rozebrání a obnova povrchu dle C4 (částečná výměna):" 25-2,5</t>
  </si>
  <si>
    <t>-568506717</t>
  </si>
  <si>
    <t>2,45098039215686*1,02 'Přepočtené koeficientem množství</t>
  </si>
  <si>
    <t>1740394961</t>
  </si>
  <si>
    <t>"Rozebrání a obnova povrchu dle C4, MK živice:" 4,5+4,5+1,5+1,5</t>
  </si>
  <si>
    <t>1506187501</t>
  </si>
  <si>
    <t>-1746134162</t>
  </si>
  <si>
    <t>-427831057</t>
  </si>
  <si>
    <t>313196138</t>
  </si>
  <si>
    <t>"Rozebrání a obnova povrchu dle C4:" 25-2,5</t>
  </si>
  <si>
    <t>345217672</t>
  </si>
  <si>
    <t>"Rozebrání a obnova povrchu dle C4:" 5-3</t>
  </si>
  <si>
    <t>-1444958002</t>
  </si>
  <si>
    <t>979071021</t>
  </si>
  <si>
    <t>Očištění vybouraných dlažebních kostek při překopech inženýrských sítí od spojovacího materiálu, s přemístěním hmot na skládku na vzdálenost do 3 m nebo s naložením na dopravní prostředek drobných, s původním vyplněním spár kamenivem těženým</t>
  </si>
  <si>
    <t>1466227935</t>
  </si>
  <si>
    <t>https://podminky.urs.cz/item/CS_URS_2025_02/979071021</t>
  </si>
  <si>
    <t>68</t>
  </si>
  <si>
    <t>85262023</t>
  </si>
  <si>
    <t>"Stávající potrubí, tvarovky a armatury, poklopy (pol. 55):" 2,2</t>
  </si>
  <si>
    <t>69</t>
  </si>
  <si>
    <t>-440306103</t>
  </si>
  <si>
    <t>70</t>
  </si>
  <si>
    <t>1589845107</t>
  </si>
  <si>
    <t>2,2*4 'Přepočtené koeficientem množství</t>
  </si>
  <si>
    <t>71</t>
  </si>
  <si>
    <t>964442872</t>
  </si>
  <si>
    <t>"Kamenivo (pol. 4) - pouze živice a kostky:" 5</t>
  </si>
  <si>
    <t>"Živice (pol. 10, 11):" 1,98+1,294</t>
  </si>
  <si>
    <t>72</t>
  </si>
  <si>
    <t>1016334397</t>
  </si>
  <si>
    <t>8,274*4 'Přepočtené koeficientem množství</t>
  </si>
  <si>
    <t>73</t>
  </si>
  <si>
    <t>-579589410</t>
  </si>
  <si>
    <t>"Obrubníky, dlažba (pol. 3, 5, 12):" (14,842+4,425+5,023)*0,1</t>
  </si>
  <si>
    <t>"Beton (pol. 9):" 0,65</t>
  </si>
  <si>
    <t>74</t>
  </si>
  <si>
    <t>2061109382</t>
  </si>
  <si>
    <t>3,079*4 'Přepočtené koeficientem množství</t>
  </si>
  <si>
    <t>75</t>
  </si>
  <si>
    <t>-1152996275</t>
  </si>
  <si>
    <t>76</t>
  </si>
  <si>
    <t>-675645032</t>
  </si>
  <si>
    <t>77</t>
  </si>
  <si>
    <t>-1677789199</t>
  </si>
  <si>
    <t>78</t>
  </si>
  <si>
    <t>-594179993</t>
  </si>
  <si>
    <t>SO02.2 - Výpis materiálu řad</t>
  </si>
  <si>
    <t>1253874793</t>
  </si>
  <si>
    <t>-1996236928</t>
  </si>
  <si>
    <t>-864316620</t>
  </si>
  <si>
    <t>287104213</t>
  </si>
  <si>
    <t>-91646830</t>
  </si>
  <si>
    <t>-813829846</t>
  </si>
  <si>
    <t>"Dle výpisu materiálu D9, pozice 9:" 1</t>
  </si>
  <si>
    <t>655881523</t>
  </si>
  <si>
    <t>-746834472</t>
  </si>
  <si>
    <t>994571053</t>
  </si>
  <si>
    <t>-580157677</t>
  </si>
  <si>
    <t>-473625337</t>
  </si>
  <si>
    <t>"Dle výpisu materiálu D9, pozice 8:" 1</t>
  </si>
  <si>
    <t>1493787104</t>
  </si>
  <si>
    <t>-589159672</t>
  </si>
  <si>
    <t>"Dle výpisu materiálu D9, pozice 16:" 2</t>
  </si>
  <si>
    <t>28614867</t>
  </si>
  <si>
    <t>oblouk 90° SDR11 PE 100 RC PN16 D 90mm</t>
  </si>
  <si>
    <t>566328119</t>
  </si>
  <si>
    <t>"Dle výpisu materiálu D9, pozice 15:" 1</t>
  </si>
  <si>
    <t>312793829</t>
  </si>
  <si>
    <t>"Dle výpisu materiálu D9, pozice 14:" 15</t>
  </si>
  <si>
    <t>718528031</t>
  </si>
  <si>
    <t>"Dle výpisu materiálu D9, pozice 19:" 2</t>
  </si>
  <si>
    <t>111685223</t>
  </si>
  <si>
    <t>"Dle výpisu materiálu D9, pozice 17:" 2</t>
  </si>
  <si>
    <t>1855096613</t>
  </si>
  <si>
    <t>-437819921</t>
  </si>
  <si>
    <t>"Dle výpisu materiálu D9, pozice 13:" 8</t>
  </si>
  <si>
    <t>1983789167</t>
  </si>
  <si>
    <t>"Dle výpisu materiálu D9, pozice 18:" 1</t>
  </si>
  <si>
    <t>-2101280240</t>
  </si>
  <si>
    <t>"Dle výpisu materiálu D9, pozice 2:" 193,5</t>
  </si>
  <si>
    <t>-1301157530</t>
  </si>
  <si>
    <t>"Dle výpisu materiálu D9, pozice 1:" 254,5</t>
  </si>
  <si>
    <t>-226730478</t>
  </si>
  <si>
    <t>687120515</t>
  </si>
  <si>
    <t>-570973668</t>
  </si>
  <si>
    <t>246595475</t>
  </si>
  <si>
    <t>"Dle výpisu materiálu D9, pozice 24:" 2</t>
  </si>
  <si>
    <t>484500362</t>
  </si>
  <si>
    <t>"Dle výpisu materiálu D9, pozice 25, nerez lanko 6 mm včetně zkoušky funkčnosti:" 455</t>
  </si>
  <si>
    <t>-1977281328</t>
  </si>
  <si>
    <t>1494830092</t>
  </si>
  <si>
    <t>"Dle výpisu materiálu D9, pozice 23 (a skladba spoje):" 10</t>
  </si>
  <si>
    <t>110825095</t>
  </si>
  <si>
    <t>"Dle výpisu materiálu D9, pozice 22 (a skladba spoje):" 3</t>
  </si>
  <si>
    <t>-16507285</t>
  </si>
  <si>
    <t>"Dle výpisu materiálu D9, pozice 3:" 3</t>
  </si>
  <si>
    <t>-512723945</t>
  </si>
  <si>
    <t>167339856</t>
  </si>
  <si>
    <t>"Dle výpisu materiálu D9, pozice 4:" 2</t>
  </si>
  <si>
    <t>-1814339673</t>
  </si>
  <si>
    <t>701905743</t>
  </si>
  <si>
    <t>374455562</t>
  </si>
  <si>
    <t>"Dle výpisu materiálu D9, pozice 6, 26:" 3</t>
  </si>
  <si>
    <t>-2048852147</t>
  </si>
  <si>
    <t>"Dle výpisu materiálu D9, pozice 6:" 3</t>
  </si>
  <si>
    <t>1021127617</t>
  </si>
  <si>
    <t>"Dle výpisu materiálu D9, pozice 26:" 3</t>
  </si>
  <si>
    <t>1349028391</t>
  </si>
  <si>
    <t>"Dle výpisu materiálu D9, pozice 7, 27:" 2</t>
  </si>
  <si>
    <t>572003834</t>
  </si>
  <si>
    <t>-1910152378</t>
  </si>
  <si>
    <t>"Dle výpisu materiálu D9, pozice 27:" 2</t>
  </si>
  <si>
    <t>-1180766174</t>
  </si>
  <si>
    <t>-1661631412</t>
  </si>
  <si>
    <t>"Dle výpisu materiálu D9, pozice 28:" 5</t>
  </si>
  <si>
    <t>-1560717466</t>
  </si>
  <si>
    <t>"Dle výpisu materiálu D9, pozice 5:" 3</t>
  </si>
  <si>
    <t>643216079</t>
  </si>
  <si>
    <t>SO02.3 - Výpis materiálu přípojky</t>
  </si>
  <si>
    <t>-1393091866</t>
  </si>
  <si>
    <t>-1878785471</t>
  </si>
  <si>
    <t>207231831</t>
  </si>
  <si>
    <t>-1666616188</t>
  </si>
  <si>
    <t>"Dle výpisu materiálu D9, pozice 12 (přípojky):" 1</t>
  </si>
  <si>
    <t>871251141</t>
  </si>
  <si>
    <t>Montáž vodovodního potrubí z polyetylenu PE100 RC v otevřeném výkopu svařovaných na tupo SDR 11/PN16 d 110 x 10,0 mm</t>
  </si>
  <si>
    <t>1310890064</t>
  </si>
  <si>
    <t>https://podminky.urs.cz/item/CS_URS_2025_02/871251141</t>
  </si>
  <si>
    <t>28613531</t>
  </si>
  <si>
    <t>potrubí vodovodní třívrstvé PE100 RC SDR11 110x10,0mm</t>
  </si>
  <si>
    <t>1861884388</t>
  </si>
  <si>
    <t>0,5*1,015 'Přepočtené koeficientem množství</t>
  </si>
  <si>
    <t>-1014397218</t>
  </si>
  <si>
    <t>979403664</t>
  </si>
  <si>
    <t>"Dle výpisu materiálu D9, pozice 10 (přípojky):" 1</t>
  </si>
  <si>
    <t>-350027688</t>
  </si>
  <si>
    <t>"Dle výpisu materiálu D9, pozice 11 (přípojky):" 1</t>
  </si>
  <si>
    <t>1835989844</t>
  </si>
  <si>
    <t>624072474</t>
  </si>
  <si>
    <t>"Dle výpisu materiálu D9, pozice 1 (přípojky):" 37</t>
  </si>
  <si>
    <t>37*1,05 'Přepočtené koeficientem množství</t>
  </si>
  <si>
    <t>-1187502403</t>
  </si>
  <si>
    <t>354794096</t>
  </si>
  <si>
    <t>"Dle výpisu materiálu D9, pozice 14 (přípojky):" 37</t>
  </si>
  <si>
    <t>1770990465</t>
  </si>
  <si>
    <t>"Dle výpisu materiálu D9, pozice 15 (přípojky):" 34</t>
  </si>
  <si>
    <t>R319002</t>
  </si>
  <si>
    <t>spojka na PE potrubí kombi speciální rozměr d 34x32 mm tělo ze slitiny RA 455 (mosaz)</t>
  </si>
  <si>
    <t>1276420200</t>
  </si>
  <si>
    <t>"Dle výpisu materiálu D9, pozice 16 (přípojky):" 3</t>
  </si>
  <si>
    <t>927403347</t>
  </si>
  <si>
    <t>1120673809</t>
  </si>
  <si>
    <t>1540644848</t>
  </si>
  <si>
    <t>-528590208</t>
  </si>
  <si>
    <t>1326784068</t>
  </si>
  <si>
    <t>"Dle výpisu materiálu D9, pozice 19 (přípojky):" 38</t>
  </si>
  <si>
    <t>1467687072</t>
  </si>
  <si>
    <t>"Dle výpisu materiálu D9, pozice -- (a skladba spoje):" 1</t>
  </si>
  <si>
    <t>1551447629</t>
  </si>
  <si>
    <t>"Dle výpisu materiálu D9, pozice 5 (přípojky):" 1</t>
  </si>
  <si>
    <t>373652365</t>
  </si>
  <si>
    <t>-126495887</t>
  </si>
  <si>
    <t>"Dle výpisu materiálu D9, pozice 8, 17 (přípojky):" 37</t>
  </si>
  <si>
    <t>912127620</t>
  </si>
  <si>
    <t>"Dle výpisu materiálu D9, pozice 8 (přípojky):" 37</t>
  </si>
  <si>
    <t>1935755205</t>
  </si>
  <si>
    <t>"Dle výpisu materiálu D9, pozice 17 (přípojky):" 37</t>
  </si>
  <si>
    <t>-317683262</t>
  </si>
  <si>
    <t>"Dle výpisu materiálu D9, pozice 9, 18 (přípojky):" 1</t>
  </si>
  <si>
    <t>1614642319</t>
  </si>
  <si>
    <t>558723020</t>
  </si>
  <si>
    <t>"Dle výpisu materiálu D9, pozice 18 (přípojky):" 1</t>
  </si>
  <si>
    <t>715665624</t>
  </si>
  <si>
    <t>1756799992</t>
  </si>
  <si>
    <t>"Dle výpisu materiálu D9, pozice 20 (přípojky):" 38</t>
  </si>
  <si>
    <t>-698710382</t>
  </si>
  <si>
    <t>"Dle výpisu materiálu D9, pozice 6 (přípojky):" 37</t>
  </si>
  <si>
    <t>-301957286</t>
  </si>
  <si>
    <t>"Dle výpisu materiálu D9, pozice 7:" 1</t>
  </si>
  <si>
    <t>1745576140</t>
  </si>
  <si>
    <t>"Dle výpisu materiálu D9, pozice 3 (přípojky):" 19</t>
  </si>
  <si>
    <t>824233843</t>
  </si>
  <si>
    <t>"Dle výpisu materiálu D9, pozice 4 (přípojky):" 18</t>
  </si>
  <si>
    <t>-564925663</t>
  </si>
  <si>
    <t>SO02.4 - Provizorní zásobení vodou (částečné využití materiálu z SO01)</t>
  </si>
  <si>
    <t>-1115040130</t>
  </si>
  <si>
    <t>87003900</t>
  </si>
  <si>
    <t>"Dle výpisu materiálu, dle D5.1, pozice -- (provizorium):" 190-50</t>
  </si>
  <si>
    <t>1228346393</t>
  </si>
  <si>
    <t>140*1,015 'Přepočtené koeficientem množství</t>
  </si>
  <si>
    <t>298035535</t>
  </si>
  <si>
    <t>"Dle výpisu materiálu, dle D5.1, pozice -- (provizorium):" 345-125</t>
  </si>
  <si>
    <t>-1993669777</t>
  </si>
  <si>
    <t>220*1,015 'Přepočtené koeficientem množství</t>
  </si>
  <si>
    <t>570684545</t>
  </si>
  <si>
    <t>"Dle výpisu materiálu, dle D4.1, pozice -- (provizorium):" 270-65</t>
  </si>
  <si>
    <t>-512008158</t>
  </si>
  <si>
    <t>205*1,015 'Přepočtené koeficientem množství</t>
  </si>
  <si>
    <t>-1748560269</t>
  </si>
  <si>
    <t>1191324684</t>
  </si>
  <si>
    <t>38-6</t>
  </si>
  <si>
    <t>438257747</t>
  </si>
  <si>
    <t>1265090073</t>
  </si>
  <si>
    <t>17-5</t>
  </si>
  <si>
    <t>-1335698989</t>
  </si>
  <si>
    <t>1332345317</t>
  </si>
  <si>
    <t>-799249868</t>
  </si>
  <si>
    <t>5-4</t>
  </si>
  <si>
    <t>-78571169</t>
  </si>
  <si>
    <t>1488380831</t>
  </si>
  <si>
    <t>-1767032560</t>
  </si>
  <si>
    <t>20-1</t>
  </si>
  <si>
    <t>1011862539</t>
  </si>
  <si>
    <t>"Dle výpisu materiálu, dle D5.1, pozice -- (provizorium):" 345</t>
  </si>
  <si>
    <t>"Dle výpisu materiálu, dle D5.1, pozice -- (provizorium):" 190</t>
  </si>
  <si>
    <t>219184492</t>
  </si>
  <si>
    <t>1968077737</t>
  </si>
  <si>
    <t>"Dle výpisu materiálu, dle D4.1, pozice -- (provizorium):" 270</t>
  </si>
  <si>
    <t>2016946222</t>
  </si>
  <si>
    <t>-780016930</t>
  </si>
  <si>
    <t>-1834665307</t>
  </si>
  <si>
    <t>R282200</t>
  </si>
  <si>
    <t>Dodávka a montáž PP mechanická svěrná spojka záslepka d100 mm</t>
  </si>
  <si>
    <t>-1148675228</t>
  </si>
  <si>
    <t>-1184063843</t>
  </si>
  <si>
    <t>"Dle výpisu materiálu, dle D4.1, pozice -- (provizorium):" 270+345+190</t>
  </si>
  <si>
    <t>-620996470</t>
  </si>
  <si>
    <t>-1294889048</t>
  </si>
  <si>
    <t>OVN - Ostatní a vedlejší náklady</t>
  </si>
  <si>
    <t>OST,VRN - Ostatní náklady a vedlejší rozpočtové náklady</t>
  </si>
  <si>
    <t>OST,VRN</t>
  </si>
  <si>
    <t>Ostatní náklady a vedlejší rozpočtové náklady</t>
  </si>
  <si>
    <t>900001</t>
  </si>
  <si>
    <t>Vybudování zařízení staveniště, včetně vybudování a zabezpečení deponií a mezideponií a staveništního zázemí</t>
  </si>
  <si>
    <t>soubor</t>
  </si>
  <si>
    <t>-1756348147</t>
  </si>
  <si>
    <t>900002</t>
  </si>
  <si>
    <t>Provoz zařízení staveniště</t>
  </si>
  <si>
    <t>-1633529224</t>
  </si>
  <si>
    <t>900003</t>
  </si>
  <si>
    <t>Odstranění zařízení staveniště včetně uvedení ploch deponií a mezideponií do původního stavu</t>
  </si>
  <si>
    <t>-666679974</t>
  </si>
  <si>
    <t>900004</t>
  </si>
  <si>
    <t>Předání a převzetí zařízení staveniště</t>
  </si>
  <si>
    <t>-1277806355</t>
  </si>
  <si>
    <t>900005</t>
  </si>
  <si>
    <t xml:space="preserve">Zhotovení dokumentace skutečného provedení stavby </t>
  </si>
  <si>
    <t>649720821</t>
  </si>
  <si>
    <t>900006</t>
  </si>
  <si>
    <t>Geodetické zaměření skutečného provedení stavby včetně zpracování geometrického plánu</t>
  </si>
  <si>
    <t>-470317770</t>
  </si>
  <si>
    <t>900007</t>
  </si>
  <si>
    <t>Vytýčení jednotlivých částí stavby akreditovaným geodetem</t>
  </si>
  <si>
    <t>-712641735</t>
  </si>
  <si>
    <t>900008</t>
  </si>
  <si>
    <t>Zaměření a vytýčení stávajících inženýrských sítí</t>
  </si>
  <si>
    <t>-607984211</t>
  </si>
  <si>
    <t>900009</t>
  </si>
  <si>
    <t>Náklady spojené se zabezpečením a ochranou sloupů veřejného osvětlení</t>
  </si>
  <si>
    <t>1582412543</t>
  </si>
  <si>
    <t>900010</t>
  </si>
  <si>
    <t>Komplexní zkoušky, průzkumy, revize a odběry vzorků předepsané projektovou dokumentací včetně prokázání kvality díla, včetně testu zeminy pro uskladnění, zkoušky zhutnění zásypů v komunikacích</t>
  </si>
  <si>
    <t>-1951577228</t>
  </si>
  <si>
    <t>900011</t>
  </si>
  <si>
    <t>Dočasná dopravní opatření a provozní vlivy, instalace, údržba a rozebrání přechodného dopravního značení a zpracování příslušné projektové dokumentace DIO a DIR</t>
  </si>
  <si>
    <t>1677823351</t>
  </si>
  <si>
    <t>900012</t>
  </si>
  <si>
    <t>Náklady spojené s vybudováním, údržbou a demontáží dočasných zpevněných ploch a přejezdů přes výkopy včetně uvedení dotčených ploch do původního stavu</t>
  </si>
  <si>
    <t>-806514401</t>
  </si>
  <si>
    <t>900013</t>
  </si>
  <si>
    <t>Územní a provozní vlivy</t>
  </si>
  <si>
    <t>-993519168</t>
  </si>
  <si>
    <t>900014</t>
  </si>
  <si>
    <t>Mimostaveništní doprava výrobních kapacit, strojů a zařízení</t>
  </si>
  <si>
    <t>-1989032119</t>
  </si>
  <si>
    <t>900015</t>
  </si>
  <si>
    <t>Převzetí a předání díla, kolaudační řízení</t>
  </si>
  <si>
    <t>1665749784</t>
  </si>
  <si>
    <t>900016</t>
  </si>
  <si>
    <t>Kompletační a koordinační a inženýrská činnost</t>
  </si>
  <si>
    <t>1427653687</t>
  </si>
  <si>
    <t>900017</t>
  </si>
  <si>
    <t>Zajištění porostů v bezprostřední blízkosti prováděných prací, bednění kmenů stromů, ochrana kořenů a další činnosti vedoucí k eliminaci škod způsobených na porostech</t>
  </si>
  <si>
    <t>936215413</t>
  </si>
  <si>
    <t>900018</t>
  </si>
  <si>
    <t>Užívání veřejných prostranství a ploch, poplatky spojené se záborem komunikací místních a komunikací II a III třídy, či tříd vyšších</t>
  </si>
  <si>
    <t>-787226236</t>
  </si>
  <si>
    <t>900019</t>
  </si>
  <si>
    <t>Pasportizace okolních objektů včetně pořízení fotodokumentace</t>
  </si>
  <si>
    <t>1700584176</t>
  </si>
  <si>
    <t>900020</t>
  </si>
  <si>
    <t>Rozebrání a obnova drobných stavebních objektů dotčených stavební činností (lavečky, ploty, zídky, sloupy, uliční vpusti a podobně)</t>
  </si>
  <si>
    <t>-1328446496</t>
  </si>
  <si>
    <t xml:space="preserve">Poznámka k položce:_x000d_
_x000d_
_x000d_
</t>
  </si>
  <si>
    <t>900022</t>
  </si>
  <si>
    <t>Náklady vzniklé v souvislosti s realizací stavby, uvedení dotčených ploch do původního stavu, průběžné a finální čištění komunikací, obnova svislého a vodorovného značení, zalévání a kosení zeleně</t>
  </si>
  <si>
    <t>-1650569467</t>
  </si>
  <si>
    <t>900026</t>
  </si>
  <si>
    <t>Náklady související s ochranou stávajících inženýrských sítí</t>
  </si>
  <si>
    <t>349540684</t>
  </si>
  <si>
    <t>900028</t>
  </si>
  <si>
    <t>Bezpečnostní a hygienická opatření na staveništi, koordinátor BOZP na staveništi</t>
  </si>
  <si>
    <t>-762821584</t>
  </si>
  <si>
    <t>900034</t>
  </si>
  <si>
    <t>Náklady spojené s klasifikací, se separací a dotříděním staveništních odpadů a případným předrcením odpadů před odvozem na skládku</t>
  </si>
  <si>
    <t>1739982565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</si>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</sst>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3" fillId="0" borderId="0" applyNumberFormat="0" applyFill="0" applyBorder="0" applyAlignment="0" applyProtection="0"/>
  </cellStyleXfs>
  <cellXfs count="38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horizontal="right"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4" fillId="0" borderId="13" xfId="0" applyNumberFormat="1" applyFont="1" applyBorder="1" applyAlignment="1" applyProtection="1"/>
    <xf numFmtId="166" fontId="34" fillId="0" borderId="14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9" fillId="0" borderId="23" xfId="0" applyFont="1" applyBorder="1" applyAlignment="1" applyProtection="1">
      <alignment horizontal="center" vertical="center"/>
    </xf>
    <xf numFmtId="49" fontId="39" fillId="0" borderId="23" xfId="0" applyNumberFormat="1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center" vertical="center" wrapText="1"/>
    </xf>
    <xf numFmtId="167" fontId="39" fillId="0" borderId="23" xfId="0" applyNumberFormat="1" applyFont="1" applyBorder="1" applyAlignment="1" applyProtection="1">
      <alignment vertical="center"/>
    </xf>
    <xf numFmtId="4" fontId="39" fillId="2" borderId="23" xfId="0" applyNumberFormat="1" applyFont="1" applyFill="1" applyBorder="1" applyAlignment="1" applyProtection="1">
      <alignment vertical="center"/>
      <protection locked="0"/>
    </xf>
    <xf numFmtId="4" fontId="39" fillId="0" borderId="23" xfId="0" applyNumberFormat="1" applyFont="1" applyBorder="1" applyAlignment="1" applyProtection="1">
      <alignment vertical="center"/>
    </xf>
    <xf numFmtId="0" fontId="40" fillId="0" borderId="4" xfId="0" applyFont="1" applyBorder="1" applyAlignment="1">
      <alignment vertical="center"/>
    </xf>
    <xf numFmtId="0" fontId="39" fillId="2" borderId="15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41" fillId="0" borderId="0" xfId="0" applyFont="1" applyAlignment="1" applyProtection="1">
      <alignment vertical="center" wrapText="1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42" fillId="0" borderId="24" xfId="0" applyFont="1" applyBorder="1" applyAlignment="1">
      <alignment vertical="center" wrapText="1"/>
    </xf>
    <xf numFmtId="0" fontId="42" fillId="0" borderId="25" xfId="0" applyFont="1" applyBorder="1" applyAlignment="1">
      <alignment vertical="center" wrapText="1"/>
    </xf>
    <xf numFmtId="0" fontId="42" fillId="0" borderId="26" xfId="0" applyFont="1" applyBorder="1" applyAlignment="1">
      <alignment vertical="center" wrapText="1"/>
    </xf>
    <xf numFmtId="0" fontId="42" fillId="0" borderId="27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27" xfId="0" applyFont="1" applyBorder="1" applyAlignment="1">
      <alignment vertical="center" wrapText="1"/>
    </xf>
    <xf numFmtId="0" fontId="44" fillId="0" borderId="29" xfId="0" applyFont="1" applyBorder="1" applyAlignment="1">
      <alignment horizontal="left" wrapText="1"/>
    </xf>
    <xf numFmtId="0" fontId="42" fillId="0" borderId="28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6" fillId="0" borderId="27" xfId="0" applyFont="1" applyBorder="1" applyAlignment="1">
      <alignment vertical="center" wrapText="1"/>
    </xf>
    <xf numFmtId="0" fontId="45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vertical="center"/>
    </xf>
    <xf numFmtId="49" fontId="45" fillId="0" borderId="1" xfId="0" applyNumberFormat="1" applyFont="1" applyBorder="1" applyAlignment="1">
      <alignment horizontal="left" vertical="center" wrapText="1"/>
    </xf>
    <xf numFmtId="49" fontId="45" fillId="0" borderId="1" xfId="0" applyNumberFormat="1" applyFont="1" applyBorder="1" applyAlignment="1">
      <alignment vertical="center" wrapText="1"/>
    </xf>
    <xf numFmtId="0" fontId="42" fillId="0" borderId="30" xfId="0" applyFont="1" applyBorder="1" applyAlignment="1">
      <alignment vertical="center" wrapText="1"/>
    </xf>
    <xf numFmtId="0" fontId="47" fillId="0" borderId="29" xfId="0" applyFont="1" applyBorder="1" applyAlignment="1">
      <alignment vertical="center" wrapText="1"/>
    </xf>
    <xf numFmtId="0" fontId="42" fillId="0" borderId="31" xfId="0" applyFont="1" applyBorder="1" applyAlignment="1">
      <alignment vertical="center" wrapText="1"/>
    </xf>
    <xf numFmtId="0" fontId="42" fillId="0" borderId="1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24" xfId="0" applyFont="1" applyBorder="1" applyAlignment="1">
      <alignment horizontal="left" vertical="center"/>
    </xf>
    <xf numFmtId="0" fontId="42" fillId="0" borderId="25" xfId="0" applyFont="1" applyBorder="1" applyAlignment="1">
      <alignment horizontal="left" vertical="center"/>
    </xf>
    <xf numFmtId="0" fontId="42" fillId="0" borderId="26" xfId="0" applyFont="1" applyBorder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4" fillId="0" borderId="29" xfId="0" applyFont="1" applyBorder="1" applyAlignment="1">
      <alignment horizontal="center" vertical="center"/>
    </xf>
    <xf numFmtId="0" fontId="48" fillId="0" borderId="29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6" fillId="0" borderId="27" xfId="0" applyFont="1" applyBorder="1" applyAlignment="1">
      <alignment horizontal="left" vertical="center"/>
    </xf>
    <xf numFmtId="0" fontId="45" fillId="0" borderId="1" xfId="0" applyFont="1" applyFill="1" applyBorder="1" applyAlignment="1">
      <alignment horizontal="left" vertical="center"/>
    </xf>
    <xf numFmtId="0" fontId="45" fillId="0" borderId="1" xfId="0" applyFont="1" applyFill="1" applyBorder="1" applyAlignment="1">
      <alignment horizontal="center" vertical="center"/>
    </xf>
    <xf numFmtId="0" fontId="42" fillId="0" borderId="30" xfId="0" applyFont="1" applyBorder="1" applyAlignment="1">
      <alignment horizontal="left" vertical="center"/>
    </xf>
    <xf numFmtId="0" fontId="47" fillId="0" borderId="29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left" vertical="center" wrapText="1"/>
    </xf>
    <xf numFmtId="0" fontId="42" fillId="0" borderId="25" xfId="0" applyFont="1" applyBorder="1" applyAlignment="1">
      <alignment horizontal="left" vertical="center" wrapText="1"/>
    </xf>
    <xf numFmtId="0" fontId="42" fillId="0" borderId="26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8" fillId="0" borderId="27" xfId="0" applyFont="1" applyBorder="1" applyAlignment="1">
      <alignment horizontal="left" vertical="center" wrapText="1"/>
    </xf>
    <xf numFmtId="0" fontId="48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/>
    </xf>
    <xf numFmtId="0" fontId="46" fillId="0" borderId="28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/>
    </xf>
    <xf numFmtId="0" fontId="46" fillId="0" borderId="30" xfId="0" applyFont="1" applyBorder="1" applyAlignment="1">
      <alignment horizontal="left" vertical="center" wrapText="1"/>
    </xf>
    <xf numFmtId="0" fontId="46" fillId="0" borderId="29" xfId="0" applyFont="1" applyBorder="1" applyAlignment="1">
      <alignment horizontal="left" vertical="center" wrapText="1"/>
    </xf>
    <xf numFmtId="0" fontId="46" fillId="0" borderId="3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top"/>
    </xf>
    <xf numFmtId="0" fontId="45" fillId="0" borderId="1" xfId="0" applyFont="1" applyBorder="1" applyAlignment="1">
      <alignment horizontal="center" vertical="top"/>
    </xf>
    <xf numFmtId="0" fontId="46" fillId="0" borderId="30" xfId="0" applyFont="1" applyBorder="1" applyAlignment="1">
      <alignment horizontal="left" vertical="center"/>
    </xf>
    <xf numFmtId="0" fontId="46" fillId="0" borderId="3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44" fillId="0" borderId="1" xfId="0" applyFont="1" applyBorder="1" applyAlignment="1">
      <alignment vertical="center"/>
    </xf>
    <xf numFmtId="0" fontId="48" fillId="0" borderId="29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5" fillId="0" borderId="1" xfId="0" applyFont="1" applyBorder="1" applyAlignment="1">
      <alignment vertical="top"/>
    </xf>
    <xf numFmtId="49" fontId="45" fillId="0" borderId="1" xfId="0" applyNumberFormat="1" applyFont="1" applyBorder="1" applyAlignment="1">
      <alignment horizontal="left" vertical="center"/>
    </xf>
    <xf numFmtId="0" fontId="51" fillId="0" borderId="27" xfId="0" applyFont="1" applyBorder="1" applyAlignment="1" applyProtection="1">
      <alignment horizontal="left" vertical="center"/>
    </xf>
    <xf numFmtId="0" fontId="52" fillId="0" borderId="1" xfId="0" applyFont="1" applyBorder="1" applyAlignment="1" applyProtection="1">
      <alignment vertical="top"/>
    </xf>
    <xf numFmtId="0" fontId="52" fillId="0" borderId="1" xfId="0" applyFont="1" applyBorder="1" applyAlignment="1" applyProtection="1">
      <alignment horizontal="left" vertical="center"/>
    </xf>
    <xf numFmtId="0" fontId="52" fillId="0" borderId="1" xfId="0" applyFont="1" applyBorder="1" applyAlignment="1" applyProtection="1">
      <alignment horizontal="center" vertical="center"/>
    </xf>
    <xf numFmtId="49" fontId="52" fillId="0" borderId="1" xfId="0" applyNumberFormat="1" applyFont="1" applyBorder="1" applyAlignment="1" applyProtection="1">
      <alignment horizontal="left" vertical="center"/>
    </xf>
    <xf numFmtId="0" fontId="51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4" fillId="0" borderId="29" xfId="0" applyFont="1" applyBorder="1" applyAlignment="1">
      <alignment horizontal="left"/>
    </xf>
    <xf numFmtId="0" fontId="48" fillId="0" borderId="29" xfId="0" applyFont="1" applyBorder="1" applyAlignment="1"/>
    <xf numFmtId="0" fontId="42" fillId="0" borderId="27" xfId="0" applyFont="1" applyBorder="1" applyAlignment="1">
      <alignment vertical="top"/>
    </xf>
    <xf numFmtId="0" fontId="42" fillId="0" borderId="28" xfId="0" applyFont="1" applyBorder="1" applyAlignment="1">
      <alignment vertical="top"/>
    </xf>
    <xf numFmtId="0" fontId="42" fillId="0" borderId="30" xfId="0" applyFont="1" applyBorder="1" applyAlignment="1">
      <alignment vertical="top"/>
    </xf>
    <xf numFmtId="0" fontId="42" fillId="0" borderId="29" xfId="0" applyFont="1" applyBorder="1" applyAlignment="1">
      <alignment vertical="top"/>
    </xf>
    <xf numFmtId="0" fontId="42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calcChain" Target="calcChain.xml" /><Relationship Id="rId1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6023" TargetMode="External" /><Relationship Id="rId2" Type="http://schemas.openxmlformats.org/officeDocument/2006/relationships/hyperlink" Target="https://podminky.urs.cz/item/CS_URS_2025_02/113107423" TargetMode="External" /><Relationship Id="rId3" Type="http://schemas.openxmlformats.org/officeDocument/2006/relationships/hyperlink" Target="https://podminky.urs.cz/item/CS_URS_2025_02/113107442" TargetMode="External" /><Relationship Id="rId4" Type="http://schemas.openxmlformats.org/officeDocument/2006/relationships/hyperlink" Target="https://podminky.urs.cz/item/CS_URS_2025_02/113154523" TargetMode="External" /><Relationship Id="rId5" Type="http://schemas.openxmlformats.org/officeDocument/2006/relationships/hyperlink" Target="https://podminky.urs.cz/item/CS_URS_2025_02/113202111" TargetMode="External" /><Relationship Id="rId6" Type="http://schemas.openxmlformats.org/officeDocument/2006/relationships/hyperlink" Target="https://podminky.urs.cz/item/CS_URS_2025_02/119001405" TargetMode="External" /><Relationship Id="rId7" Type="http://schemas.openxmlformats.org/officeDocument/2006/relationships/hyperlink" Target="https://podminky.urs.cz/item/CS_URS_2025_02/119001421" TargetMode="External" /><Relationship Id="rId8" Type="http://schemas.openxmlformats.org/officeDocument/2006/relationships/hyperlink" Target="https://podminky.urs.cz/item/CS_URS_2025_02/121151104" TargetMode="External" /><Relationship Id="rId9" Type="http://schemas.openxmlformats.org/officeDocument/2006/relationships/hyperlink" Target="https://podminky.urs.cz/item/CS_URS_2025_02/131251203" TargetMode="External" /><Relationship Id="rId10" Type="http://schemas.openxmlformats.org/officeDocument/2006/relationships/hyperlink" Target="https://podminky.urs.cz/item/CS_URS_2025_02/132254203" TargetMode="External" /><Relationship Id="rId11" Type="http://schemas.openxmlformats.org/officeDocument/2006/relationships/hyperlink" Target="https://podminky.urs.cz/item/CS_URS_2025_02/133212821" TargetMode="External" /><Relationship Id="rId12" Type="http://schemas.openxmlformats.org/officeDocument/2006/relationships/hyperlink" Target="https://podminky.urs.cz/item/CS_URS_2025_02/139001101" TargetMode="External" /><Relationship Id="rId13" Type="http://schemas.openxmlformats.org/officeDocument/2006/relationships/hyperlink" Target="https://podminky.urs.cz/item/CS_URS_2025_02/151102201" TargetMode="External" /><Relationship Id="rId14" Type="http://schemas.openxmlformats.org/officeDocument/2006/relationships/hyperlink" Target="https://podminky.urs.cz/item/CS_URS_2025_02/151102211" TargetMode="External" /><Relationship Id="rId15" Type="http://schemas.openxmlformats.org/officeDocument/2006/relationships/hyperlink" Target="https://podminky.urs.cz/item/CS_URS_2025_02/151102301" TargetMode="External" /><Relationship Id="rId16" Type="http://schemas.openxmlformats.org/officeDocument/2006/relationships/hyperlink" Target="https://podminky.urs.cz/item/CS_URS_2025_02/151102311" TargetMode="External" /><Relationship Id="rId17" Type="http://schemas.openxmlformats.org/officeDocument/2006/relationships/hyperlink" Target="https://podminky.urs.cz/item/CS_URS_2025_02/151811131" TargetMode="External" /><Relationship Id="rId18" Type="http://schemas.openxmlformats.org/officeDocument/2006/relationships/hyperlink" Target="https://podminky.urs.cz/item/CS_URS_2025_02/151811231" TargetMode="External" /><Relationship Id="rId19" Type="http://schemas.openxmlformats.org/officeDocument/2006/relationships/hyperlink" Target="https://podminky.urs.cz/item/CS_URS_2025_02/162351104" TargetMode="External" /><Relationship Id="rId20" Type="http://schemas.openxmlformats.org/officeDocument/2006/relationships/hyperlink" Target="https://podminky.urs.cz/item/CS_URS_2025_02/162651112" TargetMode="External" /><Relationship Id="rId21" Type="http://schemas.openxmlformats.org/officeDocument/2006/relationships/hyperlink" Target="https://podminky.urs.cz/item/CS_URS_2025_02/167151101" TargetMode="External" /><Relationship Id="rId22" Type="http://schemas.openxmlformats.org/officeDocument/2006/relationships/hyperlink" Target="https://podminky.urs.cz/item/CS_URS_2025_02/171201231" TargetMode="External" /><Relationship Id="rId23" Type="http://schemas.openxmlformats.org/officeDocument/2006/relationships/hyperlink" Target="https://podminky.urs.cz/item/CS_URS_2025_02/171251201" TargetMode="External" /><Relationship Id="rId24" Type="http://schemas.openxmlformats.org/officeDocument/2006/relationships/hyperlink" Target="https://podminky.urs.cz/item/CS_URS_2025_02/174151101" TargetMode="External" /><Relationship Id="rId25" Type="http://schemas.openxmlformats.org/officeDocument/2006/relationships/hyperlink" Target="https://podminky.urs.cz/item/CS_URS_2025_02/174151101" TargetMode="External" /><Relationship Id="rId26" Type="http://schemas.openxmlformats.org/officeDocument/2006/relationships/hyperlink" Target="https://podminky.urs.cz/item/CS_URS_2025_02/174151101" TargetMode="External" /><Relationship Id="rId27" Type="http://schemas.openxmlformats.org/officeDocument/2006/relationships/hyperlink" Target="https://podminky.urs.cz/item/CS_URS_2025_02/175151101" TargetMode="External" /><Relationship Id="rId28" Type="http://schemas.openxmlformats.org/officeDocument/2006/relationships/hyperlink" Target="https://podminky.urs.cz/item/CS_URS_2025_02/181111111" TargetMode="External" /><Relationship Id="rId29" Type="http://schemas.openxmlformats.org/officeDocument/2006/relationships/hyperlink" Target="https://podminky.urs.cz/item/CS_URS_2025_02/181351004" TargetMode="External" /><Relationship Id="rId30" Type="http://schemas.openxmlformats.org/officeDocument/2006/relationships/hyperlink" Target="https://podminky.urs.cz/item/CS_URS_2025_02/181411141" TargetMode="External" /><Relationship Id="rId31" Type="http://schemas.openxmlformats.org/officeDocument/2006/relationships/hyperlink" Target="https://podminky.urs.cz/item/CS_URS_2025_02/451541111" TargetMode="External" /><Relationship Id="rId32" Type="http://schemas.openxmlformats.org/officeDocument/2006/relationships/hyperlink" Target="https://podminky.urs.cz/item/CS_URS_2025_02/564851011" TargetMode="External" /><Relationship Id="rId33" Type="http://schemas.openxmlformats.org/officeDocument/2006/relationships/hyperlink" Target="https://podminky.urs.cz/item/CS_URS_2025_02/564861011" TargetMode="External" /><Relationship Id="rId34" Type="http://schemas.openxmlformats.org/officeDocument/2006/relationships/hyperlink" Target="https://podminky.urs.cz/item/CS_URS_2025_02/565145001" TargetMode="External" /><Relationship Id="rId35" Type="http://schemas.openxmlformats.org/officeDocument/2006/relationships/hyperlink" Target="https://podminky.urs.cz/item/CS_URS_2025_02/573211109" TargetMode="External" /><Relationship Id="rId36" Type="http://schemas.openxmlformats.org/officeDocument/2006/relationships/hyperlink" Target="https://podminky.urs.cz/item/CS_URS_2025_02/577144011" TargetMode="External" /><Relationship Id="rId37" Type="http://schemas.openxmlformats.org/officeDocument/2006/relationships/hyperlink" Target="https://podminky.urs.cz/item/CS_URS_2025_02/596211110" TargetMode="External" /><Relationship Id="rId38" Type="http://schemas.openxmlformats.org/officeDocument/2006/relationships/hyperlink" Target="https://podminky.urs.cz/item/CS_URS_2025_02/850311811" TargetMode="External" /><Relationship Id="rId39" Type="http://schemas.openxmlformats.org/officeDocument/2006/relationships/hyperlink" Target="https://podminky.urs.cz/item/CS_URS_2025_02/890331811" TargetMode="External" /><Relationship Id="rId40" Type="http://schemas.openxmlformats.org/officeDocument/2006/relationships/hyperlink" Target="https://podminky.urs.cz/item/CS_URS_2025_02/899102211" TargetMode="External" /><Relationship Id="rId41" Type="http://schemas.openxmlformats.org/officeDocument/2006/relationships/hyperlink" Target="https://podminky.urs.cz/item/CS_URS_2025_02/916131213" TargetMode="External" /><Relationship Id="rId42" Type="http://schemas.openxmlformats.org/officeDocument/2006/relationships/hyperlink" Target="https://podminky.urs.cz/item/CS_URS_2025_02/916231213" TargetMode="External" /><Relationship Id="rId43" Type="http://schemas.openxmlformats.org/officeDocument/2006/relationships/hyperlink" Target="https://podminky.urs.cz/item/CS_URS_2025_02/919112111" TargetMode="External" /><Relationship Id="rId44" Type="http://schemas.openxmlformats.org/officeDocument/2006/relationships/hyperlink" Target="https://podminky.urs.cz/item/CS_URS_2025_02/919112212" TargetMode="External" /><Relationship Id="rId45" Type="http://schemas.openxmlformats.org/officeDocument/2006/relationships/hyperlink" Target="https://podminky.urs.cz/item/CS_URS_2025_02/919121111" TargetMode="External" /><Relationship Id="rId46" Type="http://schemas.openxmlformats.org/officeDocument/2006/relationships/hyperlink" Target="https://podminky.urs.cz/item/CS_URS_2025_02/919735112" TargetMode="External" /><Relationship Id="rId47" Type="http://schemas.openxmlformats.org/officeDocument/2006/relationships/hyperlink" Target="https://podminky.urs.cz/item/CS_URS_2025_02/979021112" TargetMode="External" /><Relationship Id="rId48" Type="http://schemas.openxmlformats.org/officeDocument/2006/relationships/hyperlink" Target="https://podminky.urs.cz/item/CS_URS_2025_02/979021113" TargetMode="External" /><Relationship Id="rId49" Type="http://schemas.openxmlformats.org/officeDocument/2006/relationships/hyperlink" Target="https://podminky.urs.cz/item/CS_URS_2025_02/979051121" TargetMode="External" /><Relationship Id="rId50" Type="http://schemas.openxmlformats.org/officeDocument/2006/relationships/hyperlink" Target="https://podminky.urs.cz/item/CS_URS_2025_02/997013151" TargetMode="External" /><Relationship Id="rId51" Type="http://schemas.openxmlformats.org/officeDocument/2006/relationships/hyperlink" Target="https://podminky.urs.cz/item/CS_URS_2025_02/997013501" TargetMode="External" /><Relationship Id="rId52" Type="http://schemas.openxmlformats.org/officeDocument/2006/relationships/hyperlink" Target="https://podminky.urs.cz/item/CS_URS_2025_02/997013509" TargetMode="External" /><Relationship Id="rId53" Type="http://schemas.openxmlformats.org/officeDocument/2006/relationships/hyperlink" Target="https://podminky.urs.cz/item/CS_URS_2025_02/997221551" TargetMode="External" /><Relationship Id="rId54" Type="http://schemas.openxmlformats.org/officeDocument/2006/relationships/hyperlink" Target="https://podminky.urs.cz/item/CS_URS_2025_02/997221559" TargetMode="External" /><Relationship Id="rId55" Type="http://schemas.openxmlformats.org/officeDocument/2006/relationships/hyperlink" Target="https://podminky.urs.cz/item/CS_URS_2025_02/997221561" TargetMode="External" /><Relationship Id="rId56" Type="http://schemas.openxmlformats.org/officeDocument/2006/relationships/hyperlink" Target="https://podminky.urs.cz/item/CS_URS_2025_02/997221569" TargetMode="External" /><Relationship Id="rId57" Type="http://schemas.openxmlformats.org/officeDocument/2006/relationships/hyperlink" Target="https://podminky.urs.cz/item/CS_URS_2025_02/997221861" TargetMode="External" /><Relationship Id="rId58" Type="http://schemas.openxmlformats.org/officeDocument/2006/relationships/hyperlink" Target="https://podminky.urs.cz/item/CS_URS_2025_02/997221862" TargetMode="External" /><Relationship Id="rId59" Type="http://schemas.openxmlformats.org/officeDocument/2006/relationships/hyperlink" Target="https://podminky.urs.cz/item/CS_URS_2025_02/997221873" TargetMode="External" /><Relationship Id="rId60" Type="http://schemas.openxmlformats.org/officeDocument/2006/relationships/hyperlink" Target="https://podminky.urs.cz/item/CS_URS_2025_02/997221875" TargetMode="External" /><Relationship Id="rId61" Type="http://schemas.openxmlformats.org/officeDocument/2006/relationships/hyperlink" Target="https://podminky.urs.cz/item/CS_URS_2025_02/998276101" TargetMode="External" /><Relationship Id="rId62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857242122" TargetMode="External" /><Relationship Id="rId2" Type="http://schemas.openxmlformats.org/officeDocument/2006/relationships/hyperlink" Target="https://podminky.urs.cz/item/CS_URS_2025_02/857244122" TargetMode="External" /><Relationship Id="rId3" Type="http://schemas.openxmlformats.org/officeDocument/2006/relationships/hyperlink" Target="https://podminky.urs.cz/item/CS_URS_2025_02/857261131" TargetMode="External" /><Relationship Id="rId4" Type="http://schemas.openxmlformats.org/officeDocument/2006/relationships/hyperlink" Target="https://podminky.urs.cz/item/CS_URS_2025_02/857262122" TargetMode="External" /><Relationship Id="rId5" Type="http://schemas.openxmlformats.org/officeDocument/2006/relationships/hyperlink" Target="https://podminky.urs.cz/item/CS_URS_2025_02/857264122" TargetMode="External" /><Relationship Id="rId6" Type="http://schemas.openxmlformats.org/officeDocument/2006/relationships/hyperlink" Target="https://podminky.urs.cz/item/CS_URS_2025_02/877241101" TargetMode="External" /><Relationship Id="rId7" Type="http://schemas.openxmlformats.org/officeDocument/2006/relationships/hyperlink" Target="https://podminky.urs.cz/item/CS_URS_2025_02/877251101" TargetMode="External" /><Relationship Id="rId8" Type="http://schemas.openxmlformats.org/officeDocument/2006/relationships/hyperlink" Target="https://podminky.urs.cz/item/CS_URS_2025_02/877251113" TargetMode="External" /><Relationship Id="rId9" Type="http://schemas.openxmlformats.org/officeDocument/2006/relationships/hyperlink" Target="https://podminky.urs.cz/item/CS_URS_2025_02/892241111" TargetMode="External" /><Relationship Id="rId10" Type="http://schemas.openxmlformats.org/officeDocument/2006/relationships/hyperlink" Target="https://podminky.urs.cz/item/CS_URS_2025_02/892271111" TargetMode="External" /><Relationship Id="rId11" Type="http://schemas.openxmlformats.org/officeDocument/2006/relationships/hyperlink" Target="https://podminky.urs.cz/item/CS_URS_2025_02/892273122" TargetMode="External" /><Relationship Id="rId12" Type="http://schemas.openxmlformats.org/officeDocument/2006/relationships/hyperlink" Target="https://podminky.urs.cz/item/CS_URS_2025_02/892372111" TargetMode="External" /><Relationship Id="rId13" Type="http://schemas.openxmlformats.org/officeDocument/2006/relationships/hyperlink" Target="https://podminky.urs.cz/item/CS_URS_2025_02/898150101" TargetMode="External" /><Relationship Id="rId14" Type="http://schemas.openxmlformats.org/officeDocument/2006/relationships/hyperlink" Target="https://podminky.urs.cz/item/CS_URS_2025_02/899713111" TargetMode="External" /><Relationship Id="rId15" Type="http://schemas.openxmlformats.org/officeDocument/2006/relationships/hyperlink" Target="https://podminky.urs.cz/item/CS_URS_2025_02/899721111" TargetMode="External" /><Relationship Id="rId16" Type="http://schemas.openxmlformats.org/officeDocument/2006/relationships/hyperlink" Target="https://podminky.urs.cz/item/CS_URS_2025_02/891241112" TargetMode="External" /><Relationship Id="rId17" Type="http://schemas.openxmlformats.org/officeDocument/2006/relationships/hyperlink" Target="https://podminky.urs.cz/item/CS_URS_2025_02/891247112" TargetMode="External" /><Relationship Id="rId18" Type="http://schemas.openxmlformats.org/officeDocument/2006/relationships/hyperlink" Target="https://podminky.urs.cz/item/CS_URS_2025_02/891261112" TargetMode="External" /><Relationship Id="rId19" Type="http://schemas.openxmlformats.org/officeDocument/2006/relationships/hyperlink" Target="https://podminky.urs.cz/item/CS_URS_2025_02/899401113" TargetMode="External" /><Relationship Id="rId20" Type="http://schemas.openxmlformats.org/officeDocument/2006/relationships/hyperlink" Target="https://podminky.urs.cz/item/CS_URS_2025_02/998276101" TargetMode="External" /><Relationship Id="rId2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857241131" TargetMode="External" /><Relationship Id="rId2" Type="http://schemas.openxmlformats.org/officeDocument/2006/relationships/hyperlink" Target="https://podminky.urs.cz/item/CS_URS_2025_02/871161141" TargetMode="External" /><Relationship Id="rId3" Type="http://schemas.openxmlformats.org/officeDocument/2006/relationships/hyperlink" Target="https://podminky.urs.cz/item/CS_URS_2025_02/877162001" TargetMode="External" /><Relationship Id="rId4" Type="http://schemas.openxmlformats.org/officeDocument/2006/relationships/hyperlink" Target="https://podminky.urs.cz/item/CS_URS_2025_02/877172001" TargetMode="External" /><Relationship Id="rId5" Type="http://schemas.openxmlformats.org/officeDocument/2006/relationships/hyperlink" Target="https://podminky.urs.cz/item/CS_URS_2025_02/892233122" TargetMode="External" /><Relationship Id="rId6" Type="http://schemas.openxmlformats.org/officeDocument/2006/relationships/hyperlink" Target="https://podminky.urs.cz/item/CS_URS_2025_02/892241111" TargetMode="External" /><Relationship Id="rId7" Type="http://schemas.openxmlformats.org/officeDocument/2006/relationships/hyperlink" Target="https://podminky.urs.cz/item/CS_URS_2025_02/899712111" TargetMode="External" /><Relationship Id="rId8" Type="http://schemas.openxmlformats.org/officeDocument/2006/relationships/hyperlink" Target="https://podminky.urs.cz/item/CS_URS_2025_02/891241112" TargetMode="External" /><Relationship Id="rId9" Type="http://schemas.openxmlformats.org/officeDocument/2006/relationships/hyperlink" Target="https://podminky.urs.cz/item/CS_URS_2025_02/899401111" TargetMode="External" /><Relationship Id="rId10" Type="http://schemas.openxmlformats.org/officeDocument/2006/relationships/hyperlink" Target="https://podminky.urs.cz/item/CS_URS_2025_02/998276101" TargetMode="External" /><Relationship Id="rId1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857262122" TargetMode="External" /><Relationship Id="rId2" Type="http://schemas.openxmlformats.org/officeDocument/2006/relationships/hyperlink" Target="https://podminky.urs.cz/item/CS_URS_2025_02/871161211" TargetMode="External" /><Relationship Id="rId3" Type="http://schemas.openxmlformats.org/officeDocument/2006/relationships/hyperlink" Target="https://podminky.urs.cz/item/CS_URS_2025_02/871211211" TargetMode="External" /><Relationship Id="rId4" Type="http://schemas.openxmlformats.org/officeDocument/2006/relationships/hyperlink" Target="https://podminky.urs.cz/item/CS_URS_2025_02/871241221" TargetMode="External" /><Relationship Id="rId5" Type="http://schemas.openxmlformats.org/officeDocument/2006/relationships/hyperlink" Target="https://podminky.urs.cz/item/CS_URS_2025_02/877162001" TargetMode="External" /><Relationship Id="rId6" Type="http://schemas.openxmlformats.org/officeDocument/2006/relationships/hyperlink" Target="https://podminky.urs.cz/item/CS_URS_2025_02/877211120" TargetMode="External" /><Relationship Id="rId7" Type="http://schemas.openxmlformats.org/officeDocument/2006/relationships/hyperlink" Target="https://podminky.urs.cz/item/CS_URS_2025_02/877212001" TargetMode="External" /><Relationship Id="rId8" Type="http://schemas.openxmlformats.org/officeDocument/2006/relationships/hyperlink" Target="https://podminky.urs.cz/item/CS_URS_2025_02/877232001" TargetMode="External" /><Relationship Id="rId9" Type="http://schemas.openxmlformats.org/officeDocument/2006/relationships/hyperlink" Target="https://podminky.urs.cz/item/CS_URS_2025_02/877232011" TargetMode="External" /><Relationship Id="rId10" Type="http://schemas.openxmlformats.org/officeDocument/2006/relationships/hyperlink" Target="https://podminky.urs.cz/item/CS_URS_2025_02/877241120" TargetMode="External" /><Relationship Id="rId11" Type="http://schemas.openxmlformats.org/officeDocument/2006/relationships/hyperlink" Target="https://podminky.urs.cz/item/CS_URS_2025_02/892233122" TargetMode="External" /><Relationship Id="rId12" Type="http://schemas.openxmlformats.org/officeDocument/2006/relationships/hyperlink" Target="https://podminky.urs.cz/item/CS_URS_2025_02/892241111" TargetMode="External" /><Relationship Id="rId13" Type="http://schemas.openxmlformats.org/officeDocument/2006/relationships/hyperlink" Target="https://podminky.urs.cz/item/CS_URS_2025_02/892271111" TargetMode="External" /><Relationship Id="rId14" Type="http://schemas.openxmlformats.org/officeDocument/2006/relationships/hyperlink" Target="https://podminky.urs.cz/item/CS_URS_2025_02/892273122" TargetMode="External" /><Relationship Id="rId15" Type="http://schemas.openxmlformats.org/officeDocument/2006/relationships/hyperlink" Target="https://podminky.urs.cz/item/CS_URS_2025_02/892372111" TargetMode="External" /><Relationship Id="rId16" Type="http://schemas.openxmlformats.org/officeDocument/2006/relationships/hyperlink" Target="https://podminky.urs.cz/item/CS_URS_2025_02/998276101" TargetMode="External" /><Relationship Id="rId17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1212351" TargetMode="External" /><Relationship Id="rId2" Type="http://schemas.openxmlformats.org/officeDocument/2006/relationships/hyperlink" Target="https://podminky.urs.cz/item/CS_URS_2025_02/112155315" TargetMode="External" /><Relationship Id="rId3" Type="http://schemas.openxmlformats.org/officeDocument/2006/relationships/hyperlink" Target="https://podminky.urs.cz/item/CS_URS_2025_02/113106023" TargetMode="External" /><Relationship Id="rId4" Type="http://schemas.openxmlformats.org/officeDocument/2006/relationships/hyperlink" Target="https://podminky.urs.cz/item/CS_URS_2025_02/113106061" TargetMode="External" /><Relationship Id="rId5" Type="http://schemas.openxmlformats.org/officeDocument/2006/relationships/hyperlink" Target="https://podminky.urs.cz/item/CS_URS_2025_02/113106071" TargetMode="External" /><Relationship Id="rId6" Type="http://schemas.openxmlformats.org/officeDocument/2006/relationships/hyperlink" Target="https://podminky.urs.cz/item/CS_URS_2025_02/113107421" TargetMode="External" /><Relationship Id="rId7" Type="http://schemas.openxmlformats.org/officeDocument/2006/relationships/hyperlink" Target="https://podminky.urs.cz/item/CS_URS_2025_02/113107423" TargetMode="External" /><Relationship Id="rId8" Type="http://schemas.openxmlformats.org/officeDocument/2006/relationships/hyperlink" Target="https://podminky.urs.cz/item/CS_URS_2025_02/113107424" TargetMode="External" /><Relationship Id="rId9" Type="http://schemas.openxmlformats.org/officeDocument/2006/relationships/hyperlink" Target="https://podminky.urs.cz/item/CS_URS_2025_02/113107431" TargetMode="External" /><Relationship Id="rId10" Type="http://schemas.openxmlformats.org/officeDocument/2006/relationships/hyperlink" Target="https://podminky.urs.cz/item/CS_URS_2025_02/113107442" TargetMode="External" /><Relationship Id="rId11" Type="http://schemas.openxmlformats.org/officeDocument/2006/relationships/hyperlink" Target="https://podminky.urs.cz/item/CS_URS_2025_02/113154523" TargetMode="External" /><Relationship Id="rId12" Type="http://schemas.openxmlformats.org/officeDocument/2006/relationships/hyperlink" Target="https://podminky.urs.cz/item/CS_URS_2025_02/113202111" TargetMode="External" /><Relationship Id="rId13" Type="http://schemas.openxmlformats.org/officeDocument/2006/relationships/hyperlink" Target="https://podminky.urs.cz/item/CS_URS_2025_02/119001405" TargetMode="External" /><Relationship Id="rId14" Type="http://schemas.openxmlformats.org/officeDocument/2006/relationships/hyperlink" Target="https://podminky.urs.cz/item/CS_URS_2025_02/119001406" TargetMode="External" /><Relationship Id="rId15" Type="http://schemas.openxmlformats.org/officeDocument/2006/relationships/hyperlink" Target="https://podminky.urs.cz/item/CS_URS_2025_02/119001421" TargetMode="External" /><Relationship Id="rId16" Type="http://schemas.openxmlformats.org/officeDocument/2006/relationships/hyperlink" Target="https://podminky.urs.cz/item/CS_URS_2025_02/121151104" TargetMode="External" /><Relationship Id="rId17" Type="http://schemas.openxmlformats.org/officeDocument/2006/relationships/hyperlink" Target="https://podminky.urs.cz/item/CS_URS_2025_02/131251203" TargetMode="External" /><Relationship Id="rId18" Type="http://schemas.openxmlformats.org/officeDocument/2006/relationships/hyperlink" Target="https://podminky.urs.cz/item/CS_URS_2025_02/132254203" TargetMode="External" /><Relationship Id="rId19" Type="http://schemas.openxmlformats.org/officeDocument/2006/relationships/hyperlink" Target="https://podminky.urs.cz/item/CS_URS_2025_02/133212821" TargetMode="External" /><Relationship Id="rId20" Type="http://schemas.openxmlformats.org/officeDocument/2006/relationships/hyperlink" Target="https://podminky.urs.cz/item/CS_URS_2025_02/139001101" TargetMode="External" /><Relationship Id="rId21" Type="http://schemas.openxmlformats.org/officeDocument/2006/relationships/hyperlink" Target="https://podminky.urs.cz/item/CS_URS_2025_02/151102201" TargetMode="External" /><Relationship Id="rId22" Type="http://schemas.openxmlformats.org/officeDocument/2006/relationships/hyperlink" Target="https://podminky.urs.cz/item/CS_URS_2025_02/151102211" TargetMode="External" /><Relationship Id="rId23" Type="http://schemas.openxmlformats.org/officeDocument/2006/relationships/hyperlink" Target="https://podminky.urs.cz/item/CS_URS_2025_02/151102301" TargetMode="External" /><Relationship Id="rId24" Type="http://schemas.openxmlformats.org/officeDocument/2006/relationships/hyperlink" Target="https://podminky.urs.cz/item/CS_URS_2025_02/151102311" TargetMode="External" /><Relationship Id="rId25" Type="http://schemas.openxmlformats.org/officeDocument/2006/relationships/hyperlink" Target="https://podminky.urs.cz/item/CS_URS_2025_02/151811131" TargetMode="External" /><Relationship Id="rId26" Type="http://schemas.openxmlformats.org/officeDocument/2006/relationships/hyperlink" Target="https://podminky.urs.cz/item/CS_URS_2025_02/151811231" TargetMode="External" /><Relationship Id="rId27" Type="http://schemas.openxmlformats.org/officeDocument/2006/relationships/hyperlink" Target="https://podminky.urs.cz/item/CS_URS_2025_02/162351104" TargetMode="External" /><Relationship Id="rId28" Type="http://schemas.openxmlformats.org/officeDocument/2006/relationships/hyperlink" Target="https://podminky.urs.cz/item/CS_URS_2025_02/162651112" TargetMode="External" /><Relationship Id="rId29" Type="http://schemas.openxmlformats.org/officeDocument/2006/relationships/hyperlink" Target="https://podminky.urs.cz/item/CS_URS_2025_02/167151101" TargetMode="External" /><Relationship Id="rId30" Type="http://schemas.openxmlformats.org/officeDocument/2006/relationships/hyperlink" Target="https://podminky.urs.cz/item/CS_URS_2025_02/171201231" TargetMode="External" /><Relationship Id="rId31" Type="http://schemas.openxmlformats.org/officeDocument/2006/relationships/hyperlink" Target="https://podminky.urs.cz/item/CS_URS_2025_02/171251201" TargetMode="External" /><Relationship Id="rId32" Type="http://schemas.openxmlformats.org/officeDocument/2006/relationships/hyperlink" Target="https://podminky.urs.cz/item/CS_URS_2025_02/174151101" TargetMode="External" /><Relationship Id="rId33" Type="http://schemas.openxmlformats.org/officeDocument/2006/relationships/hyperlink" Target="https://podminky.urs.cz/item/CS_URS_2025_02/174151101" TargetMode="External" /><Relationship Id="rId34" Type="http://schemas.openxmlformats.org/officeDocument/2006/relationships/hyperlink" Target="https://podminky.urs.cz/item/CS_URS_2025_02/174151101" TargetMode="External" /><Relationship Id="rId35" Type="http://schemas.openxmlformats.org/officeDocument/2006/relationships/hyperlink" Target="https://podminky.urs.cz/item/CS_URS_2025_02/175151101" TargetMode="External" /><Relationship Id="rId36" Type="http://schemas.openxmlformats.org/officeDocument/2006/relationships/hyperlink" Target="https://podminky.urs.cz/item/CS_URS_2025_02/181111111" TargetMode="External" /><Relationship Id="rId37" Type="http://schemas.openxmlformats.org/officeDocument/2006/relationships/hyperlink" Target="https://podminky.urs.cz/item/CS_URS_2025_02/181351004" TargetMode="External" /><Relationship Id="rId38" Type="http://schemas.openxmlformats.org/officeDocument/2006/relationships/hyperlink" Target="https://podminky.urs.cz/item/CS_URS_2025_02/181411141" TargetMode="External" /><Relationship Id="rId39" Type="http://schemas.openxmlformats.org/officeDocument/2006/relationships/hyperlink" Target="https://podminky.urs.cz/item/CS_URS_2025_02/451541111" TargetMode="External" /><Relationship Id="rId40" Type="http://schemas.openxmlformats.org/officeDocument/2006/relationships/hyperlink" Target="https://podminky.urs.cz/item/CS_URS_2025_02/564831011" TargetMode="External" /><Relationship Id="rId41" Type="http://schemas.openxmlformats.org/officeDocument/2006/relationships/hyperlink" Target="https://podminky.urs.cz/item/CS_URS_2025_02/564851011" TargetMode="External" /><Relationship Id="rId42" Type="http://schemas.openxmlformats.org/officeDocument/2006/relationships/hyperlink" Target="https://podminky.urs.cz/item/CS_URS_2025_02/564861011" TargetMode="External" /><Relationship Id="rId43" Type="http://schemas.openxmlformats.org/officeDocument/2006/relationships/hyperlink" Target="https://podminky.urs.cz/item/CS_URS_2025_02/565145001" TargetMode="External" /><Relationship Id="rId44" Type="http://schemas.openxmlformats.org/officeDocument/2006/relationships/hyperlink" Target="https://podminky.urs.cz/item/CS_URS_2025_02/565211111" TargetMode="External" /><Relationship Id="rId45" Type="http://schemas.openxmlformats.org/officeDocument/2006/relationships/hyperlink" Target="https://podminky.urs.cz/item/CS_URS_2025_02/573211109" TargetMode="External" /><Relationship Id="rId46" Type="http://schemas.openxmlformats.org/officeDocument/2006/relationships/hyperlink" Target="https://podminky.urs.cz/item/CS_URS_2025_02/577144011" TargetMode="External" /><Relationship Id="rId47" Type="http://schemas.openxmlformats.org/officeDocument/2006/relationships/hyperlink" Target="https://podminky.urs.cz/item/CS_URS_2025_02/581121311" TargetMode="External" /><Relationship Id="rId48" Type="http://schemas.openxmlformats.org/officeDocument/2006/relationships/hyperlink" Target="https://podminky.urs.cz/item/CS_URS_2025_02/596211110" TargetMode="External" /><Relationship Id="rId49" Type="http://schemas.openxmlformats.org/officeDocument/2006/relationships/hyperlink" Target="https://podminky.urs.cz/item/CS_URS_2025_02/596212210" TargetMode="External" /><Relationship Id="rId50" Type="http://schemas.openxmlformats.org/officeDocument/2006/relationships/hyperlink" Target="https://podminky.urs.cz/item/CS_URS_2025_02/850311811" TargetMode="External" /><Relationship Id="rId51" Type="http://schemas.openxmlformats.org/officeDocument/2006/relationships/hyperlink" Target="https://podminky.urs.cz/item/CS_URS_2025_02/916131213" TargetMode="External" /><Relationship Id="rId52" Type="http://schemas.openxmlformats.org/officeDocument/2006/relationships/hyperlink" Target="https://podminky.urs.cz/item/CS_URS_2025_02/916231213" TargetMode="External" /><Relationship Id="rId53" Type="http://schemas.openxmlformats.org/officeDocument/2006/relationships/hyperlink" Target="https://podminky.urs.cz/item/CS_URS_2025_02/919112111" TargetMode="External" /><Relationship Id="rId54" Type="http://schemas.openxmlformats.org/officeDocument/2006/relationships/hyperlink" Target="https://podminky.urs.cz/item/CS_URS_2025_02/919112212" TargetMode="External" /><Relationship Id="rId55" Type="http://schemas.openxmlformats.org/officeDocument/2006/relationships/hyperlink" Target="https://podminky.urs.cz/item/CS_URS_2025_02/919121111" TargetMode="External" /><Relationship Id="rId56" Type="http://schemas.openxmlformats.org/officeDocument/2006/relationships/hyperlink" Target="https://podminky.urs.cz/item/CS_URS_2025_02/919735112" TargetMode="External" /><Relationship Id="rId57" Type="http://schemas.openxmlformats.org/officeDocument/2006/relationships/hyperlink" Target="https://podminky.urs.cz/item/CS_URS_2025_02/979021112" TargetMode="External" /><Relationship Id="rId58" Type="http://schemas.openxmlformats.org/officeDocument/2006/relationships/hyperlink" Target="https://podminky.urs.cz/item/CS_URS_2025_02/979021113" TargetMode="External" /><Relationship Id="rId59" Type="http://schemas.openxmlformats.org/officeDocument/2006/relationships/hyperlink" Target="https://podminky.urs.cz/item/CS_URS_2025_02/979051121" TargetMode="External" /><Relationship Id="rId60" Type="http://schemas.openxmlformats.org/officeDocument/2006/relationships/hyperlink" Target="https://podminky.urs.cz/item/CS_URS_2025_02/979071021" TargetMode="External" /><Relationship Id="rId61" Type="http://schemas.openxmlformats.org/officeDocument/2006/relationships/hyperlink" Target="https://podminky.urs.cz/item/CS_URS_2025_02/997013151" TargetMode="External" /><Relationship Id="rId62" Type="http://schemas.openxmlformats.org/officeDocument/2006/relationships/hyperlink" Target="https://podminky.urs.cz/item/CS_URS_2025_02/997013501" TargetMode="External" /><Relationship Id="rId63" Type="http://schemas.openxmlformats.org/officeDocument/2006/relationships/hyperlink" Target="https://podminky.urs.cz/item/CS_URS_2025_02/997013509" TargetMode="External" /><Relationship Id="rId64" Type="http://schemas.openxmlformats.org/officeDocument/2006/relationships/hyperlink" Target="https://podminky.urs.cz/item/CS_URS_2025_02/997221551" TargetMode="External" /><Relationship Id="rId65" Type="http://schemas.openxmlformats.org/officeDocument/2006/relationships/hyperlink" Target="https://podminky.urs.cz/item/CS_URS_2025_02/997221559" TargetMode="External" /><Relationship Id="rId66" Type="http://schemas.openxmlformats.org/officeDocument/2006/relationships/hyperlink" Target="https://podminky.urs.cz/item/CS_URS_2025_02/997221561" TargetMode="External" /><Relationship Id="rId67" Type="http://schemas.openxmlformats.org/officeDocument/2006/relationships/hyperlink" Target="https://podminky.urs.cz/item/CS_URS_2025_02/997221569" TargetMode="External" /><Relationship Id="rId68" Type="http://schemas.openxmlformats.org/officeDocument/2006/relationships/hyperlink" Target="https://podminky.urs.cz/item/CS_URS_2025_02/997221861" TargetMode="External" /><Relationship Id="rId69" Type="http://schemas.openxmlformats.org/officeDocument/2006/relationships/hyperlink" Target="https://podminky.urs.cz/item/CS_URS_2025_02/997221873" TargetMode="External" /><Relationship Id="rId70" Type="http://schemas.openxmlformats.org/officeDocument/2006/relationships/hyperlink" Target="https://podminky.urs.cz/item/CS_URS_2025_02/997221875" TargetMode="External" /><Relationship Id="rId71" Type="http://schemas.openxmlformats.org/officeDocument/2006/relationships/hyperlink" Target="https://podminky.urs.cz/item/CS_URS_2025_02/998276101" TargetMode="External" /><Relationship Id="rId72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857242122" TargetMode="External" /><Relationship Id="rId2" Type="http://schemas.openxmlformats.org/officeDocument/2006/relationships/hyperlink" Target="https://podminky.urs.cz/item/CS_URS_2025_02/857244122" TargetMode="External" /><Relationship Id="rId3" Type="http://schemas.openxmlformats.org/officeDocument/2006/relationships/hyperlink" Target="https://podminky.urs.cz/item/CS_URS_2025_02/857262122" TargetMode="External" /><Relationship Id="rId4" Type="http://schemas.openxmlformats.org/officeDocument/2006/relationships/hyperlink" Target="https://podminky.urs.cz/item/CS_URS_2025_02/857264122" TargetMode="External" /><Relationship Id="rId5" Type="http://schemas.openxmlformats.org/officeDocument/2006/relationships/hyperlink" Target="https://podminky.urs.cz/item/CS_URS_2025_02/877241101" TargetMode="External" /><Relationship Id="rId6" Type="http://schemas.openxmlformats.org/officeDocument/2006/relationships/hyperlink" Target="https://podminky.urs.cz/item/CS_URS_2025_02/877251101" TargetMode="External" /><Relationship Id="rId7" Type="http://schemas.openxmlformats.org/officeDocument/2006/relationships/hyperlink" Target="https://podminky.urs.cz/item/CS_URS_2025_02/892241111" TargetMode="External" /><Relationship Id="rId8" Type="http://schemas.openxmlformats.org/officeDocument/2006/relationships/hyperlink" Target="https://podminky.urs.cz/item/CS_URS_2025_02/892271111" TargetMode="External" /><Relationship Id="rId9" Type="http://schemas.openxmlformats.org/officeDocument/2006/relationships/hyperlink" Target="https://podminky.urs.cz/item/CS_URS_2025_02/892273122" TargetMode="External" /><Relationship Id="rId10" Type="http://schemas.openxmlformats.org/officeDocument/2006/relationships/hyperlink" Target="https://podminky.urs.cz/item/CS_URS_2025_02/892372111" TargetMode="External" /><Relationship Id="rId11" Type="http://schemas.openxmlformats.org/officeDocument/2006/relationships/hyperlink" Target="https://podminky.urs.cz/item/CS_URS_2025_02/898150101" TargetMode="External" /><Relationship Id="rId12" Type="http://schemas.openxmlformats.org/officeDocument/2006/relationships/hyperlink" Target="https://podminky.urs.cz/item/CS_URS_2025_02/899713111" TargetMode="External" /><Relationship Id="rId13" Type="http://schemas.openxmlformats.org/officeDocument/2006/relationships/hyperlink" Target="https://podminky.urs.cz/item/CS_URS_2025_02/899721111" TargetMode="External" /><Relationship Id="rId14" Type="http://schemas.openxmlformats.org/officeDocument/2006/relationships/hyperlink" Target="https://podminky.urs.cz/item/CS_URS_2025_02/891241112" TargetMode="External" /><Relationship Id="rId15" Type="http://schemas.openxmlformats.org/officeDocument/2006/relationships/hyperlink" Target="https://podminky.urs.cz/item/CS_URS_2025_02/891247112" TargetMode="External" /><Relationship Id="rId16" Type="http://schemas.openxmlformats.org/officeDocument/2006/relationships/hyperlink" Target="https://podminky.urs.cz/item/CS_URS_2025_02/899401113" TargetMode="External" /><Relationship Id="rId17" Type="http://schemas.openxmlformats.org/officeDocument/2006/relationships/hyperlink" Target="https://podminky.urs.cz/item/CS_URS_2025_02/998276101" TargetMode="External" /><Relationship Id="rId18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857261131" TargetMode="External" /><Relationship Id="rId2" Type="http://schemas.openxmlformats.org/officeDocument/2006/relationships/hyperlink" Target="https://podminky.urs.cz/item/CS_URS_2025_02/857262122" TargetMode="External" /><Relationship Id="rId3" Type="http://schemas.openxmlformats.org/officeDocument/2006/relationships/hyperlink" Target="https://podminky.urs.cz/item/CS_URS_2025_02/871251141" TargetMode="External" /><Relationship Id="rId4" Type="http://schemas.openxmlformats.org/officeDocument/2006/relationships/hyperlink" Target="https://podminky.urs.cz/item/CS_URS_2025_02/877251101" TargetMode="External" /><Relationship Id="rId5" Type="http://schemas.openxmlformats.org/officeDocument/2006/relationships/hyperlink" Target="https://podminky.urs.cz/item/CS_URS_2025_02/871161141" TargetMode="External" /><Relationship Id="rId6" Type="http://schemas.openxmlformats.org/officeDocument/2006/relationships/hyperlink" Target="https://podminky.urs.cz/item/CS_URS_2025_02/877162001" TargetMode="External" /><Relationship Id="rId7" Type="http://schemas.openxmlformats.org/officeDocument/2006/relationships/hyperlink" Target="https://podminky.urs.cz/item/CS_URS_2025_02/892233122" TargetMode="External" /><Relationship Id="rId8" Type="http://schemas.openxmlformats.org/officeDocument/2006/relationships/hyperlink" Target="https://podminky.urs.cz/item/CS_URS_2025_02/892241111" TargetMode="External" /><Relationship Id="rId9" Type="http://schemas.openxmlformats.org/officeDocument/2006/relationships/hyperlink" Target="https://podminky.urs.cz/item/CS_URS_2025_02/892271111" TargetMode="External" /><Relationship Id="rId10" Type="http://schemas.openxmlformats.org/officeDocument/2006/relationships/hyperlink" Target="https://podminky.urs.cz/item/CS_URS_2025_02/892273122" TargetMode="External" /><Relationship Id="rId11" Type="http://schemas.openxmlformats.org/officeDocument/2006/relationships/hyperlink" Target="https://podminky.urs.cz/item/CS_URS_2025_02/899712111" TargetMode="External" /><Relationship Id="rId12" Type="http://schemas.openxmlformats.org/officeDocument/2006/relationships/hyperlink" Target="https://podminky.urs.cz/item/CS_URS_2025_02/891261112" TargetMode="External" /><Relationship Id="rId13" Type="http://schemas.openxmlformats.org/officeDocument/2006/relationships/hyperlink" Target="https://podminky.urs.cz/item/CS_URS_2025_02/899401111" TargetMode="External" /><Relationship Id="rId14" Type="http://schemas.openxmlformats.org/officeDocument/2006/relationships/hyperlink" Target="https://podminky.urs.cz/item/CS_URS_2025_02/998276101" TargetMode="External" /><Relationship Id="rId15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857262122" TargetMode="External" /><Relationship Id="rId2" Type="http://schemas.openxmlformats.org/officeDocument/2006/relationships/hyperlink" Target="https://podminky.urs.cz/item/CS_URS_2025_02/871161211" TargetMode="External" /><Relationship Id="rId3" Type="http://schemas.openxmlformats.org/officeDocument/2006/relationships/hyperlink" Target="https://podminky.urs.cz/item/CS_URS_2025_02/871211211" TargetMode="External" /><Relationship Id="rId4" Type="http://schemas.openxmlformats.org/officeDocument/2006/relationships/hyperlink" Target="https://podminky.urs.cz/item/CS_URS_2025_02/871241221" TargetMode="External" /><Relationship Id="rId5" Type="http://schemas.openxmlformats.org/officeDocument/2006/relationships/hyperlink" Target="https://podminky.urs.cz/item/CS_URS_2025_02/877162001" TargetMode="External" /><Relationship Id="rId6" Type="http://schemas.openxmlformats.org/officeDocument/2006/relationships/hyperlink" Target="https://podminky.urs.cz/item/CS_URS_2025_02/877211120" TargetMode="External" /><Relationship Id="rId7" Type="http://schemas.openxmlformats.org/officeDocument/2006/relationships/hyperlink" Target="https://podminky.urs.cz/item/CS_URS_2025_02/877212001" TargetMode="External" /><Relationship Id="rId8" Type="http://schemas.openxmlformats.org/officeDocument/2006/relationships/hyperlink" Target="https://podminky.urs.cz/item/CS_URS_2025_02/877232001" TargetMode="External" /><Relationship Id="rId9" Type="http://schemas.openxmlformats.org/officeDocument/2006/relationships/hyperlink" Target="https://podminky.urs.cz/item/CS_URS_2025_02/877232011" TargetMode="External" /><Relationship Id="rId10" Type="http://schemas.openxmlformats.org/officeDocument/2006/relationships/hyperlink" Target="https://podminky.urs.cz/item/CS_URS_2025_02/877241120" TargetMode="External" /><Relationship Id="rId11" Type="http://schemas.openxmlformats.org/officeDocument/2006/relationships/hyperlink" Target="https://podminky.urs.cz/item/CS_URS_2025_02/892233122" TargetMode="External" /><Relationship Id="rId12" Type="http://schemas.openxmlformats.org/officeDocument/2006/relationships/hyperlink" Target="https://podminky.urs.cz/item/CS_URS_2025_02/892241111" TargetMode="External" /><Relationship Id="rId13" Type="http://schemas.openxmlformats.org/officeDocument/2006/relationships/hyperlink" Target="https://podminky.urs.cz/item/CS_URS_2025_02/892271111" TargetMode="External" /><Relationship Id="rId14" Type="http://schemas.openxmlformats.org/officeDocument/2006/relationships/hyperlink" Target="https://podminky.urs.cz/item/CS_URS_2025_02/892273122" TargetMode="External" /><Relationship Id="rId15" Type="http://schemas.openxmlformats.org/officeDocument/2006/relationships/hyperlink" Target="https://podminky.urs.cz/item/CS_URS_2025_02/892372111" TargetMode="External" /><Relationship Id="rId16" Type="http://schemas.openxmlformats.org/officeDocument/2006/relationships/hyperlink" Target="https://podminky.urs.cz/item/CS_URS_2025_02/998276101" TargetMode="External" /><Relationship Id="rId17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19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23</v>
      </c>
      <c r="AL8" s="25"/>
      <c r="AM8" s="25"/>
      <c r="AN8" s="36" t="s">
        <v>24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26</v>
      </c>
      <c r="AL10" s="25"/>
      <c r="AM10" s="25"/>
      <c r="AN10" s="30" t="s">
        <v>19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27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28</v>
      </c>
      <c r="AL11" s="25"/>
      <c r="AM11" s="25"/>
      <c r="AN11" s="30" t="s">
        <v>19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29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26</v>
      </c>
      <c r="AL13" s="25"/>
      <c r="AM13" s="25"/>
      <c r="AN13" s="37" t="s">
        <v>30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30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28</v>
      </c>
      <c r="AL14" s="25"/>
      <c r="AM14" s="25"/>
      <c r="AN14" s="37" t="s">
        <v>30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31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26</v>
      </c>
      <c r="AL16" s="25"/>
      <c r="AM16" s="25"/>
      <c r="AN16" s="30" t="s">
        <v>19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27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28</v>
      </c>
      <c r="AL17" s="25"/>
      <c r="AM17" s="25"/>
      <c r="AN17" s="30" t="s">
        <v>19</v>
      </c>
      <c r="AO17" s="25"/>
      <c r="AP17" s="25"/>
      <c r="AQ17" s="25"/>
      <c r="AR17" s="23"/>
      <c r="BE17" s="34"/>
      <c r="BS17" s="20" t="s">
        <v>32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33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26</v>
      </c>
      <c r="AL19" s="25"/>
      <c r="AM19" s="25"/>
      <c r="AN19" s="30" t="s">
        <v>19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27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28</v>
      </c>
      <c r="AL20" s="25"/>
      <c r="AM20" s="25"/>
      <c r="AN20" s="30" t="s">
        <v>19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34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35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36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37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38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39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40</v>
      </c>
      <c r="E29" s="50"/>
      <c r="F29" s="35" t="s">
        <v>41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42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43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44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45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46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47</v>
      </c>
      <c r="U35" s="57"/>
      <c r="V35" s="57"/>
      <c r="W35" s="57"/>
      <c r="X35" s="59" t="s">
        <v>48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49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2025/082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UHERSKÉ HRADIŠTĚ, MAŘATICE, UL. NA ZÁPOVĚDI REKONSTRUKCE VODOVODNÍCH ŘADŮ O-7 A O-8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21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Uherské Hradiště, místní části Mařatice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23</v>
      </c>
      <c r="AJ47" s="43"/>
      <c r="AK47" s="43"/>
      <c r="AL47" s="43"/>
      <c r="AM47" s="75" t="str">
        <f>IF(AN8= "","",AN8)</f>
        <v>25. 9. 2025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5" t="s">
        <v>25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 xml:space="preserve"> 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31</v>
      </c>
      <c r="AJ49" s="43"/>
      <c r="AK49" s="43"/>
      <c r="AL49" s="43"/>
      <c r="AM49" s="76" t="str">
        <f>IF(E17="","",E17)</f>
        <v xml:space="preserve"> </v>
      </c>
      <c r="AN49" s="67"/>
      <c r="AO49" s="67"/>
      <c r="AP49" s="67"/>
      <c r="AQ49" s="43"/>
      <c r="AR49" s="47"/>
      <c r="AS49" s="77" t="s">
        <v>50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29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33</v>
      </c>
      <c r="AJ50" s="43"/>
      <c r="AK50" s="43"/>
      <c r="AL50" s="43"/>
      <c r="AM50" s="76" t="str">
        <f>IF(E20="","",E20)</f>
        <v xml:space="preserve"> 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51</v>
      </c>
      <c r="D52" s="90"/>
      <c r="E52" s="90"/>
      <c r="F52" s="90"/>
      <c r="G52" s="90"/>
      <c r="H52" s="91"/>
      <c r="I52" s="92" t="s">
        <v>52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53</v>
      </c>
      <c r="AH52" s="90"/>
      <c r="AI52" s="90"/>
      <c r="AJ52" s="90"/>
      <c r="AK52" s="90"/>
      <c r="AL52" s="90"/>
      <c r="AM52" s="90"/>
      <c r="AN52" s="92" t="s">
        <v>54</v>
      </c>
      <c r="AO52" s="90"/>
      <c r="AP52" s="90"/>
      <c r="AQ52" s="94" t="s">
        <v>55</v>
      </c>
      <c r="AR52" s="47"/>
      <c r="AS52" s="95" t="s">
        <v>56</v>
      </c>
      <c r="AT52" s="96" t="s">
        <v>57</v>
      </c>
      <c r="AU52" s="96" t="s">
        <v>58</v>
      </c>
      <c r="AV52" s="96" t="s">
        <v>59</v>
      </c>
      <c r="AW52" s="96" t="s">
        <v>60</v>
      </c>
      <c r="AX52" s="96" t="s">
        <v>61</v>
      </c>
      <c r="AY52" s="96" t="s">
        <v>62</v>
      </c>
      <c r="AZ52" s="96" t="s">
        <v>63</v>
      </c>
      <c r="BA52" s="96" t="s">
        <v>64</v>
      </c>
      <c r="BB52" s="96" t="s">
        <v>65</v>
      </c>
      <c r="BC52" s="96" t="s">
        <v>66</v>
      </c>
      <c r="BD52" s="97" t="s">
        <v>67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68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ROUND(AG55+AG60+AG65,2)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19</v>
      </c>
      <c r="AR54" s="107"/>
      <c r="AS54" s="108">
        <f>ROUND(AS55+AS60+AS65,2)</f>
        <v>0</v>
      </c>
      <c r="AT54" s="109">
        <f>ROUND(SUM(AV54:AW54),2)</f>
        <v>0</v>
      </c>
      <c r="AU54" s="110">
        <f>ROUND(AU55+AU60+AU65,5)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ROUND(AZ55+AZ60+AZ65,2)</f>
        <v>0</v>
      </c>
      <c r="BA54" s="109">
        <f>ROUND(BA55+BA60+BA65,2)</f>
        <v>0</v>
      </c>
      <c r="BB54" s="109">
        <f>ROUND(BB55+BB60+BB65,2)</f>
        <v>0</v>
      </c>
      <c r="BC54" s="109">
        <f>ROUND(BC55+BC60+BC65,2)</f>
        <v>0</v>
      </c>
      <c r="BD54" s="111">
        <f>ROUND(BD55+BD60+BD65,2)</f>
        <v>0</v>
      </c>
      <c r="BE54" s="6"/>
      <c r="BS54" s="112" t="s">
        <v>69</v>
      </c>
      <c r="BT54" s="112" t="s">
        <v>70</v>
      </c>
      <c r="BU54" s="113" t="s">
        <v>71</v>
      </c>
      <c r="BV54" s="112" t="s">
        <v>72</v>
      </c>
      <c r="BW54" s="112" t="s">
        <v>5</v>
      </c>
      <c r="BX54" s="112" t="s">
        <v>73</v>
      </c>
      <c r="CL54" s="112" t="s">
        <v>19</v>
      </c>
    </row>
    <row r="55" s="7" customFormat="1" ht="16.5" customHeight="1">
      <c r="A55" s="7"/>
      <c r="B55" s="114"/>
      <c r="C55" s="115"/>
      <c r="D55" s="116" t="s">
        <v>74</v>
      </c>
      <c r="E55" s="116"/>
      <c r="F55" s="116"/>
      <c r="G55" s="116"/>
      <c r="H55" s="116"/>
      <c r="I55" s="117"/>
      <c r="J55" s="116" t="s">
        <v>75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ROUND(SUM(AG56:AG59),2)</f>
        <v>0</v>
      </c>
      <c r="AH55" s="117"/>
      <c r="AI55" s="117"/>
      <c r="AJ55" s="117"/>
      <c r="AK55" s="117"/>
      <c r="AL55" s="117"/>
      <c r="AM55" s="117"/>
      <c r="AN55" s="119">
        <f>SUM(AG55,AT55)</f>
        <v>0</v>
      </c>
      <c r="AO55" s="117"/>
      <c r="AP55" s="117"/>
      <c r="AQ55" s="120" t="s">
        <v>76</v>
      </c>
      <c r="AR55" s="121"/>
      <c r="AS55" s="122">
        <f>ROUND(SUM(AS56:AS59),2)</f>
        <v>0</v>
      </c>
      <c r="AT55" s="123">
        <f>ROUND(SUM(AV55:AW55),2)</f>
        <v>0</v>
      </c>
      <c r="AU55" s="124">
        <f>ROUND(SUM(AU56:AU59),5)</f>
        <v>0</v>
      </c>
      <c r="AV55" s="123">
        <f>ROUND(AZ55*L29,2)</f>
        <v>0</v>
      </c>
      <c r="AW55" s="123">
        <f>ROUND(BA55*L30,2)</f>
        <v>0</v>
      </c>
      <c r="AX55" s="123">
        <f>ROUND(BB55*L29,2)</f>
        <v>0</v>
      </c>
      <c r="AY55" s="123">
        <f>ROUND(BC55*L30,2)</f>
        <v>0</v>
      </c>
      <c r="AZ55" s="123">
        <f>ROUND(SUM(AZ56:AZ59),2)</f>
        <v>0</v>
      </c>
      <c r="BA55" s="123">
        <f>ROUND(SUM(BA56:BA59),2)</f>
        <v>0</v>
      </c>
      <c r="BB55" s="123">
        <f>ROUND(SUM(BB56:BB59),2)</f>
        <v>0</v>
      </c>
      <c r="BC55" s="123">
        <f>ROUND(SUM(BC56:BC59),2)</f>
        <v>0</v>
      </c>
      <c r="BD55" s="125">
        <f>ROUND(SUM(BD56:BD59),2)</f>
        <v>0</v>
      </c>
      <c r="BE55" s="7"/>
      <c r="BS55" s="126" t="s">
        <v>69</v>
      </c>
      <c r="BT55" s="126" t="s">
        <v>77</v>
      </c>
      <c r="BU55" s="126" t="s">
        <v>71</v>
      </c>
      <c r="BV55" s="126" t="s">
        <v>72</v>
      </c>
      <c r="BW55" s="126" t="s">
        <v>78</v>
      </c>
      <c r="BX55" s="126" t="s">
        <v>5</v>
      </c>
      <c r="CL55" s="126" t="s">
        <v>19</v>
      </c>
      <c r="CM55" s="126" t="s">
        <v>79</v>
      </c>
    </row>
    <row r="56" s="4" customFormat="1" ht="16.5" customHeight="1">
      <c r="A56" s="127" t="s">
        <v>80</v>
      </c>
      <c r="B56" s="66"/>
      <c r="C56" s="128"/>
      <c r="D56" s="128"/>
      <c r="E56" s="129" t="s">
        <v>81</v>
      </c>
      <c r="F56" s="129"/>
      <c r="G56" s="129"/>
      <c r="H56" s="129"/>
      <c r="I56" s="129"/>
      <c r="J56" s="128"/>
      <c r="K56" s="129" t="s">
        <v>82</v>
      </c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30">
        <f>'SO01.1 - Výkopové práce a...'!J32</f>
        <v>0</v>
      </c>
      <c r="AH56" s="128"/>
      <c r="AI56" s="128"/>
      <c r="AJ56" s="128"/>
      <c r="AK56" s="128"/>
      <c r="AL56" s="128"/>
      <c r="AM56" s="128"/>
      <c r="AN56" s="130">
        <f>SUM(AG56,AT56)</f>
        <v>0</v>
      </c>
      <c r="AO56" s="128"/>
      <c r="AP56" s="128"/>
      <c r="AQ56" s="131" t="s">
        <v>83</v>
      </c>
      <c r="AR56" s="68"/>
      <c r="AS56" s="132">
        <v>0</v>
      </c>
      <c r="AT56" s="133">
        <f>ROUND(SUM(AV56:AW56),2)</f>
        <v>0</v>
      </c>
      <c r="AU56" s="134">
        <f>'SO01.1 - Výkopové práce a...'!P93</f>
        <v>0</v>
      </c>
      <c r="AV56" s="133">
        <f>'SO01.1 - Výkopové práce a...'!J35</f>
        <v>0</v>
      </c>
      <c r="AW56" s="133">
        <f>'SO01.1 - Výkopové práce a...'!J36</f>
        <v>0</v>
      </c>
      <c r="AX56" s="133">
        <f>'SO01.1 - Výkopové práce a...'!J37</f>
        <v>0</v>
      </c>
      <c r="AY56" s="133">
        <f>'SO01.1 - Výkopové práce a...'!J38</f>
        <v>0</v>
      </c>
      <c r="AZ56" s="133">
        <f>'SO01.1 - Výkopové práce a...'!F35</f>
        <v>0</v>
      </c>
      <c r="BA56" s="133">
        <f>'SO01.1 - Výkopové práce a...'!F36</f>
        <v>0</v>
      </c>
      <c r="BB56" s="133">
        <f>'SO01.1 - Výkopové práce a...'!F37</f>
        <v>0</v>
      </c>
      <c r="BC56" s="133">
        <f>'SO01.1 - Výkopové práce a...'!F38</f>
        <v>0</v>
      </c>
      <c r="BD56" s="135">
        <f>'SO01.1 - Výkopové práce a...'!F39</f>
        <v>0</v>
      </c>
      <c r="BE56" s="4"/>
      <c r="BT56" s="136" t="s">
        <v>79</v>
      </c>
      <c r="BV56" s="136" t="s">
        <v>72</v>
      </c>
      <c r="BW56" s="136" t="s">
        <v>84</v>
      </c>
      <c r="BX56" s="136" t="s">
        <v>78</v>
      </c>
      <c r="CL56" s="136" t="s">
        <v>19</v>
      </c>
    </row>
    <row r="57" s="4" customFormat="1" ht="16.5" customHeight="1">
      <c r="A57" s="127" t="s">
        <v>80</v>
      </c>
      <c r="B57" s="66"/>
      <c r="C57" s="128"/>
      <c r="D57" s="128"/>
      <c r="E57" s="129" t="s">
        <v>85</v>
      </c>
      <c r="F57" s="129"/>
      <c r="G57" s="129"/>
      <c r="H57" s="129"/>
      <c r="I57" s="129"/>
      <c r="J57" s="128"/>
      <c r="K57" s="129" t="s">
        <v>86</v>
      </c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30">
        <f>'SO01.2 - Výpis materiálu řad'!J32</f>
        <v>0</v>
      </c>
      <c r="AH57" s="128"/>
      <c r="AI57" s="128"/>
      <c r="AJ57" s="128"/>
      <c r="AK57" s="128"/>
      <c r="AL57" s="128"/>
      <c r="AM57" s="128"/>
      <c r="AN57" s="130">
        <f>SUM(AG57,AT57)</f>
        <v>0</v>
      </c>
      <c r="AO57" s="128"/>
      <c r="AP57" s="128"/>
      <c r="AQ57" s="131" t="s">
        <v>83</v>
      </c>
      <c r="AR57" s="68"/>
      <c r="AS57" s="132">
        <v>0</v>
      </c>
      <c r="AT57" s="133">
        <f>ROUND(SUM(AV57:AW57),2)</f>
        <v>0</v>
      </c>
      <c r="AU57" s="134">
        <f>'SO01.2 - Výpis materiálu řad'!P90</f>
        <v>0</v>
      </c>
      <c r="AV57" s="133">
        <f>'SO01.2 - Výpis materiálu řad'!J35</f>
        <v>0</v>
      </c>
      <c r="AW57" s="133">
        <f>'SO01.2 - Výpis materiálu řad'!J36</f>
        <v>0</v>
      </c>
      <c r="AX57" s="133">
        <f>'SO01.2 - Výpis materiálu řad'!J37</f>
        <v>0</v>
      </c>
      <c r="AY57" s="133">
        <f>'SO01.2 - Výpis materiálu řad'!J38</f>
        <v>0</v>
      </c>
      <c r="AZ57" s="133">
        <f>'SO01.2 - Výpis materiálu řad'!F35</f>
        <v>0</v>
      </c>
      <c r="BA57" s="133">
        <f>'SO01.2 - Výpis materiálu řad'!F36</f>
        <v>0</v>
      </c>
      <c r="BB57" s="133">
        <f>'SO01.2 - Výpis materiálu řad'!F37</f>
        <v>0</v>
      </c>
      <c r="BC57" s="133">
        <f>'SO01.2 - Výpis materiálu řad'!F38</f>
        <v>0</v>
      </c>
      <c r="BD57" s="135">
        <f>'SO01.2 - Výpis materiálu řad'!F39</f>
        <v>0</v>
      </c>
      <c r="BE57" s="4"/>
      <c r="BT57" s="136" t="s">
        <v>79</v>
      </c>
      <c r="BV57" s="136" t="s">
        <v>72</v>
      </c>
      <c r="BW57" s="136" t="s">
        <v>87</v>
      </c>
      <c r="BX57" s="136" t="s">
        <v>78</v>
      </c>
      <c r="CL57" s="136" t="s">
        <v>19</v>
      </c>
    </row>
    <row r="58" s="4" customFormat="1" ht="16.5" customHeight="1">
      <c r="A58" s="127" t="s">
        <v>80</v>
      </c>
      <c r="B58" s="66"/>
      <c r="C58" s="128"/>
      <c r="D58" s="128"/>
      <c r="E58" s="129" t="s">
        <v>88</v>
      </c>
      <c r="F58" s="129"/>
      <c r="G58" s="129"/>
      <c r="H58" s="129"/>
      <c r="I58" s="129"/>
      <c r="J58" s="128"/>
      <c r="K58" s="129" t="s">
        <v>89</v>
      </c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30">
        <f>'SO01.3 - Výpis materiálu ...'!J32</f>
        <v>0</v>
      </c>
      <c r="AH58" s="128"/>
      <c r="AI58" s="128"/>
      <c r="AJ58" s="128"/>
      <c r="AK58" s="128"/>
      <c r="AL58" s="128"/>
      <c r="AM58" s="128"/>
      <c r="AN58" s="130">
        <f>SUM(AG58,AT58)</f>
        <v>0</v>
      </c>
      <c r="AO58" s="128"/>
      <c r="AP58" s="128"/>
      <c r="AQ58" s="131" t="s">
        <v>83</v>
      </c>
      <c r="AR58" s="68"/>
      <c r="AS58" s="132">
        <v>0</v>
      </c>
      <c r="AT58" s="133">
        <f>ROUND(SUM(AV58:AW58),2)</f>
        <v>0</v>
      </c>
      <c r="AU58" s="134">
        <f>'SO01.3 - Výpis materiálu ...'!P90</f>
        <v>0</v>
      </c>
      <c r="AV58" s="133">
        <f>'SO01.3 - Výpis materiálu ...'!J35</f>
        <v>0</v>
      </c>
      <c r="AW58" s="133">
        <f>'SO01.3 - Výpis materiálu ...'!J36</f>
        <v>0</v>
      </c>
      <c r="AX58" s="133">
        <f>'SO01.3 - Výpis materiálu ...'!J37</f>
        <v>0</v>
      </c>
      <c r="AY58" s="133">
        <f>'SO01.3 - Výpis materiálu ...'!J38</f>
        <v>0</v>
      </c>
      <c r="AZ58" s="133">
        <f>'SO01.3 - Výpis materiálu ...'!F35</f>
        <v>0</v>
      </c>
      <c r="BA58" s="133">
        <f>'SO01.3 - Výpis materiálu ...'!F36</f>
        <v>0</v>
      </c>
      <c r="BB58" s="133">
        <f>'SO01.3 - Výpis materiálu ...'!F37</f>
        <v>0</v>
      </c>
      <c r="BC58" s="133">
        <f>'SO01.3 - Výpis materiálu ...'!F38</f>
        <v>0</v>
      </c>
      <c r="BD58" s="135">
        <f>'SO01.3 - Výpis materiálu ...'!F39</f>
        <v>0</v>
      </c>
      <c r="BE58" s="4"/>
      <c r="BT58" s="136" t="s">
        <v>79</v>
      </c>
      <c r="BV58" s="136" t="s">
        <v>72</v>
      </c>
      <c r="BW58" s="136" t="s">
        <v>90</v>
      </c>
      <c r="BX58" s="136" t="s">
        <v>78</v>
      </c>
      <c r="CL58" s="136" t="s">
        <v>19</v>
      </c>
    </row>
    <row r="59" s="4" customFormat="1" ht="16.5" customHeight="1">
      <c r="A59" s="127" t="s">
        <v>80</v>
      </c>
      <c r="B59" s="66"/>
      <c r="C59" s="128"/>
      <c r="D59" s="128"/>
      <c r="E59" s="129" t="s">
        <v>91</v>
      </c>
      <c r="F59" s="129"/>
      <c r="G59" s="129"/>
      <c r="H59" s="129"/>
      <c r="I59" s="129"/>
      <c r="J59" s="128"/>
      <c r="K59" s="129" t="s">
        <v>92</v>
      </c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30">
        <f>'SO01.4 - Provizorní zásob...'!J32</f>
        <v>0</v>
      </c>
      <c r="AH59" s="128"/>
      <c r="AI59" s="128"/>
      <c r="AJ59" s="128"/>
      <c r="AK59" s="128"/>
      <c r="AL59" s="128"/>
      <c r="AM59" s="128"/>
      <c r="AN59" s="130">
        <f>SUM(AG59,AT59)</f>
        <v>0</v>
      </c>
      <c r="AO59" s="128"/>
      <c r="AP59" s="128"/>
      <c r="AQ59" s="131" t="s">
        <v>83</v>
      </c>
      <c r="AR59" s="68"/>
      <c r="AS59" s="132">
        <v>0</v>
      </c>
      <c r="AT59" s="133">
        <f>ROUND(SUM(AV59:AW59),2)</f>
        <v>0</v>
      </c>
      <c r="AU59" s="134">
        <f>'SO01.4 - Provizorní zásob...'!P89</f>
        <v>0</v>
      </c>
      <c r="AV59" s="133">
        <f>'SO01.4 - Provizorní zásob...'!J35</f>
        <v>0</v>
      </c>
      <c r="AW59" s="133">
        <f>'SO01.4 - Provizorní zásob...'!J36</f>
        <v>0</v>
      </c>
      <c r="AX59" s="133">
        <f>'SO01.4 - Provizorní zásob...'!J37</f>
        <v>0</v>
      </c>
      <c r="AY59" s="133">
        <f>'SO01.4 - Provizorní zásob...'!J38</f>
        <v>0</v>
      </c>
      <c r="AZ59" s="133">
        <f>'SO01.4 - Provizorní zásob...'!F35</f>
        <v>0</v>
      </c>
      <c r="BA59" s="133">
        <f>'SO01.4 - Provizorní zásob...'!F36</f>
        <v>0</v>
      </c>
      <c r="BB59" s="133">
        <f>'SO01.4 - Provizorní zásob...'!F37</f>
        <v>0</v>
      </c>
      <c r="BC59" s="133">
        <f>'SO01.4 - Provizorní zásob...'!F38</f>
        <v>0</v>
      </c>
      <c r="BD59" s="135">
        <f>'SO01.4 - Provizorní zásob...'!F39</f>
        <v>0</v>
      </c>
      <c r="BE59" s="4"/>
      <c r="BT59" s="136" t="s">
        <v>79</v>
      </c>
      <c r="BV59" s="136" t="s">
        <v>72</v>
      </c>
      <c r="BW59" s="136" t="s">
        <v>93</v>
      </c>
      <c r="BX59" s="136" t="s">
        <v>78</v>
      </c>
      <c r="CL59" s="136" t="s">
        <v>19</v>
      </c>
    </row>
    <row r="60" s="7" customFormat="1" ht="16.5" customHeight="1">
      <c r="A60" s="7"/>
      <c r="B60" s="114"/>
      <c r="C60" s="115"/>
      <c r="D60" s="116" t="s">
        <v>94</v>
      </c>
      <c r="E60" s="116"/>
      <c r="F60" s="116"/>
      <c r="G60" s="116"/>
      <c r="H60" s="116"/>
      <c r="I60" s="117"/>
      <c r="J60" s="116" t="s">
        <v>95</v>
      </c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8">
        <f>ROUND(SUM(AG61:AG64),2)</f>
        <v>0</v>
      </c>
      <c r="AH60" s="117"/>
      <c r="AI60" s="117"/>
      <c r="AJ60" s="117"/>
      <c r="AK60" s="117"/>
      <c r="AL60" s="117"/>
      <c r="AM60" s="117"/>
      <c r="AN60" s="119">
        <f>SUM(AG60,AT60)</f>
        <v>0</v>
      </c>
      <c r="AO60" s="117"/>
      <c r="AP60" s="117"/>
      <c r="AQ60" s="120" t="s">
        <v>76</v>
      </c>
      <c r="AR60" s="121"/>
      <c r="AS60" s="122">
        <f>ROUND(SUM(AS61:AS64),2)</f>
        <v>0</v>
      </c>
      <c r="AT60" s="123">
        <f>ROUND(SUM(AV60:AW60),2)</f>
        <v>0</v>
      </c>
      <c r="AU60" s="124">
        <f>ROUND(SUM(AU61:AU64),5)</f>
        <v>0</v>
      </c>
      <c r="AV60" s="123">
        <f>ROUND(AZ60*L29,2)</f>
        <v>0</v>
      </c>
      <c r="AW60" s="123">
        <f>ROUND(BA60*L30,2)</f>
        <v>0</v>
      </c>
      <c r="AX60" s="123">
        <f>ROUND(BB60*L29,2)</f>
        <v>0</v>
      </c>
      <c r="AY60" s="123">
        <f>ROUND(BC60*L30,2)</f>
        <v>0</v>
      </c>
      <c r="AZ60" s="123">
        <f>ROUND(SUM(AZ61:AZ64),2)</f>
        <v>0</v>
      </c>
      <c r="BA60" s="123">
        <f>ROUND(SUM(BA61:BA64),2)</f>
        <v>0</v>
      </c>
      <c r="BB60" s="123">
        <f>ROUND(SUM(BB61:BB64),2)</f>
        <v>0</v>
      </c>
      <c r="BC60" s="123">
        <f>ROUND(SUM(BC61:BC64),2)</f>
        <v>0</v>
      </c>
      <c r="BD60" s="125">
        <f>ROUND(SUM(BD61:BD64),2)</f>
        <v>0</v>
      </c>
      <c r="BE60" s="7"/>
      <c r="BS60" s="126" t="s">
        <v>69</v>
      </c>
      <c r="BT60" s="126" t="s">
        <v>77</v>
      </c>
      <c r="BU60" s="126" t="s">
        <v>71</v>
      </c>
      <c r="BV60" s="126" t="s">
        <v>72</v>
      </c>
      <c r="BW60" s="126" t="s">
        <v>96</v>
      </c>
      <c r="BX60" s="126" t="s">
        <v>5</v>
      </c>
      <c r="CL60" s="126" t="s">
        <v>19</v>
      </c>
      <c r="CM60" s="126" t="s">
        <v>79</v>
      </c>
    </row>
    <row r="61" s="4" customFormat="1" ht="16.5" customHeight="1">
      <c r="A61" s="127" t="s">
        <v>80</v>
      </c>
      <c r="B61" s="66"/>
      <c r="C61" s="128"/>
      <c r="D61" s="128"/>
      <c r="E61" s="129" t="s">
        <v>97</v>
      </c>
      <c r="F61" s="129"/>
      <c r="G61" s="129"/>
      <c r="H61" s="129"/>
      <c r="I61" s="129"/>
      <c r="J61" s="128"/>
      <c r="K61" s="129" t="s">
        <v>82</v>
      </c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30">
        <f>'SO02.1 - Výkopové práce a...'!J32</f>
        <v>0</v>
      </c>
      <c r="AH61" s="128"/>
      <c r="AI61" s="128"/>
      <c r="AJ61" s="128"/>
      <c r="AK61" s="128"/>
      <c r="AL61" s="128"/>
      <c r="AM61" s="128"/>
      <c r="AN61" s="130">
        <f>SUM(AG61,AT61)</f>
        <v>0</v>
      </c>
      <c r="AO61" s="128"/>
      <c r="AP61" s="128"/>
      <c r="AQ61" s="131" t="s">
        <v>83</v>
      </c>
      <c r="AR61" s="68"/>
      <c r="AS61" s="132">
        <v>0</v>
      </c>
      <c r="AT61" s="133">
        <f>ROUND(SUM(AV61:AW61),2)</f>
        <v>0</v>
      </c>
      <c r="AU61" s="134">
        <f>'SO02.1 - Výkopové práce a...'!P93</f>
        <v>0</v>
      </c>
      <c r="AV61" s="133">
        <f>'SO02.1 - Výkopové práce a...'!J35</f>
        <v>0</v>
      </c>
      <c r="AW61" s="133">
        <f>'SO02.1 - Výkopové práce a...'!J36</f>
        <v>0</v>
      </c>
      <c r="AX61" s="133">
        <f>'SO02.1 - Výkopové práce a...'!J37</f>
        <v>0</v>
      </c>
      <c r="AY61" s="133">
        <f>'SO02.1 - Výkopové práce a...'!J38</f>
        <v>0</v>
      </c>
      <c r="AZ61" s="133">
        <f>'SO02.1 - Výkopové práce a...'!F35</f>
        <v>0</v>
      </c>
      <c r="BA61" s="133">
        <f>'SO02.1 - Výkopové práce a...'!F36</f>
        <v>0</v>
      </c>
      <c r="BB61" s="133">
        <f>'SO02.1 - Výkopové práce a...'!F37</f>
        <v>0</v>
      </c>
      <c r="BC61" s="133">
        <f>'SO02.1 - Výkopové práce a...'!F38</f>
        <v>0</v>
      </c>
      <c r="BD61" s="135">
        <f>'SO02.1 - Výkopové práce a...'!F39</f>
        <v>0</v>
      </c>
      <c r="BE61" s="4"/>
      <c r="BT61" s="136" t="s">
        <v>79</v>
      </c>
      <c r="BV61" s="136" t="s">
        <v>72</v>
      </c>
      <c r="BW61" s="136" t="s">
        <v>98</v>
      </c>
      <c r="BX61" s="136" t="s">
        <v>96</v>
      </c>
      <c r="CL61" s="136" t="s">
        <v>19</v>
      </c>
    </row>
    <row r="62" s="4" customFormat="1" ht="16.5" customHeight="1">
      <c r="A62" s="127" t="s">
        <v>80</v>
      </c>
      <c r="B62" s="66"/>
      <c r="C62" s="128"/>
      <c r="D62" s="128"/>
      <c r="E62" s="129" t="s">
        <v>99</v>
      </c>
      <c r="F62" s="129"/>
      <c r="G62" s="129"/>
      <c r="H62" s="129"/>
      <c r="I62" s="129"/>
      <c r="J62" s="128"/>
      <c r="K62" s="129" t="s">
        <v>86</v>
      </c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30">
        <f>'SO02.2 - Výpis materiálu řad'!J32</f>
        <v>0</v>
      </c>
      <c r="AH62" s="128"/>
      <c r="AI62" s="128"/>
      <c r="AJ62" s="128"/>
      <c r="AK62" s="128"/>
      <c r="AL62" s="128"/>
      <c r="AM62" s="128"/>
      <c r="AN62" s="130">
        <f>SUM(AG62,AT62)</f>
        <v>0</v>
      </c>
      <c r="AO62" s="128"/>
      <c r="AP62" s="128"/>
      <c r="AQ62" s="131" t="s">
        <v>83</v>
      </c>
      <c r="AR62" s="68"/>
      <c r="AS62" s="132">
        <v>0</v>
      </c>
      <c r="AT62" s="133">
        <f>ROUND(SUM(AV62:AW62),2)</f>
        <v>0</v>
      </c>
      <c r="AU62" s="134">
        <f>'SO02.2 - Výpis materiálu řad'!P90</f>
        <v>0</v>
      </c>
      <c r="AV62" s="133">
        <f>'SO02.2 - Výpis materiálu řad'!J35</f>
        <v>0</v>
      </c>
      <c r="AW62" s="133">
        <f>'SO02.2 - Výpis materiálu řad'!J36</f>
        <v>0</v>
      </c>
      <c r="AX62" s="133">
        <f>'SO02.2 - Výpis materiálu řad'!J37</f>
        <v>0</v>
      </c>
      <c r="AY62" s="133">
        <f>'SO02.2 - Výpis materiálu řad'!J38</f>
        <v>0</v>
      </c>
      <c r="AZ62" s="133">
        <f>'SO02.2 - Výpis materiálu řad'!F35</f>
        <v>0</v>
      </c>
      <c r="BA62" s="133">
        <f>'SO02.2 - Výpis materiálu řad'!F36</f>
        <v>0</v>
      </c>
      <c r="BB62" s="133">
        <f>'SO02.2 - Výpis materiálu řad'!F37</f>
        <v>0</v>
      </c>
      <c r="BC62" s="133">
        <f>'SO02.2 - Výpis materiálu řad'!F38</f>
        <v>0</v>
      </c>
      <c r="BD62" s="135">
        <f>'SO02.2 - Výpis materiálu řad'!F39</f>
        <v>0</v>
      </c>
      <c r="BE62" s="4"/>
      <c r="BT62" s="136" t="s">
        <v>79</v>
      </c>
      <c r="BV62" s="136" t="s">
        <v>72</v>
      </c>
      <c r="BW62" s="136" t="s">
        <v>100</v>
      </c>
      <c r="BX62" s="136" t="s">
        <v>96</v>
      </c>
      <c r="CL62" s="136" t="s">
        <v>19</v>
      </c>
    </row>
    <row r="63" s="4" customFormat="1" ht="16.5" customHeight="1">
      <c r="A63" s="127" t="s">
        <v>80</v>
      </c>
      <c r="B63" s="66"/>
      <c r="C63" s="128"/>
      <c r="D63" s="128"/>
      <c r="E63" s="129" t="s">
        <v>101</v>
      </c>
      <c r="F63" s="129"/>
      <c r="G63" s="129"/>
      <c r="H63" s="129"/>
      <c r="I63" s="129"/>
      <c r="J63" s="128"/>
      <c r="K63" s="129" t="s">
        <v>89</v>
      </c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30">
        <f>'SO02.3 - Výpis materiálu ...'!J32</f>
        <v>0</v>
      </c>
      <c r="AH63" s="128"/>
      <c r="AI63" s="128"/>
      <c r="AJ63" s="128"/>
      <c r="AK63" s="128"/>
      <c r="AL63" s="128"/>
      <c r="AM63" s="128"/>
      <c r="AN63" s="130">
        <f>SUM(AG63,AT63)</f>
        <v>0</v>
      </c>
      <c r="AO63" s="128"/>
      <c r="AP63" s="128"/>
      <c r="AQ63" s="131" t="s">
        <v>83</v>
      </c>
      <c r="AR63" s="68"/>
      <c r="AS63" s="132">
        <v>0</v>
      </c>
      <c r="AT63" s="133">
        <f>ROUND(SUM(AV63:AW63),2)</f>
        <v>0</v>
      </c>
      <c r="AU63" s="134">
        <f>'SO02.3 - Výpis materiálu ...'!P90</f>
        <v>0</v>
      </c>
      <c r="AV63" s="133">
        <f>'SO02.3 - Výpis materiálu ...'!J35</f>
        <v>0</v>
      </c>
      <c r="AW63" s="133">
        <f>'SO02.3 - Výpis materiálu ...'!J36</f>
        <v>0</v>
      </c>
      <c r="AX63" s="133">
        <f>'SO02.3 - Výpis materiálu ...'!J37</f>
        <v>0</v>
      </c>
      <c r="AY63" s="133">
        <f>'SO02.3 - Výpis materiálu ...'!J38</f>
        <v>0</v>
      </c>
      <c r="AZ63" s="133">
        <f>'SO02.3 - Výpis materiálu ...'!F35</f>
        <v>0</v>
      </c>
      <c r="BA63" s="133">
        <f>'SO02.3 - Výpis materiálu ...'!F36</f>
        <v>0</v>
      </c>
      <c r="BB63" s="133">
        <f>'SO02.3 - Výpis materiálu ...'!F37</f>
        <v>0</v>
      </c>
      <c r="BC63" s="133">
        <f>'SO02.3 - Výpis materiálu ...'!F38</f>
        <v>0</v>
      </c>
      <c r="BD63" s="135">
        <f>'SO02.3 - Výpis materiálu ...'!F39</f>
        <v>0</v>
      </c>
      <c r="BE63" s="4"/>
      <c r="BT63" s="136" t="s">
        <v>79</v>
      </c>
      <c r="BV63" s="136" t="s">
        <v>72</v>
      </c>
      <c r="BW63" s="136" t="s">
        <v>102</v>
      </c>
      <c r="BX63" s="136" t="s">
        <v>96</v>
      </c>
      <c r="CL63" s="136" t="s">
        <v>19</v>
      </c>
    </row>
    <row r="64" s="4" customFormat="1" ht="23.25" customHeight="1">
      <c r="A64" s="127" t="s">
        <v>80</v>
      </c>
      <c r="B64" s="66"/>
      <c r="C64" s="128"/>
      <c r="D64" s="128"/>
      <c r="E64" s="129" t="s">
        <v>103</v>
      </c>
      <c r="F64" s="129"/>
      <c r="G64" s="129"/>
      <c r="H64" s="129"/>
      <c r="I64" s="129"/>
      <c r="J64" s="128"/>
      <c r="K64" s="129" t="s">
        <v>104</v>
      </c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30">
        <f>'SO02.4 - Provizorní zásob...'!J32</f>
        <v>0</v>
      </c>
      <c r="AH64" s="128"/>
      <c r="AI64" s="128"/>
      <c r="AJ64" s="128"/>
      <c r="AK64" s="128"/>
      <c r="AL64" s="128"/>
      <c r="AM64" s="128"/>
      <c r="AN64" s="130">
        <f>SUM(AG64,AT64)</f>
        <v>0</v>
      </c>
      <c r="AO64" s="128"/>
      <c r="AP64" s="128"/>
      <c r="AQ64" s="131" t="s">
        <v>83</v>
      </c>
      <c r="AR64" s="68"/>
      <c r="AS64" s="132">
        <v>0</v>
      </c>
      <c r="AT64" s="133">
        <f>ROUND(SUM(AV64:AW64),2)</f>
        <v>0</v>
      </c>
      <c r="AU64" s="134">
        <f>'SO02.4 - Provizorní zásob...'!P89</f>
        <v>0</v>
      </c>
      <c r="AV64" s="133">
        <f>'SO02.4 - Provizorní zásob...'!J35</f>
        <v>0</v>
      </c>
      <c r="AW64" s="133">
        <f>'SO02.4 - Provizorní zásob...'!J36</f>
        <v>0</v>
      </c>
      <c r="AX64" s="133">
        <f>'SO02.4 - Provizorní zásob...'!J37</f>
        <v>0</v>
      </c>
      <c r="AY64" s="133">
        <f>'SO02.4 - Provizorní zásob...'!J38</f>
        <v>0</v>
      </c>
      <c r="AZ64" s="133">
        <f>'SO02.4 - Provizorní zásob...'!F35</f>
        <v>0</v>
      </c>
      <c r="BA64" s="133">
        <f>'SO02.4 - Provizorní zásob...'!F36</f>
        <v>0</v>
      </c>
      <c r="BB64" s="133">
        <f>'SO02.4 - Provizorní zásob...'!F37</f>
        <v>0</v>
      </c>
      <c r="BC64" s="133">
        <f>'SO02.4 - Provizorní zásob...'!F38</f>
        <v>0</v>
      </c>
      <c r="BD64" s="135">
        <f>'SO02.4 - Provizorní zásob...'!F39</f>
        <v>0</v>
      </c>
      <c r="BE64" s="4"/>
      <c r="BT64" s="136" t="s">
        <v>79</v>
      </c>
      <c r="BV64" s="136" t="s">
        <v>72</v>
      </c>
      <c r="BW64" s="136" t="s">
        <v>105</v>
      </c>
      <c r="BX64" s="136" t="s">
        <v>96</v>
      </c>
      <c r="CL64" s="136" t="s">
        <v>19</v>
      </c>
    </row>
    <row r="65" s="7" customFormat="1" ht="16.5" customHeight="1">
      <c r="A65" s="127" t="s">
        <v>80</v>
      </c>
      <c r="B65" s="114"/>
      <c r="C65" s="115"/>
      <c r="D65" s="116" t="s">
        <v>106</v>
      </c>
      <c r="E65" s="116"/>
      <c r="F65" s="116"/>
      <c r="G65" s="116"/>
      <c r="H65" s="116"/>
      <c r="I65" s="117"/>
      <c r="J65" s="116" t="s">
        <v>107</v>
      </c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9">
        <f>'OVN - Ostatní a vedlejší ...'!J30</f>
        <v>0</v>
      </c>
      <c r="AH65" s="117"/>
      <c r="AI65" s="117"/>
      <c r="AJ65" s="117"/>
      <c r="AK65" s="117"/>
      <c r="AL65" s="117"/>
      <c r="AM65" s="117"/>
      <c r="AN65" s="119">
        <f>SUM(AG65,AT65)</f>
        <v>0</v>
      </c>
      <c r="AO65" s="117"/>
      <c r="AP65" s="117"/>
      <c r="AQ65" s="120" t="s">
        <v>76</v>
      </c>
      <c r="AR65" s="121"/>
      <c r="AS65" s="137">
        <v>0</v>
      </c>
      <c r="AT65" s="138">
        <f>ROUND(SUM(AV65:AW65),2)</f>
        <v>0</v>
      </c>
      <c r="AU65" s="139">
        <f>'OVN - Ostatní a vedlejší ...'!P80</f>
        <v>0</v>
      </c>
      <c r="AV65" s="138">
        <f>'OVN - Ostatní a vedlejší ...'!J33</f>
        <v>0</v>
      </c>
      <c r="AW65" s="138">
        <f>'OVN - Ostatní a vedlejší ...'!J34</f>
        <v>0</v>
      </c>
      <c r="AX65" s="138">
        <f>'OVN - Ostatní a vedlejší ...'!J35</f>
        <v>0</v>
      </c>
      <c r="AY65" s="138">
        <f>'OVN - Ostatní a vedlejší ...'!J36</f>
        <v>0</v>
      </c>
      <c r="AZ65" s="138">
        <f>'OVN - Ostatní a vedlejší ...'!F33</f>
        <v>0</v>
      </c>
      <c r="BA65" s="138">
        <f>'OVN - Ostatní a vedlejší ...'!F34</f>
        <v>0</v>
      </c>
      <c r="BB65" s="138">
        <f>'OVN - Ostatní a vedlejší ...'!F35</f>
        <v>0</v>
      </c>
      <c r="BC65" s="138">
        <f>'OVN - Ostatní a vedlejší ...'!F36</f>
        <v>0</v>
      </c>
      <c r="BD65" s="140">
        <f>'OVN - Ostatní a vedlejší ...'!F37</f>
        <v>0</v>
      </c>
      <c r="BE65" s="7"/>
      <c r="BT65" s="126" t="s">
        <v>77</v>
      </c>
      <c r="BV65" s="126" t="s">
        <v>72</v>
      </c>
      <c r="BW65" s="126" t="s">
        <v>108</v>
      </c>
      <c r="BX65" s="126" t="s">
        <v>5</v>
      </c>
      <c r="CL65" s="126" t="s">
        <v>19</v>
      </c>
      <c r="CM65" s="126" t="s">
        <v>79</v>
      </c>
    </row>
    <row r="66" s="2" customFormat="1" ht="30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7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="2" customFormat="1" ht="6.96" customHeight="1">
      <c r="A67" s="41"/>
      <c r="B67" s="62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47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</sheetData>
  <sheetProtection sheet="1" formatColumns="0" formatRows="0" objects="1" scenarios="1" spinCount="100000" saltValue="PTwY9I73ScsBfiuudYxCQJnDVupotEdZE5rWjbV3TJAIZA3jfgI43VLqFrGnt9Sb7teKFJR+8TQg2I7UNg5jiQ==" hashValue="IByM8wC6D4ff6qrMhiCwqPPiDweHViX3gENwBmMQ9QpMyXOzLX88TUaem97igMZutJ8Gsz9+/VIhPRCPIJqZwA==" algorithmName="SHA-512" password="CC51"/>
  <mergeCells count="82">
    <mergeCell ref="C52:G52"/>
    <mergeCell ref="D55:H55"/>
    <mergeCell ref="D60:H60"/>
    <mergeCell ref="E58:I58"/>
    <mergeCell ref="E56:I56"/>
    <mergeCell ref="E59:I59"/>
    <mergeCell ref="E61:I61"/>
    <mergeCell ref="E57:I57"/>
    <mergeCell ref="E62:I62"/>
    <mergeCell ref="E63:I63"/>
    <mergeCell ref="E64:I64"/>
    <mergeCell ref="I52:AF52"/>
    <mergeCell ref="J55:AF55"/>
    <mergeCell ref="J60:AF60"/>
    <mergeCell ref="K61:AF61"/>
    <mergeCell ref="K57:AF57"/>
    <mergeCell ref="K62:AF62"/>
    <mergeCell ref="K63:AF63"/>
    <mergeCell ref="K59:AF59"/>
    <mergeCell ref="K64:AF64"/>
    <mergeCell ref="K56:AF56"/>
    <mergeCell ref="K58:AF58"/>
    <mergeCell ref="L45:AO45"/>
    <mergeCell ref="D65:H65"/>
    <mergeCell ref="J65:AF65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64:AM64"/>
    <mergeCell ref="AG57:AM57"/>
    <mergeCell ref="AG52:AM52"/>
    <mergeCell ref="AG58:AM58"/>
    <mergeCell ref="AG56:AM56"/>
    <mergeCell ref="AG55:AM55"/>
    <mergeCell ref="AG59:AM59"/>
    <mergeCell ref="AG62:AM62"/>
    <mergeCell ref="AG63:AM63"/>
    <mergeCell ref="AG60:AM60"/>
    <mergeCell ref="AG61:AM61"/>
    <mergeCell ref="AM49:AP49"/>
    <mergeCell ref="AM50:AP50"/>
    <mergeCell ref="AM47:AN47"/>
    <mergeCell ref="AN62:AP62"/>
    <mergeCell ref="AN64:AP64"/>
    <mergeCell ref="AN63:AP63"/>
    <mergeCell ref="AN61:AP61"/>
    <mergeCell ref="AN57:AP57"/>
    <mergeCell ref="AN55:AP55"/>
    <mergeCell ref="AN60:AP60"/>
    <mergeCell ref="AN59:AP59"/>
    <mergeCell ref="AN56:AP56"/>
    <mergeCell ref="AN52:AP52"/>
    <mergeCell ref="AN58:AP58"/>
    <mergeCell ref="AS49:AT51"/>
    <mergeCell ref="AN65:AP65"/>
    <mergeCell ref="AG65:AM65"/>
    <mergeCell ref="AN54:AP54"/>
  </mergeCells>
  <hyperlinks>
    <hyperlink ref="A56" location="'SO01.1 - Výkopové práce a...'!C2" display="/"/>
    <hyperlink ref="A57" location="'SO01.2 - Výpis materiálu řad'!C2" display="/"/>
    <hyperlink ref="A58" location="'SO01.3 - Výpis materiálu ...'!C2" display="/"/>
    <hyperlink ref="A59" location="'SO01.4 - Provizorní zásob...'!C2" display="/"/>
    <hyperlink ref="A61" location="'SO02.1 - Výkopové práce a...'!C2" display="/"/>
    <hyperlink ref="A62" location="'SO02.2 - Výpis materiálu řad'!C2" display="/"/>
    <hyperlink ref="A63" location="'SO02.3 - Výpis materiálu ...'!C2" display="/"/>
    <hyperlink ref="A64" location="'SO02.4 - Provizorní zásob...'!C2" display="/"/>
    <hyperlink ref="A65" location="'OVN - Ostatní a vedlejší 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84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79</v>
      </c>
    </row>
    <row r="4" s="1" customFormat="1" ht="24.96" customHeight="1">
      <c r="B4" s="23"/>
      <c r="D4" s="143" t="s">
        <v>109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26.25" customHeight="1">
      <c r="B7" s="23"/>
      <c r="E7" s="146" t="str">
        <f>'Rekapitulace stavby'!K6</f>
        <v>UHERSKÉ HRADIŠTĚ, MAŘATICE, UL. NA ZÁPOVĚDI REKONSTRUKCE VODOVODNÍCH ŘADŮ O-7 A O-8</v>
      </c>
      <c r="F7" s="145"/>
      <c r="G7" s="145"/>
      <c r="H7" s="145"/>
      <c r="L7" s="23"/>
    </row>
    <row r="8" s="1" customFormat="1" ht="12" customHeight="1">
      <c r="B8" s="23"/>
      <c r="D8" s="145" t="s">
        <v>110</v>
      </c>
      <c r="L8" s="23"/>
    </row>
    <row r="9" s="2" customFormat="1" ht="16.5" customHeight="1">
      <c r="A9" s="41"/>
      <c r="B9" s="47"/>
      <c r="C9" s="41"/>
      <c r="D9" s="41"/>
      <c r="E9" s="146" t="s">
        <v>111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112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113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19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21</v>
      </c>
      <c r="E14" s="41"/>
      <c r="F14" s="136" t="s">
        <v>22</v>
      </c>
      <c r="G14" s="41"/>
      <c r="H14" s="41"/>
      <c r="I14" s="145" t="s">
        <v>23</v>
      </c>
      <c r="J14" s="149" t="str">
        <f>'Rekapitulace stavby'!AN8</f>
        <v>25. 9. 2025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25</v>
      </c>
      <c r="E16" s="41"/>
      <c r="F16" s="41"/>
      <c r="G16" s="41"/>
      <c r="H16" s="41"/>
      <c r="I16" s="145" t="s">
        <v>26</v>
      </c>
      <c r="J16" s="136" t="str">
        <f>IF('Rekapitulace stavby'!AN10="","",'Rekapitulace stavby'!AN10)</f>
        <v/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tr">
        <f>IF('Rekapitulace stavby'!E11="","",'Rekapitulace stavby'!E11)</f>
        <v xml:space="preserve"> </v>
      </c>
      <c r="F17" s="41"/>
      <c r="G17" s="41"/>
      <c r="H17" s="41"/>
      <c r="I17" s="145" t="s">
        <v>28</v>
      </c>
      <c r="J17" s="136" t="str">
        <f>IF('Rekapitulace stavby'!AN11="","",'Rekapitulace stavby'!AN11)</f>
        <v/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29</v>
      </c>
      <c r="E19" s="41"/>
      <c r="F19" s="41"/>
      <c r="G19" s="41"/>
      <c r="H19" s="41"/>
      <c r="I19" s="145" t="s">
        <v>26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28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31</v>
      </c>
      <c r="E22" s="41"/>
      <c r="F22" s="41"/>
      <c r="G22" s="41"/>
      <c r="H22" s="41"/>
      <c r="I22" s="145" t="s">
        <v>26</v>
      </c>
      <c r="J22" s="136" t="str">
        <f>IF('Rekapitulace stavby'!AN16="","",'Rekapitulace stavby'!AN16)</f>
        <v/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tr">
        <f>IF('Rekapitulace stavby'!E17="","",'Rekapitulace stavby'!E17)</f>
        <v xml:space="preserve"> </v>
      </c>
      <c r="F23" s="41"/>
      <c r="G23" s="41"/>
      <c r="H23" s="41"/>
      <c r="I23" s="145" t="s">
        <v>28</v>
      </c>
      <c r="J23" s="136" t="str">
        <f>IF('Rekapitulace stavby'!AN17="","",'Rekapitulace stavby'!AN17)</f>
        <v/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33</v>
      </c>
      <c r="E25" s="41"/>
      <c r="F25" s="41"/>
      <c r="G25" s="41"/>
      <c r="H25" s="41"/>
      <c r="I25" s="145" t="s">
        <v>26</v>
      </c>
      <c r="J25" s="136" t="str">
        <f>IF('Rekapitulace stavby'!AN19="","",'Rekapitulace stavby'!AN19)</f>
        <v/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5" t="s">
        <v>28</v>
      </c>
      <c r="J26" s="136" t="str">
        <f>IF('Rekapitulace stavby'!AN20="","",'Rekapitulace stavby'!AN20)</f>
        <v/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34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36</v>
      </c>
      <c r="E32" s="41"/>
      <c r="F32" s="41"/>
      <c r="G32" s="41"/>
      <c r="H32" s="41"/>
      <c r="I32" s="41"/>
      <c r="J32" s="156">
        <f>ROUND(J93,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38</v>
      </c>
      <c r="G34" s="41"/>
      <c r="H34" s="41"/>
      <c r="I34" s="157" t="s">
        <v>37</v>
      </c>
      <c r="J34" s="157" t="s">
        <v>39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40</v>
      </c>
      <c r="E35" s="145" t="s">
        <v>41</v>
      </c>
      <c r="F35" s="159">
        <f>ROUND((SUM(BE93:BE710)),  2)</f>
        <v>0</v>
      </c>
      <c r="G35" s="41"/>
      <c r="H35" s="41"/>
      <c r="I35" s="160">
        <v>0.20999999999999999</v>
      </c>
      <c r="J35" s="159">
        <f>ROUND(((SUM(BE93:BE710))*I35),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42</v>
      </c>
      <c r="F36" s="159">
        <f>ROUND((SUM(BF93:BF710)),  2)</f>
        <v>0</v>
      </c>
      <c r="G36" s="41"/>
      <c r="H36" s="41"/>
      <c r="I36" s="160">
        <v>0.12</v>
      </c>
      <c r="J36" s="159">
        <f>ROUND(((SUM(BF93:BF710))*I36),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43</v>
      </c>
      <c r="F37" s="159">
        <f>ROUND((SUM(BG93:BG710)),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44</v>
      </c>
      <c r="F38" s="159">
        <f>ROUND((SUM(BH93:BH710)),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45</v>
      </c>
      <c r="F39" s="159">
        <f>ROUND((SUM(BI93:BI710)),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46</v>
      </c>
      <c r="E41" s="163"/>
      <c r="F41" s="163"/>
      <c r="G41" s="164" t="s">
        <v>47</v>
      </c>
      <c r="H41" s="165" t="s">
        <v>48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114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2" t="str">
        <f>E7</f>
        <v>UHERSKÉ HRADIŠTĚ, MAŘATICE, UL. NA ZÁPOVĚDI REKONSTRUKCE VODOVODNÍCH ŘADŮ O-7 A O-8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110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111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112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SO01.1 - Výkopové práce a obnova povrchů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21</v>
      </c>
      <c r="D56" s="43"/>
      <c r="E56" s="43"/>
      <c r="F56" s="30" t="str">
        <f>F14</f>
        <v>Uherské Hradiště, místní části Mařatice</v>
      </c>
      <c r="G56" s="43"/>
      <c r="H56" s="43"/>
      <c r="I56" s="35" t="s">
        <v>23</v>
      </c>
      <c r="J56" s="75" t="str">
        <f>IF(J14="","",J14)</f>
        <v>25. 9. 2025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25</v>
      </c>
      <c r="D58" s="43"/>
      <c r="E58" s="43"/>
      <c r="F58" s="30" t="str">
        <f>E17</f>
        <v xml:space="preserve"> </v>
      </c>
      <c r="G58" s="43"/>
      <c r="H58" s="43"/>
      <c r="I58" s="35" t="s">
        <v>31</v>
      </c>
      <c r="J58" s="39" t="str">
        <f>E23</f>
        <v xml:space="preserve"> 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29</v>
      </c>
      <c r="D59" s="43"/>
      <c r="E59" s="43"/>
      <c r="F59" s="30" t="str">
        <f>IF(E20="","",E20)</f>
        <v>Vyplň údaj</v>
      </c>
      <c r="G59" s="43"/>
      <c r="H59" s="43"/>
      <c r="I59" s="35" t="s">
        <v>33</v>
      </c>
      <c r="J59" s="39" t="str">
        <f>E26</f>
        <v xml:space="preserve"> 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115</v>
      </c>
      <c r="D61" s="174"/>
      <c r="E61" s="174"/>
      <c r="F61" s="174"/>
      <c r="G61" s="174"/>
      <c r="H61" s="174"/>
      <c r="I61" s="174"/>
      <c r="J61" s="175" t="s">
        <v>116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68</v>
      </c>
      <c r="D63" s="43"/>
      <c r="E63" s="43"/>
      <c r="F63" s="43"/>
      <c r="G63" s="43"/>
      <c r="H63" s="43"/>
      <c r="I63" s="43"/>
      <c r="J63" s="105">
        <f>J93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117</v>
      </c>
    </row>
    <row r="64" s="9" customFormat="1" ht="24.96" customHeight="1">
      <c r="A64" s="9"/>
      <c r="B64" s="177"/>
      <c r="C64" s="178"/>
      <c r="D64" s="179" t="s">
        <v>118</v>
      </c>
      <c r="E64" s="180"/>
      <c r="F64" s="180"/>
      <c r="G64" s="180"/>
      <c r="H64" s="180"/>
      <c r="I64" s="180"/>
      <c r="J64" s="181">
        <f>J94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119</v>
      </c>
      <c r="E65" s="185"/>
      <c r="F65" s="185"/>
      <c r="G65" s="185"/>
      <c r="H65" s="185"/>
      <c r="I65" s="185"/>
      <c r="J65" s="186">
        <f>J95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120</v>
      </c>
      <c r="E66" s="185"/>
      <c r="F66" s="185"/>
      <c r="G66" s="185"/>
      <c r="H66" s="185"/>
      <c r="I66" s="185"/>
      <c r="J66" s="186">
        <f>J503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121</v>
      </c>
      <c r="E67" s="185"/>
      <c r="F67" s="185"/>
      <c r="G67" s="185"/>
      <c r="H67" s="185"/>
      <c r="I67" s="185"/>
      <c r="J67" s="186">
        <f>J530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122</v>
      </c>
      <c r="E68" s="185"/>
      <c r="F68" s="185"/>
      <c r="G68" s="185"/>
      <c r="H68" s="185"/>
      <c r="I68" s="185"/>
      <c r="J68" s="186">
        <f>J590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123</v>
      </c>
      <c r="E69" s="185"/>
      <c r="F69" s="185"/>
      <c r="G69" s="185"/>
      <c r="H69" s="185"/>
      <c r="I69" s="185"/>
      <c r="J69" s="186">
        <f>J601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124</v>
      </c>
      <c r="E70" s="185"/>
      <c r="F70" s="185"/>
      <c r="G70" s="185"/>
      <c r="H70" s="185"/>
      <c r="I70" s="185"/>
      <c r="J70" s="186">
        <f>J645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3"/>
      <c r="C71" s="128"/>
      <c r="D71" s="184" t="s">
        <v>125</v>
      </c>
      <c r="E71" s="185"/>
      <c r="F71" s="185"/>
      <c r="G71" s="185"/>
      <c r="H71" s="185"/>
      <c r="I71" s="185"/>
      <c r="J71" s="186">
        <f>J708</f>
        <v>0</v>
      </c>
      <c r="K71" s="128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2" customFormat="1" ht="21.84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7" s="2" customFormat="1" ht="6.96" customHeight="1">
      <c r="A77" s="41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4.96" customHeight="1">
      <c r="A78" s="41"/>
      <c r="B78" s="42"/>
      <c r="C78" s="26" t="s">
        <v>126</v>
      </c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16</v>
      </c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26.25" customHeight="1">
      <c r="A81" s="41"/>
      <c r="B81" s="42"/>
      <c r="C81" s="43"/>
      <c r="D81" s="43"/>
      <c r="E81" s="172" t="str">
        <f>E7</f>
        <v>UHERSKÉ HRADIŠTĚ, MAŘATICE, UL. NA ZÁPOVĚDI REKONSTRUKCE VODOVODNÍCH ŘADŮ O-7 A O-8</v>
      </c>
      <c r="F81" s="35"/>
      <c r="G81" s="35"/>
      <c r="H81" s="35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" customFormat="1" ht="12" customHeight="1">
      <c r="B82" s="24"/>
      <c r="C82" s="35" t="s">
        <v>110</v>
      </c>
      <c r="D82" s="25"/>
      <c r="E82" s="25"/>
      <c r="F82" s="25"/>
      <c r="G82" s="25"/>
      <c r="H82" s="25"/>
      <c r="I82" s="25"/>
      <c r="J82" s="25"/>
      <c r="K82" s="25"/>
      <c r="L82" s="23"/>
    </row>
    <row r="83" s="2" customFormat="1" ht="16.5" customHeight="1">
      <c r="A83" s="41"/>
      <c r="B83" s="42"/>
      <c r="C83" s="43"/>
      <c r="D83" s="43"/>
      <c r="E83" s="172" t="s">
        <v>111</v>
      </c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112</v>
      </c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72" t="str">
        <f>E11</f>
        <v>SO01.1 - Výkopové práce a obnova povrchů</v>
      </c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5" t="s">
        <v>21</v>
      </c>
      <c r="D87" s="43"/>
      <c r="E87" s="43"/>
      <c r="F87" s="30" t="str">
        <f>F14</f>
        <v>Uherské Hradiště, místní části Mařatice</v>
      </c>
      <c r="G87" s="43"/>
      <c r="H87" s="43"/>
      <c r="I87" s="35" t="s">
        <v>23</v>
      </c>
      <c r="J87" s="75" t="str">
        <f>IF(J14="","",J14)</f>
        <v>25. 9. 2025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25</v>
      </c>
      <c r="D89" s="43"/>
      <c r="E89" s="43"/>
      <c r="F89" s="30" t="str">
        <f>E17</f>
        <v xml:space="preserve"> </v>
      </c>
      <c r="G89" s="43"/>
      <c r="H89" s="43"/>
      <c r="I89" s="35" t="s">
        <v>31</v>
      </c>
      <c r="J89" s="39" t="str">
        <f>E23</f>
        <v xml:space="preserve"> 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5.15" customHeight="1">
      <c r="A90" s="41"/>
      <c r="B90" s="42"/>
      <c r="C90" s="35" t="s">
        <v>29</v>
      </c>
      <c r="D90" s="43"/>
      <c r="E90" s="43"/>
      <c r="F90" s="30" t="str">
        <f>IF(E20="","",E20)</f>
        <v>Vyplň údaj</v>
      </c>
      <c r="G90" s="43"/>
      <c r="H90" s="43"/>
      <c r="I90" s="35" t="s">
        <v>33</v>
      </c>
      <c r="J90" s="39" t="str">
        <f>E26</f>
        <v xml:space="preserve"> </v>
      </c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0.32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11" customFormat="1" ht="29.28" customHeight="1">
      <c r="A92" s="188"/>
      <c r="B92" s="189"/>
      <c r="C92" s="190" t="s">
        <v>127</v>
      </c>
      <c r="D92" s="191" t="s">
        <v>55</v>
      </c>
      <c r="E92" s="191" t="s">
        <v>51</v>
      </c>
      <c r="F92" s="191" t="s">
        <v>52</v>
      </c>
      <c r="G92" s="191" t="s">
        <v>128</v>
      </c>
      <c r="H92" s="191" t="s">
        <v>129</v>
      </c>
      <c r="I92" s="191" t="s">
        <v>130</v>
      </c>
      <c r="J92" s="191" t="s">
        <v>116</v>
      </c>
      <c r="K92" s="192" t="s">
        <v>131</v>
      </c>
      <c r="L92" s="193"/>
      <c r="M92" s="95" t="s">
        <v>19</v>
      </c>
      <c r="N92" s="96" t="s">
        <v>40</v>
      </c>
      <c r="O92" s="96" t="s">
        <v>132</v>
      </c>
      <c r="P92" s="96" t="s">
        <v>133</v>
      </c>
      <c r="Q92" s="96" t="s">
        <v>134</v>
      </c>
      <c r="R92" s="96" t="s">
        <v>135</v>
      </c>
      <c r="S92" s="96" t="s">
        <v>136</v>
      </c>
      <c r="T92" s="97" t="s">
        <v>137</v>
      </c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</row>
    <row r="93" s="2" customFormat="1" ht="22.8" customHeight="1">
      <c r="A93" s="41"/>
      <c r="B93" s="42"/>
      <c r="C93" s="102" t="s">
        <v>138</v>
      </c>
      <c r="D93" s="43"/>
      <c r="E93" s="43"/>
      <c r="F93" s="43"/>
      <c r="G93" s="43"/>
      <c r="H93" s="43"/>
      <c r="I93" s="43"/>
      <c r="J93" s="194">
        <f>BK93</f>
        <v>0</v>
      </c>
      <c r="K93" s="43"/>
      <c r="L93" s="47"/>
      <c r="M93" s="98"/>
      <c r="N93" s="195"/>
      <c r="O93" s="99"/>
      <c r="P93" s="196">
        <f>P94</f>
        <v>0</v>
      </c>
      <c r="Q93" s="99"/>
      <c r="R93" s="196">
        <f>R94</f>
        <v>10.406904076</v>
      </c>
      <c r="S93" s="99"/>
      <c r="T93" s="197">
        <f>T94</f>
        <v>44.298000000000002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69</v>
      </c>
      <c r="AU93" s="20" t="s">
        <v>117</v>
      </c>
      <c r="BK93" s="198">
        <f>BK94</f>
        <v>0</v>
      </c>
    </row>
    <row r="94" s="12" customFormat="1" ht="25.92" customHeight="1">
      <c r="A94" s="12"/>
      <c r="B94" s="199"/>
      <c r="C94" s="200"/>
      <c r="D94" s="201" t="s">
        <v>69</v>
      </c>
      <c r="E94" s="202" t="s">
        <v>139</v>
      </c>
      <c r="F94" s="202" t="s">
        <v>140</v>
      </c>
      <c r="G94" s="200"/>
      <c r="H94" s="200"/>
      <c r="I94" s="203"/>
      <c r="J94" s="204">
        <f>BK94</f>
        <v>0</v>
      </c>
      <c r="K94" s="200"/>
      <c r="L94" s="205"/>
      <c r="M94" s="206"/>
      <c r="N94" s="207"/>
      <c r="O94" s="207"/>
      <c r="P94" s="208">
        <f>P95+P503+P530+P590+P601+P645+P708</f>
        <v>0</v>
      </c>
      <c r="Q94" s="207"/>
      <c r="R94" s="208">
        <f>R95+R503+R530+R590+R601+R645+R708</f>
        <v>10.406904076</v>
      </c>
      <c r="S94" s="207"/>
      <c r="T94" s="209">
        <f>T95+T503+T530+T590+T601+T645+T708</f>
        <v>44.298000000000002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77</v>
      </c>
      <c r="AT94" s="211" t="s">
        <v>69</v>
      </c>
      <c r="AU94" s="211" t="s">
        <v>70</v>
      </c>
      <c r="AY94" s="210" t="s">
        <v>141</v>
      </c>
      <c r="BK94" s="212">
        <f>BK95+BK503+BK530+BK590+BK601+BK645+BK708</f>
        <v>0</v>
      </c>
    </row>
    <row r="95" s="12" customFormat="1" ht="22.8" customHeight="1">
      <c r="A95" s="12"/>
      <c r="B95" s="199"/>
      <c r="C95" s="200"/>
      <c r="D95" s="201" t="s">
        <v>69</v>
      </c>
      <c r="E95" s="213" t="s">
        <v>77</v>
      </c>
      <c r="F95" s="213" t="s">
        <v>142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SUM(P96:P502)</f>
        <v>0</v>
      </c>
      <c r="Q95" s="207"/>
      <c r="R95" s="208">
        <f>SUM(R96:R502)</f>
        <v>2.1144324799999996</v>
      </c>
      <c r="S95" s="207"/>
      <c r="T95" s="209">
        <f>SUM(T96:T502)</f>
        <v>34.358000000000004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77</v>
      </c>
      <c r="AT95" s="211" t="s">
        <v>69</v>
      </c>
      <c r="AU95" s="211" t="s">
        <v>77</v>
      </c>
      <c r="AY95" s="210" t="s">
        <v>141</v>
      </c>
      <c r="BK95" s="212">
        <f>SUM(BK96:BK502)</f>
        <v>0</v>
      </c>
    </row>
    <row r="96" s="2" customFormat="1" ht="37.8" customHeight="1">
      <c r="A96" s="41"/>
      <c r="B96" s="42"/>
      <c r="C96" s="215" t="s">
        <v>77</v>
      </c>
      <c r="D96" s="215" t="s">
        <v>143</v>
      </c>
      <c r="E96" s="216" t="s">
        <v>144</v>
      </c>
      <c r="F96" s="217" t="s">
        <v>145</v>
      </c>
      <c r="G96" s="218" t="s">
        <v>146</v>
      </c>
      <c r="H96" s="219">
        <v>72.915000000000006</v>
      </c>
      <c r="I96" s="220"/>
      <c r="J96" s="221">
        <f>ROUND(I96*H96,2)</f>
        <v>0</v>
      </c>
      <c r="K96" s="217" t="s">
        <v>147</v>
      </c>
      <c r="L96" s="47"/>
      <c r="M96" s="222" t="s">
        <v>19</v>
      </c>
      <c r="N96" s="223" t="s">
        <v>41</v>
      </c>
      <c r="O96" s="87"/>
      <c r="P96" s="224">
        <f>O96*H96</f>
        <v>0</v>
      </c>
      <c r="Q96" s="224">
        <v>0</v>
      </c>
      <c r="R96" s="224">
        <f>Q96*H96</f>
        <v>0</v>
      </c>
      <c r="S96" s="224">
        <v>0.26000000000000001</v>
      </c>
      <c r="T96" s="225">
        <f>S96*H96</f>
        <v>18.957900000000002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6" t="s">
        <v>148</v>
      </c>
      <c r="AT96" s="226" t="s">
        <v>143</v>
      </c>
      <c r="AU96" s="226" t="s">
        <v>79</v>
      </c>
      <c r="AY96" s="20" t="s">
        <v>141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20" t="s">
        <v>77</v>
      </c>
      <c r="BK96" s="227">
        <f>ROUND(I96*H96,2)</f>
        <v>0</v>
      </c>
      <c r="BL96" s="20" t="s">
        <v>148</v>
      </c>
      <c r="BM96" s="226" t="s">
        <v>149</v>
      </c>
    </row>
    <row r="97" s="2" customFormat="1">
      <c r="A97" s="41"/>
      <c r="B97" s="42"/>
      <c r="C97" s="43"/>
      <c r="D97" s="228" t="s">
        <v>150</v>
      </c>
      <c r="E97" s="43"/>
      <c r="F97" s="229" t="s">
        <v>151</v>
      </c>
      <c r="G97" s="43"/>
      <c r="H97" s="43"/>
      <c r="I97" s="230"/>
      <c r="J97" s="43"/>
      <c r="K97" s="43"/>
      <c r="L97" s="47"/>
      <c r="M97" s="231"/>
      <c r="N97" s="232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150</v>
      </c>
      <c r="AU97" s="20" t="s">
        <v>79</v>
      </c>
    </row>
    <row r="98" s="13" customFormat="1">
      <c r="A98" s="13"/>
      <c r="B98" s="233"/>
      <c r="C98" s="234"/>
      <c r="D98" s="235" t="s">
        <v>152</v>
      </c>
      <c r="E98" s="236" t="s">
        <v>19</v>
      </c>
      <c r="F98" s="237" t="s">
        <v>153</v>
      </c>
      <c r="G98" s="234"/>
      <c r="H98" s="236" t="s">
        <v>19</v>
      </c>
      <c r="I98" s="238"/>
      <c r="J98" s="234"/>
      <c r="K98" s="234"/>
      <c r="L98" s="239"/>
      <c r="M98" s="240"/>
      <c r="N98" s="241"/>
      <c r="O98" s="241"/>
      <c r="P98" s="241"/>
      <c r="Q98" s="241"/>
      <c r="R98" s="241"/>
      <c r="S98" s="241"/>
      <c r="T98" s="242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3" t="s">
        <v>152</v>
      </c>
      <c r="AU98" s="243" t="s">
        <v>79</v>
      </c>
      <c r="AV98" s="13" t="s">
        <v>77</v>
      </c>
      <c r="AW98" s="13" t="s">
        <v>32</v>
      </c>
      <c r="AX98" s="13" t="s">
        <v>70</v>
      </c>
      <c r="AY98" s="243" t="s">
        <v>141</v>
      </c>
    </row>
    <row r="99" s="14" customFormat="1">
      <c r="A99" s="14"/>
      <c r="B99" s="244"/>
      <c r="C99" s="245"/>
      <c r="D99" s="235" t="s">
        <v>152</v>
      </c>
      <c r="E99" s="246" t="s">
        <v>19</v>
      </c>
      <c r="F99" s="247" t="s">
        <v>154</v>
      </c>
      <c r="G99" s="245"/>
      <c r="H99" s="248">
        <v>72.915000000000006</v>
      </c>
      <c r="I99" s="249"/>
      <c r="J99" s="245"/>
      <c r="K99" s="245"/>
      <c r="L99" s="250"/>
      <c r="M99" s="251"/>
      <c r="N99" s="252"/>
      <c r="O99" s="252"/>
      <c r="P99" s="252"/>
      <c r="Q99" s="252"/>
      <c r="R99" s="252"/>
      <c r="S99" s="252"/>
      <c r="T99" s="253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4" t="s">
        <v>152</v>
      </c>
      <c r="AU99" s="254" t="s">
        <v>79</v>
      </c>
      <c r="AV99" s="14" t="s">
        <v>79</v>
      </c>
      <c r="AW99" s="14" t="s">
        <v>32</v>
      </c>
      <c r="AX99" s="14" t="s">
        <v>70</v>
      </c>
      <c r="AY99" s="254" t="s">
        <v>141</v>
      </c>
    </row>
    <row r="100" s="15" customFormat="1">
      <c r="A100" s="15"/>
      <c r="B100" s="255"/>
      <c r="C100" s="256"/>
      <c r="D100" s="235" t="s">
        <v>152</v>
      </c>
      <c r="E100" s="257" t="s">
        <v>19</v>
      </c>
      <c r="F100" s="258" t="s">
        <v>155</v>
      </c>
      <c r="G100" s="256"/>
      <c r="H100" s="259">
        <v>72.915000000000006</v>
      </c>
      <c r="I100" s="260"/>
      <c r="J100" s="256"/>
      <c r="K100" s="256"/>
      <c r="L100" s="261"/>
      <c r="M100" s="262"/>
      <c r="N100" s="263"/>
      <c r="O100" s="263"/>
      <c r="P100" s="263"/>
      <c r="Q100" s="263"/>
      <c r="R100" s="263"/>
      <c r="S100" s="263"/>
      <c r="T100" s="264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T100" s="265" t="s">
        <v>152</v>
      </c>
      <c r="AU100" s="265" t="s">
        <v>79</v>
      </c>
      <c r="AV100" s="15" t="s">
        <v>148</v>
      </c>
      <c r="AW100" s="15" t="s">
        <v>32</v>
      </c>
      <c r="AX100" s="15" t="s">
        <v>77</v>
      </c>
      <c r="AY100" s="265" t="s">
        <v>141</v>
      </c>
    </row>
    <row r="101" s="2" customFormat="1" ht="37.8" customHeight="1">
      <c r="A101" s="41"/>
      <c r="B101" s="42"/>
      <c r="C101" s="215" t="s">
        <v>79</v>
      </c>
      <c r="D101" s="215" t="s">
        <v>143</v>
      </c>
      <c r="E101" s="216" t="s">
        <v>156</v>
      </c>
      <c r="F101" s="217" t="s">
        <v>157</v>
      </c>
      <c r="G101" s="218" t="s">
        <v>146</v>
      </c>
      <c r="H101" s="219">
        <v>27.41</v>
      </c>
      <c r="I101" s="220"/>
      <c r="J101" s="221">
        <f>ROUND(I101*H101,2)</f>
        <v>0</v>
      </c>
      <c r="K101" s="217" t="s">
        <v>147</v>
      </c>
      <c r="L101" s="47"/>
      <c r="M101" s="222" t="s">
        <v>19</v>
      </c>
      <c r="N101" s="223" t="s">
        <v>41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0.44</v>
      </c>
      <c r="T101" s="225">
        <f>S101*H101</f>
        <v>12.0604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148</v>
      </c>
      <c r="AT101" s="226" t="s">
        <v>143</v>
      </c>
      <c r="AU101" s="226" t="s">
        <v>79</v>
      </c>
      <c r="AY101" s="20" t="s">
        <v>141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77</v>
      </c>
      <c r="BK101" s="227">
        <f>ROUND(I101*H101,2)</f>
        <v>0</v>
      </c>
      <c r="BL101" s="20" t="s">
        <v>148</v>
      </c>
      <c r="BM101" s="226" t="s">
        <v>158</v>
      </c>
    </row>
    <row r="102" s="2" customFormat="1">
      <c r="A102" s="41"/>
      <c r="B102" s="42"/>
      <c r="C102" s="43"/>
      <c r="D102" s="228" t="s">
        <v>150</v>
      </c>
      <c r="E102" s="43"/>
      <c r="F102" s="229" t="s">
        <v>159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150</v>
      </c>
      <c r="AU102" s="20" t="s">
        <v>79</v>
      </c>
    </row>
    <row r="103" s="13" customFormat="1">
      <c r="A103" s="13"/>
      <c r="B103" s="233"/>
      <c r="C103" s="234"/>
      <c r="D103" s="235" t="s">
        <v>152</v>
      </c>
      <c r="E103" s="236" t="s">
        <v>19</v>
      </c>
      <c r="F103" s="237" t="s">
        <v>160</v>
      </c>
      <c r="G103" s="234"/>
      <c r="H103" s="236" t="s">
        <v>19</v>
      </c>
      <c r="I103" s="238"/>
      <c r="J103" s="234"/>
      <c r="K103" s="234"/>
      <c r="L103" s="239"/>
      <c r="M103" s="240"/>
      <c r="N103" s="241"/>
      <c r="O103" s="241"/>
      <c r="P103" s="241"/>
      <c r="Q103" s="241"/>
      <c r="R103" s="241"/>
      <c r="S103" s="241"/>
      <c r="T103" s="242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3" t="s">
        <v>152</v>
      </c>
      <c r="AU103" s="243" t="s">
        <v>79</v>
      </c>
      <c r="AV103" s="13" t="s">
        <v>77</v>
      </c>
      <c r="AW103" s="13" t="s">
        <v>32</v>
      </c>
      <c r="AX103" s="13" t="s">
        <v>70</v>
      </c>
      <c r="AY103" s="243" t="s">
        <v>141</v>
      </c>
    </row>
    <row r="104" s="13" customFormat="1">
      <c r="A104" s="13"/>
      <c r="B104" s="233"/>
      <c r="C104" s="234"/>
      <c r="D104" s="235" t="s">
        <v>152</v>
      </c>
      <c r="E104" s="236" t="s">
        <v>19</v>
      </c>
      <c r="F104" s="237" t="s">
        <v>161</v>
      </c>
      <c r="G104" s="234"/>
      <c r="H104" s="236" t="s">
        <v>19</v>
      </c>
      <c r="I104" s="238"/>
      <c r="J104" s="234"/>
      <c r="K104" s="234"/>
      <c r="L104" s="239"/>
      <c r="M104" s="240"/>
      <c r="N104" s="241"/>
      <c r="O104" s="241"/>
      <c r="P104" s="241"/>
      <c r="Q104" s="241"/>
      <c r="R104" s="241"/>
      <c r="S104" s="241"/>
      <c r="T104" s="242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3" t="s">
        <v>152</v>
      </c>
      <c r="AU104" s="243" t="s">
        <v>79</v>
      </c>
      <c r="AV104" s="13" t="s">
        <v>77</v>
      </c>
      <c r="AW104" s="13" t="s">
        <v>32</v>
      </c>
      <c r="AX104" s="13" t="s">
        <v>70</v>
      </c>
      <c r="AY104" s="243" t="s">
        <v>141</v>
      </c>
    </row>
    <row r="105" s="14" customFormat="1">
      <c r="A105" s="14"/>
      <c r="B105" s="244"/>
      <c r="C105" s="245"/>
      <c r="D105" s="235" t="s">
        <v>152</v>
      </c>
      <c r="E105" s="246" t="s">
        <v>19</v>
      </c>
      <c r="F105" s="247" t="s">
        <v>162</v>
      </c>
      <c r="G105" s="245"/>
      <c r="H105" s="248">
        <v>0.98999999999999999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152</v>
      </c>
      <c r="AU105" s="254" t="s">
        <v>79</v>
      </c>
      <c r="AV105" s="14" t="s">
        <v>79</v>
      </c>
      <c r="AW105" s="14" t="s">
        <v>32</v>
      </c>
      <c r="AX105" s="14" t="s">
        <v>70</v>
      </c>
      <c r="AY105" s="254" t="s">
        <v>141</v>
      </c>
    </row>
    <row r="106" s="16" customFormat="1">
      <c r="A106" s="16"/>
      <c r="B106" s="266"/>
      <c r="C106" s="267"/>
      <c r="D106" s="235" t="s">
        <v>152</v>
      </c>
      <c r="E106" s="268" t="s">
        <v>19</v>
      </c>
      <c r="F106" s="269" t="s">
        <v>163</v>
      </c>
      <c r="G106" s="267"/>
      <c r="H106" s="270">
        <v>0.98999999999999999</v>
      </c>
      <c r="I106" s="271"/>
      <c r="J106" s="267"/>
      <c r="K106" s="267"/>
      <c r="L106" s="272"/>
      <c r="M106" s="273"/>
      <c r="N106" s="274"/>
      <c r="O106" s="274"/>
      <c r="P106" s="274"/>
      <c r="Q106" s="274"/>
      <c r="R106" s="274"/>
      <c r="S106" s="274"/>
      <c r="T106" s="275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T106" s="276" t="s">
        <v>152</v>
      </c>
      <c r="AU106" s="276" t="s">
        <v>79</v>
      </c>
      <c r="AV106" s="16" t="s">
        <v>164</v>
      </c>
      <c r="AW106" s="16" t="s">
        <v>32</v>
      </c>
      <c r="AX106" s="16" t="s">
        <v>70</v>
      </c>
      <c r="AY106" s="276" t="s">
        <v>141</v>
      </c>
    </row>
    <row r="107" s="13" customFormat="1">
      <c r="A107" s="13"/>
      <c r="B107" s="233"/>
      <c r="C107" s="234"/>
      <c r="D107" s="235" t="s">
        <v>152</v>
      </c>
      <c r="E107" s="236" t="s">
        <v>19</v>
      </c>
      <c r="F107" s="237" t="s">
        <v>165</v>
      </c>
      <c r="G107" s="234"/>
      <c r="H107" s="236" t="s">
        <v>19</v>
      </c>
      <c r="I107" s="238"/>
      <c r="J107" s="234"/>
      <c r="K107" s="234"/>
      <c r="L107" s="239"/>
      <c r="M107" s="240"/>
      <c r="N107" s="241"/>
      <c r="O107" s="241"/>
      <c r="P107" s="241"/>
      <c r="Q107" s="241"/>
      <c r="R107" s="241"/>
      <c r="S107" s="241"/>
      <c r="T107" s="242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3" t="s">
        <v>152</v>
      </c>
      <c r="AU107" s="243" t="s">
        <v>79</v>
      </c>
      <c r="AV107" s="13" t="s">
        <v>77</v>
      </c>
      <c r="AW107" s="13" t="s">
        <v>32</v>
      </c>
      <c r="AX107" s="13" t="s">
        <v>70</v>
      </c>
      <c r="AY107" s="243" t="s">
        <v>141</v>
      </c>
    </row>
    <row r="108" s="14" customFormat="1">
      <c r="A108" s="14"/>
      <c r="B108" s="244"/>
      <c r="C108" s="245"/>
      <c r="D108" s="235" t="s">
        <v>152</v>
      </c>
      <c r="E108" s="246" t="s">
        <v>19</v>
      </c>
      <c r="F108" s="247" t="s">
        <v>166</v>
      </c>
      <c r="G108" s="245"/>
      <c r="H108" s="248">
        <v>0.59999999999999998</v>
      </c>
      <c r="I108" s="249"/>
      <c r="J108" s="245"/>
      <c r="K108" s="245"/>
      <c r="L108" s="250"/>
      <c r="M108" s="251"/>
      <c r="N108" s="252"/>
      <c r="O108" s="252"/>
      <c r="P108" s="252"/>
      <c r="Q108" s="252"/>
      <c r="R108" s="252"/>
      <c r="S108" s="252"/>
      <c r="T108" s="253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4" t="s">
        <v>152</v>
      </c>
      <c r="AU108" s="254" t="s">
        <v>79</v>
      </c>
      <c r="AV108" s="14" t="s">
        <v>79</v>
      </c>
      <c r="AW108" s="14" t="s">
        <v>32</v>
      </c>
      <c r="AX108" s="14" t="s">
        <v>70</v>
      </c>
      <c r="AY108" s="254" t="s">
        <v>141</v>
      </c>
    </row>
    <row r="109" s="16" customFormat="1">
      <c r="A109" s="16"/>
      <c r="B109" s="266"/>
      <c r="C109" s="267"/>
      <c r="D109" s="235" t="s">
        <v>152</v>
      </c>
      <c r="E109" s="268" t="s">
        <v>19</v>
      </c>
      <c r="F109" s="269" t="s">
        <v>163</v>
      </c>
      <c r="G109" s="267"/>
      <c r="H109" s="270">
        <v>0.59999999999999998</v>
      </c>
      <c r="I109" s="271"/>
      <c r="J109" s="267"/>
      <c r="K109" s="267"/>
      <c r="L109" s="272"/>
      <c r="M109" s="273"/>
      <c r="N109" s="274"/>
      <c r="O109" s="274"/>
      <c r="P109" s="274"/>
      <c r="Q109" s="274"/>
      <c r="R109" s="274"/>
      <c r="S109" s="274"/>
      <c r="T109" s="275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T109" s="276" t="s">
        <v>152</v>
      </c>
      <c r="AU109" s="276" t="s">
        <v>79</v>
      </c>
      <c r="AV109" s="16" t="s">
        <v>164</v>
      </c>
      <c r="AW109" s="16" t="s">
        <v>32</v>
      </c>
      <c r="AX109" s="16" t="s">
        <v>70</v>
      </c>
      <c r="AY109" s="276" t="s">
        <v>141</v>
      </c>
    </row>
    <row r="110" s="13" customFormat="1">
      <c r="A110" s="13"/>
      <c r="B110" s="233"/>
      <c r="C110" s="234"/>
      <c r="D110" s="235" t="s">
        <v>152</v>
      </c>
      <c r="E110" s="236" t="s">
        <v>19</v>
      </c>
      <c r="F110" s="237" t="s">
        <v>167</v>
      </c>
      <c r="G110" s="234"/>
      <c r="H110" s="236" t="s">
        <v>19</v>
      </c>
      <c r="I110" s="238"/>
      <c r="J110" s="234"/>
      <c r="K110" s="234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152</v>
      </c>
      <c r="AU110" s="243" t="s">
        <v>79</v>
      </c>
      <c r="AV110" s="13" t="s">
        <v>77</v>
      </c>
      <c r="AW110" s="13" t="s">
        <v>32</v>
      </c>
      <c r="AX110" s="13" t="s">
        <v>70</v>
      </c>
      <c r="AY110" s="243" t="s">
        <v>141</v>
      </c>
    </row>
    <row r="111" s="13" customFormat="1">
      <c r="A111" s="13"/>
      <c r="B111" s="233"/>
      <c r="C111" s="234"/>
      <c r="D111" s="235" t="s">
        <v>152</v>
      </c>
      <c r="E111" s="236" t="s">
        <v>19</v>
      </c>
      <c r="F111" s="237" t="s">
        <v>161</v>
      </c>
      <c r="G111" s="234"/>
      <c r="H111" s="236" t="s">
        <v>19</v>
      </c>
      <c r="I111" s="238"/>
      <c r="J111" s="234"/>
      <c r="K111" s="234"/>
      <c r="L111" s="239"/>
      <c r="M111" s="240"/>
      <c r="N111" s="241"/>
      <c r="O111" s="241"/>
      <c r="P111" s="241"/>
      <c r="Q111" s="241"/>
      <c r="R111" s="241"/>
      <c r="S111" s="241"/>
      <c r="T111" s="242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3" t="s">
        <v>152</v>
      </c>
      <c r="AU111" s="243" t="s">
        <v>79</v>
      </c>
      <c r="AV111" s="13" t="s">
        <v>77</v>
      </c>
      <c r="AW111" s="13" t="s">
        <v>32</v>
      </c>
      <c r="AX111" s="13" t="s">
        <v>70</v>
      </c>
      <c r="AY111" s="243" t="s">
        <v>141</v>
      </c>
    </row>
    <row r="112" s="14" customFormat="1">
      <c r="A112" s="14"/>
      <c r="B112" s="244"/>
      <c r="C112" s="245"/>
      <c r="D112" s="235" t="s">
        <v>152</v>
      </c>
      <c r="E112" s="246" t="s">
        <v>19</v>
      </c>
      <c r="F112" s="247" t="s">
        <v>168</v>
      </c>
      <c r="G112" s="245"/>
      <c r="H112" s="248">
        <v>6</v>
      </c>
      <c r="I112" s="249"/>
      <c r="J112" s="245"/>
      <c r="K112" s="245"/>
      <c r="L112" s="250"/>
      <c r="M112" s="251"/>
      <c r="N112" s="252"/>
      <c r="O112" s="252"/>
      <c r="P112" s="252"/>
      <c r="Q112" s="252"/>
      <c r="R112" s="252"/>
      <c r="S112" s="252"/>
      <c r="T112" s="253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4" t="s">
        <v>152</v>
      </c>
      <c r="AU112" s="254" t="s">
        <v>79</v>
      </c>
      <c r="AV112" s="14" t="s">
        <v>79</v>
      </c>
      <c r="AW112" s="14" t="s">
        <v>32</v>
      </c>
      <c r="AX112" s="14" t="s">
        <v>70</v>
      </c>
      <c r="AY112" s="254" t="s">
        <v>141</v>
      </c>
    </row>
    <row r="113" s="14" customFormat="1">
      <c r="A113" s="14"/>
      <c r="B113" s="244"/>
      <c r="C113" s="245"/>
      <c r="D113" s="235" t="s">
        <v>152</v>
      </c>
      <c r="E113" s="246" t="s">
        <v>19</v>
      </c>
      <c r="F113" s="247" t="s">
        <v>169</v>
      </c>
      <c r="G113" s="245"/>
      <c r="H113" s="248">
        <v>3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152</v>
      </c>
      <c r="AU113" s="254" t="s">
        <v>79</v>
      </c>
      <c r="AV113" s="14" t="s">
        <v>79</v>
      </c>
      <c r="AW113" s="14" t="s">
        <v>32</v>
      </c>
      <c r="AX113" s="14" t="s">
        <v>70</v>
      </c>
      <c r="AY113" s="254" t="s">
        <v>141</v>
      </c>
    </row>
    <row r="114" s="14" customFormat="1">
      <c r="A114" s="14"/>
      <c r="B114" s="244"/>
      <c r="C114" s="245"/>
      <c r="D114" s="235" t="s">
        <v>152</v>
      </c>
      <c r="E114" s="246" t="s">
        <v>19</v>
      </c>
      <c r="F114" s="247" t="s">
        <v>170</v>
      </c>
      <c r="G114" s="245"/>
      <c r="H114" s="248">
        <v>1.3200000000000001</v>
      </c>
      <c r="I114" s="249"/>
      <c r="J114" s="245"/>
      <c r="K114" s="245"/>
      <c r="L114" s="250"/>
      <c r="M114" s="251"/>
      <c r="N114" s="252"/>
      <c r="O114" s="252"/>
      <c r="P114" s="252"/>
      <c r="Q114" s="252"/>
      <c r="R114" s="252"/>
      <c r="S114" s="252"/>
      <c r="T114" s="253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4" t="s">
        <v>152</v>
      </c>
      <c r="AU114" s="254" t="s">
        <v>79</v>
      </c>
      <c r="AV114" s="14" t="s">
        <v>79</v>
      </c>
      <c r="AW114" s="14" t="s">
        <v>32</v>
      </c>
      <c r="AX114" s="14" t="s">
        <v>70</v>
      </c>
      <c r="AY114" s="254" t="s">
        <v>141</v>
      </c>
    </row>
    <row r="115" s="13" customFormat="1">
      <c r="A115" s="13"/>
      <c r="B115" s="233"/>
      <c r="C115" s="234"/>
      <c r="D115" s="235" t="s">
        <v>152</v>
      </c>
      <c r="E115" s="236" t="s">
        <v>19</v>
      </c>
      <c r="F115" s="237" t="s">
        <v>165</v>
      </c>
      <c r="G115" s="234"/>
      <c r="H115" s="236" t="s">
        <v>19</v>
      </c>
      <c r="I115" s="238"/>
      <c r="J115" s="234"/>
      <c r="K115" s="234"/>
      <c r="L115" s="239"/>
      <c r="M115" s="240"/>
      <c r="N115" s="241"/>
      <c r="O115" s="241"/>
      <c r="P115" s="241"/>
      <c r="Q115" s="241"/>
      <c r="R115" s="241"/>
      <c r="S115" s="241"/>
      <c r="T115" s="242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3" t="s">
        <v>152</v>
      </c>
      <c r="AU115" s="243" t="s">
        <v>79</v>
      </c>
      <c r="AV115" s="13" t="s">
        <v>77</v>
      </c>
      <c r="AW115" s="13" t="s">
        <v>32</v>
      </c>
      <c r="AX115" s="13" t="s">
        <v>70</v>
      </c>
      <c r="AY115" s="243" t="s">
        <v>141</v>
      </c>
    </row>
    <row r="116" s="14" customFormat="1">
      <c r="A116" s="14"/>
      <c r="B116" s="244"/>
      <c r="C116" s="245"/>
      <c r="D116" s="235" t="s">
        <v>152</v>
      </c>
      <c r="E116" s="246" t="s">
        <v>19</v>
      </c>
      <c r="F116" s="247" t="s">
        <v>169</v>
      </c>
      <c r="G116" s="245"/>
      <c r="H116" s="248">
        <v>3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152</v>
      </c>
      <c r="AU116" s="254" t="s">
        <v>79</v>
      </c>
      <c r="AV116" s="14" t="s">
        <v>79</v>
      </c>
      <c r="AW116" s="14" t="s">
        <v>32</v>
      </c>
      <c r="AX116" s="14" t="s">
        <v>70</v>
      </c>
      <c r="AY116" s="254" t="s">
        <v>141</v>
      </c>
    </row>
    <row r="117" s="14" customFormat="1">
      <c r="A117" s="14"/>
      <c r="B117" s="244"/>
      <c r="C117" s="245"/>
      <c r="D117" s="235" t="s">
        <v>152</v>
      </c>
      <c r="E117" s="246" t="s">
        <v>19</v>
      </c>
      <c r="F117" s="247" t="s">
        <v>171</v>
      </c>
      <c r="G117" s="245"/>
      <c r="H117" s="248">
        <v>1.2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152</v>
      </c>
      <c r="AU117" s="254" t="s">
        <v>79</v>
      </c>
      <c r="AV117" s="14" t="s">
        <v>79</v>
      </c>
      <c r="AW117" s="14" t="s">
        <v>32</v>
      </c>
      <c r="AX117" s="14" t="s">
        <v>70</v>
      </c>
      <c r="AY117" s="254" t="s">
        <v>141</v>
      </c>
    </row>
    <row r="118" s="13" customFormat="1">
      <c r="A118" s="13"/>
      <c r="B118" s="233"/>
      <c r="C118" s="234"/>
      <c r="D118" s="235" t="s">
        <v>152</v>
      </c>
      <c r="E118" s="236" t="s">
        <v>19</v>
      </c>
      <c r="F118" s="237" t="s">
        <v>172</v>
      </c>
      <c r="G118" s="234"/>
      <c r="H118" s="236" t="s">
        <v>19</v>
      </c>
      <c r="I118" s="238"/>
      <c r="J118" s="234"/>
      <c r="K118" s="234"/>
      <c r="L118" s="239"/>
      <c r="M118" s="240"/>
      <c r="N118" s="241"/>
      <c r="O118" s="241"/>
      <c r="P118" s="241"/>
      <c r="Q118" s="241"/>
      <c r="R118" s="241"/>
      <c r="S118" s="241"/>
      <c r="T118" s="242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43" t="s">
        <v>152</v>
      </c>
      <c r="AU118" s="243" t="s">
        <v>79</v>
      </c>
      <c r="AV118" s="13" t="s">
        <v>77</v>
      </c>
      <c r="AW118" s="13" t="s">
        <v>32</v>
      </c>
      <c r="AX118" s="13" t="s">
        <v>70</v>
      </c>
      <c r="AY118" s="243" t="s">
        <v>141</v>
      </c>
    </row>
    <row r="119" s="14" customFormat="1">
      <c r="A119" s="14"/>
      <c r="B119" s="244"/>
      <c r="C119" s="245"/>
      <c r="D119" s="235" t="s">
        <v>152</v>
      </c>
      <c r="E119" s="246" t="s">
        <v>19</v>
      </c>
      <c r="F119" s="247" t="s">
        <v>169</v>
      </c>
      <c r="G119" s="245"/>
      <c r="H119" s="248">
        <v>3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152</v>
      </c>
      <c r="AU119" s="254" t="s">
        <v>79</v>
      </c>
      <c r="AV119" s="14" t="s">
        <v>79</v>
      </c>
      <c r="AW119" s="14" t="s">
        <v>32</v>
      </c>
      <c r="AX119" s="14" t="s">
        <v>70</v>
      </c>
      <c r="AY119" s="254" t="s">
        <v>141</v>
      </c>
    </row>
    <row r="120" s="14" customFormat="1">
      <c r="A120" s="14"/>
      <c r="B120" s="244"/>
      <c r="C120" s="245"/>
      <c r="D120" s="235" t="s">
        <v>152</v>
      </c>
      <c r="E120" s="246" t="s">
        <v>19</v>
      </c>
      <c r="F120" s="247" t="s">
        <v>171</v>
      </c>
      <c r="G120" s="245"/>
      <c r="H120" s="248">
        <v>1.2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152</v>
      </c>
      <c r="AU120" s="254" t="s">
        <v>79</v>
      </c>
      <c r="AV120" s="14" t="s">
        <v>79</v>
      </c>
      <c r="AW120" s="14" t="s">
        <v>32</v>
      </c>
      <c r="AX120" s="14" t="s">
        <v>70</v>
      </c>
      <c r="AY120" s="254" t="s">
        <v>141</v>
      </c>
    </row>
    <row r="121" s="14" customFormat="1">
      <c r="A121" s="14"/>
      <c r="B121" s="244"/>
      <c r="C121" s="245"/>
      <c r="D121" s="235" t="s">
        <v>152</v>
      </c>
      <c r="E121" s="246" t="s">
        <v>19</v>
      </c>
      <c r="F121" s="247" t="s">
        <v>171</v>
      </c>
      <c r="G121" s="245"/>
      <c r="H121" s="248">
        <v>1.2</v>
      </c>
      <c r="I121" s="249"/>
      <c r="J121" s="245"/>
      <c r="K121" s="245"/>
      <c r="L121" s="250"/>
      <c r="M121" s="251"/>
      <c r="N121" s="252"/>
      <c r="O121" s="252"/>
      <c r="P121" s="252"/>
      <c r="Q121" s="252"/>
      <c r="R121" s="252"/>
      <c r="S121" s="252"/>
      <c r="T121" s="253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4" t="s">
        <v>152</v>
      </c>
      <c r="AU121" s="254" t="s">
        <v>79</v>
      </c>
      <c r="AV121" s="14" t="s">
        <v>79</v>
      </c>
      <c r="AW121" s="14" t="s">
        <v>32</v>
      </c>
      <c r="AX121" s="14" t="s">
        <v>70</v>
      </c>
      <c r="AY121" s="254" t="s">
        <v>141</v>
      </c>
    </row>
    <row r="122" s="14" customFormat="1">
      <c r="A122" s="14"/>
      <c r="B122" s="244"/>
      <c r="C122" s="245"/>
      <c r="D122" s="235" t="s">
        <v>152</v>
      </c>
      <c r="E122" s="246" t="s">
        <v>19</v>
      </c>
      <c r="F122" s="247" t="s">
        <v>171</v>
      </c>
      <c r="G122" s="245"/>
      <c r="H122" s="248">
        <v>1.2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152</v>
      </c>
      <c r="AU122" s="254" t="s">
        <v>79</v>
      </c>
      <c r="AV122" s="14" t="s">
        <v>79</v>
      </c>
      <c r="AW122" s="14" t="s">
        <v>32</v>
      </c>
      <c r="AX122" s="14" t="s">
        <v>70</v>
      </c>
      <c r="AY122" s="254" t="s">
        <v>141</v>
      </c>
    </row>
    <row r="123" s="16" customFormat="1">
      <c r="A123" s="16"/>
      <c r="B123" s="266"/>
      <c r="C123" s="267"/>
      <c r="D123" s="235" t="s">
        <v>152</v>
      </c>
      <c r="E123" s="268" t="s">
        <v>19</v>
      </c>
      <c r="F123" s="269" t="s">
        <v>163</v>
      </c>
      <c r="G123" s="267"/>
      <c r="H123" s="270">
        <v>21.119999999999997</v>
      </c>
      <c r="I123" s="271"/>
      <c r="J123" s="267"/>
      <c r="K123" s="267"/>
      <c r="L123" s="272"/>
      <c r="M123" s="273"/>
      <c r="N123" s="274"/>
      <c r="O123" s="274"/>
      <c r="P123" s="274"/>
      <c r="Q123" s="274"/>
      <c r="R123" s="274"/>
      <c r="S123" s="274"/>
      <c r="T123" s="275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T123" s="276" t="s">
        <v>152</v>
      </c>
      <c r="AU123" s="276" t="s">
        <v>79</v>
      </c>
      <c r="AV123" s="16" t="s">
        <v>164</v>
      </c>
      <c r="AW123" s="16" t="s">
        <v>32</v>
      </c>
      <c r="AX123" s="16" t="s">
        <v>70</v>
      </c>
      <c r="AY123" s="276" t="s">
        <v>141</v>
      </c>
    </row>
    <row r="124" s="13" customFormat="1">
      <c r="A124" s="13"/>
      <c r="B124" s="233"/>
      <c r="C124" s="234"/>
      <c r="D124" s="235" t="s">
        <v>152</v>
      </c>
      <c r="E124" s="236" t="s">
        <v>19</v>
      </c>
      <c r="F124" s="237" t="s">
        <v>172</v>
      </c>
      <c r="G124" s="234"/>
      <c r="H124" s="236" t="s">
        <v>19</v>
      </c>
      <c r="I124" s="238"/>
      <c r="J124" s="234"/>
      <c r="K124" s="234"/>
      <c r="L124" s="239"/>
      <c r="M124" s="240"/>
      <c r="N124" s="241"/>
      <c r="O124" s="241"/>
      <c r="P124" s="241"/>
      <c r="Q124" s="241"/>
      <c r="R124" s="241"/>
      <c r="S124" s="241"/>
      <c r="T124" s="242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3" t="s">
        <v>152</v>
      </c>
      <c r="AU124" s="243" t="s">
        <v>79</v>
      </c>
      <c r="AV124" s="13" t="s">
        <v>77</v>
      </c>
      <c r="AW124" s="13" t="s">
        <v>32</v>
      </c>
      <c r="AX124" s="13" t="s">
        <v>70</v>
      </c>
      <c r="AY124" s="243" t="s">
        <v>141</v>
      </c>
    </row>
    <row r="125" s="14" customFormat="1">
      <c r="A125" s="14"/>
      <c r="B125" s="244"/>
      <c r="C125" s="245"/>
      <c r="D125" s="235" t="s">
        <v>152</v>
      </c>
      <c r="E125" s="246" t="s">
        <v>19</v>
      </c>
      <c r="F125" s="247" t="s">
        <v>173</v>
      </c>
      <c r="G125" s="245"/>
      <c r="H125" s="248">
        <v>3.5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152</v>
      </c>
      <c r="AU125" s="254" t="s">
        <v>79</v>
      </c>
      <c r="AV125" s="14" t="s">
        <v>79</v>
      </c>
      <c r="AW125" s="14" t="s">
        <v>32</v>
      </c>
      <c r="AX125" s="14" t="s">
        <v>70</v>
      </c>
      <c r="AY125" s="254" t="s">
        <v>141</v>
      </c>
    </row>
    <row r="126" s="16" customFormat="1">
      <c r="A126" s="16"/>
      <c r="B126" s="266"/>
      <c r="C126" s="267"/>
      <c r="D126" s="235" t="s">
        <v>152</v>
      </c>
      <c r="E126" s="268" t="s">
        <v>19</v>
      </c>
      <c r="F126" s="269" t="s">
        <v>163</v>
      </c>
      <c r="G126" s="267"/>
      <c r="H126" s="270">
        <v>3.5</v>
      </c>
      <c r="I126" s="271"/>
      <c r="J126" s="267"/>
      <c r="K126" s="267"/>
      <c r="L126" s="272"/>
      <c r="M126" s="273"/>
      <c r="N126" s="274"/>
      <c r="O126" s="274"/>
      <c r="P126" s="274"/>
      <c r="Q126" s="274"/>
      <c r="R126" s="274"/>
      <c r="S126" s="274"/>
      <c r="T126" s="275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T126" s="276" t="s">
        <v>152</v>
      </c>
      <c r="AU126" s="276" t="s">
        <v>79</v>
      </c>
      <c r="AV126" s="16" t="s">
        <v>164</v>
      </c>
      <c r="AW126" s="16" t="s">
        <v>32</v>
      </c>
      <c r="AX126" s="16" t="s">
        <v>70</v>
      </c>
      <c r="AY126" s="276" t="s">
        <v>141</v>
      </c>
    </row>
    <row r="127" s="13" customFormat="1">
      <c r="A127" s="13"/>
      <c r="B127" s="233"/>
      <c r="C127" s="234"/>
      <c r="D127" s="235" t="s">
        <v>152</v>
      </c>
      <c r="E127" s="236" t="s">
        <v>19</v>
      </c>
      <c r="F127" s="237" t="s">
        <v>165</v>
      </c>
      <c r="G127" s="234"/>
      <c r="H127" s="236" t="s">
        <v>19</v>
      </c>
      <c r="I127" s="238"/>
      <c r="J127" s="234"/>
      <c r="K127" s="234"/>
      <c r="L127" s="239"/>
      <c r="M127" s="240"/>
      <c r="N127" s="241"/>
      <c r="O127" s="241"/>
      <c r="P127" s="241"/>
      <c r="Q127" s="241"/>
      <c r="R127" s="241"/>
      <c r="S127" s="241"/>
      <c r="T127" s="242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3" t="s">
        <v>152</v>
      </c>
      <c r="AU127" s="243" t="s">
        <v>79</v>
      </c>
      <c r="AV127" s="13" t="s">
        <v>77</v>
      </c>
      <c r="AW127" s="13" t="s">
        <v>32</v>
      </c>
      <c r="AX127" s="13" t="s">
        <v>70</v>
      </c>
      <c r="AY127" s="243" t="s">
        <v>141</v>
      </c>
    </row>
    <row r="128" s="14" customFormat="1">
      <c r="A128" s="14"/>
      <c r="B128" s="244"/>
      <c r="C128" s="245"/>
      <c r="D128" s="235" t="s">
        <v>152</v>
      </c>
      <c r="E128" s="246" t="s">
        <v>19</v>
      </c>
      <c r="F128" s="247" t="s">
        <v>174</v>
      </c>
      <c r="G128" s="245"/>
      <c r="H128" s="248">
        <v>1.2</v>
      </c>
      <c r="I128" s="249"/>
      <c r="J128" s="245"/>
      <c r="K128" s="245"/>
      <c r="L128" s="250"/>
      <c r="M128" s="251"/>
      <c r="N128" s="252"/>
      <c r="O128" s="252"/>
      <c r="P128" s="252"/>
      <c r="Q128" s="252"/>
      <c r="R128" s="252"/>
      <c r="S128" s="252"/>
      <c r="T128" s="253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4" t="s">
        <v>152</v>
      </c>
      <c r="AU128" s="254" t="s">
        <v>79</v>
      </c>
      <c r="AV128" s="14" t="s">
        <v>79</v>
      </c>
      <c r="AW128" s="14" t="s">
        <v>32</v>
      </c>
      <c r="AX128" s="14" t="s">
        <v>70</v>
      </c>
      <c r="AY128" s="254" t="s">
        <v>141</v>
      </c>
    </row>
    <row r="129" s="16" customFormat="1">
      <c r="A129" s="16"/>
      <c r="B129" s="266"/>
      <c r="C129" s="267"/>
      <c r="D129" s="235" t="s">
        <v>152</v>
      </c>
      <c r="E129" s="268" t="s">
        <v>19</v>
      </c>
      <c r="F129" s="269" t="s">
        <v>163</v>
      </c>
      <c r="G129" s="267"/>
      <c r="H129" s="270">
        <v>1.2</v>
      </c>
      <c r="I129" s="271"/>
      <c r="J129" s="267"/>
      <c r="K129" s="267"/>
      <c r="L129" s="272"/>
      <c r="M129" s="273"/>
      <c r="N129" s="274"/>
      <c r="O129" s="274"/>
      <c r="P129" s="274"/>
      <c r="Q129" s="274"/>
      <c r="R129" s="274"/>
      <c r="S129" s="274"/>
      <c r="T129" s="275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T129" s="276" t="s">
        <v>152</v>
      </c>
      <c r="AU129" s="276" t="s">
        <v>79</v>
      </c>
      <c r="AV129" s="16" t="s">
        <v>164</v>
      </c>
      <c r="AW129" s="16" t="s">
        <v>32</v>
      </c>
      <c r="AX129" s="16" t="s">
        <v>70</v>
      </c>
      <c r="AY129" s="276" t="s">
        <v>141</v>
      </c>
    </row>
    <row r="130" s="15" customFormat="1">
      <c r="A130" s="15"/>
      <c r="B130" s="255"/>
      <c r="C130" s="256"/>
      <c r="D130" s="235" t="s">
        <v>152</v>
      </c>
      <c r="E130" s="257" t="s">
        <v>19</v>
      </c>
      <c r="F130" s="258" t="s">
        <v>155</v>
      </c>
      <c r="G130" s="256"/>
      <c r="H130" s="259">
        <v>27.409999999999997</v>
      </c>
      <c r="I130" s="260"/>
      <c r="J130" s="256"/>
      <c r="K130" s="256"/>
      <c r="L130" s="261"/>
      <c r="M130" s="262"/>
      <c r="N130" s="263"/>
      <c r="O130" s="263"/>
      <c r="P130" s="263"/>
      <c r="Q130" s="263"/>
      <c r="R130" s="263"/>
      <c r="S130" s="263"/>
      <c r="T130" s="264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5" t="s">
        <v>152</v>
      </c>
      <c r="AU130" s="265" t="s">
        <v>79</v>
      </c>
      <c r="AV130" s="15" t="s">
        <v>148</v>
      </c>
      <c r="AW130" s="15" t="s">
        <v>32</v>
      </c>
      <c r="AX130" s="15" t="s">
        <v>77</v>
      </c>
      <c r="AY130" s="265" t="s">
        <v>141</v>
      </c>
    </row>
    <row r="131" s="2" customFormat="1" ht="37.8" customHeight="1">
      <c r="A131" s="41"/>
      <c r="B131" s="42"/>
      <c r="C131" s="215" t="s">
        <v>164</v>
      </c>
      <c r="D131" s="215" t="s">
        <v>143</v>
      </c>
      <c r="E131" s="216" t="s">
        <v>175</v>
      </c>
      <c r="F131" s="217" t="s">
        <v>176</v>
      </c>
      <c r="G131" s="218" t="s">
        <v>146</v>
      </c>
      <c r="H131" s="219">
        <v>5.5599999999999996</v>
      </c>
      <c r="I131" s="220"/>
      <c r="J131" s="221">
        <f>ROUND(I131*H131,2)</f>
        <v>0</v>
      </c>
      <c r="K131" s="217" t="s">
        <v>147</v>
      </c>
      <c r="L131" s="47"/>
      <c r="M131" s="222" t="s">
        <v>19</v>
      </c>
      <c r="N131" s="223" t="s">
        <v>41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0.22</v>
      </c>
      <c r="T131" s="225">
        <f>S131*H131</f>
        <v>1.2231999999999998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148</v>
      </c>
      <c r="AT131" s="226" t="s">
        <v>143</v>
      </c>
      <c r="AU131" s="226" t="s">
        <v>79</v>
      </c>
      <c r="AY131" s="20" t="s">
        <v>141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20" t="s">
        <v>77</v>
      </c>
      <c r="BK131" s="227">
        <f>ROUND(I131*H131,2)</f>
        <v>0</v>
      </c>
      <c r="BL131" s="20" t="s">
        <v>148</v>
      </c>
      <c r="BM131" s="226" t="s">
        <v>177</v>
      </c>
    </row>
    <row r="132" s="2" customFormat="1">
      <c r="A132" s="41"/>
      <c r="B132" s="42"/>
      <c r="C132" s="43"/>
      <c r="D132" s="228" t="s">
        <v>150</v>
      </c>
      <c r="E132" s="43"/>
      <c r="F132" s="229" t="s">
        <v>178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150</v>
      </c>
      <c r="AU132" s="20" t="s">
        <v>79</v>
      </c>
    </row>
    <row r="133" s="14" customFormat="1">
      <c r="A133" s="14"/>
      <c r="B133" s="244"/>
      <c r="C133" s="245"/>
      <c r="D133" s="235" t="s">
        <v>152</v>
      </c>
      <c r="E133" s="246" t="s">
        <v>19</v>
      </c>
      <c r="F133" s="247" t="s">
        <v>179</v>
      </c>
      <c r="G133" s="245"/>
      <c r="H133" s="248">
        <v>5.5599999999999996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152</v>
      </c>
      <c r="AU133" s="254" t="s">
        <v>79</v>
      </c>
      <c r="AV133" s="14" t="s">
        <v>79</v>
      </c>
      <c r="AW133" s="14" t="s">
        <v>32</v>
      </c>
      <c r="AX133" s="14" t="s">
        <v>70</v>
      </c>
      <c r="AY133" s="254" t="s">
        <v>141</v>
      </c>
    </row>
    <row r="134" s="15" customFormat="1">
      <c r="A134" s="15"/>
      <c r="B134" s="255"/>
      <c r="C134" s="256"/>
      <c r="D134" s="235" t="s">
        <v>152</v>
      </c>
      <c r="E134" s="257" t="s">
        <v>19</v>
      </c>
      <c r="F134" s="258" t="s">
        <v>155</v>
      </c>
      <c r="G134" s="256"/>
      <c r="H134" s="259">
        <v>5.5599999999999996</v>
      </c>
      <c r="I134" s="260"/>
      <c r="J134" s="256"/>
      <c r="K134" s="256"/>
      <c r="L134" s="261"/>
      <c r="M134" s="262"/>
      <c r="N134" s="263"/>
      <c r="O134" s="263"/>
      <c r="P134" s="263"/>
      <c r="Q134" s="263"/>
      <c r="R134" s="263"/>
      <c r="S134" s="263"/>
      <c r="T134" s="264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65" t="s">
        <v>152</v>
      </c>
      <c r="AU134" s="265" t="s">
        <v>79</v>
      </c>
      <c r="AV134" s="15" t="s">
        <v>148</v>
      </c>
      <c r="AW134" s="15" t="s">
        <v>32</v>
      </c>
      <c r="AX134" s="15" t="s">
        <v>77</v>
      </c>
      <c r="AY134" s="265" t="s">
        <v>141</v>
      </c>
    </row>
    <row r="135" s="2" customFormat="1" ht="24.15" customHeight="1">
      <c r="A135" s="41"/>
      <c r="B135" s="42"/>
      <c r="C135" s="215" t="s">
        <v>148</v>
      </c>
      <c r="D135" s="215" t="s">
        <v>143</v>
      </c>
      <c r="E135" s="216" t="s">
        <v>180</v>
      </c>
      <c r="F135" s="217" t="s">
        <v>181</v>
      </c>
      <c r="G135" s="218" t="s">
        <v>146</v>
      </c>
      <c r="H135" s="219">
        <v>8.5999999999999996</v>
      </c>
      <c r="I135" s="220"/>
      <c r="J135" s="221">
        <f>ROUND(I135*H135,2)</f>
        <v>0</v>
      </c>
      <c r="K135" s="217" t="s">
        <v>147</v>
      </c>
      <c r="L135" s="47"/>
      <c r="M135" s="222" t="s">
        <v>19</v>
      </c>
      <c r="N135" s="223" t="s">
        <v>41</v>
      </c>
      <c r="O135" s="87"/>
      <c r="P135" s="224">
        <f>O135*H135</f>
        <v>0</v>
      </c>
      <c r="Q135" s="224">
        <v>1.0000000000000001E-05</v>
      </c>
      <c r="R135" s="224">
        <f>Q135*H135</f>
        <v>8.6000000000000003E-05</v>
      </c>
      <c r="S135" s="224">
        <v>0.11500000000000001</v>
      </c>
      <c r="T135" s="225">
        <f>S135*H135</f>
        <v>0.98899999999999999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148</v>
      </c>
      <c r="AT135" s="226" t="s">
        <v>143</v>
      </c>
      <c r="AU135" s="226" t="s">
        <v>79</v>
      </c>
      <c r="AY135" s="20" t="s">
        <v>141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20" t="s">
        <v>77</v>
      </c>
      <c r="BK135" s="227">
        <f>ROUND(I135*H135,2)</f>
        <v>0</v>
      </c>
      <c r="BL135" s="20" t="s">
        <v>148</v>
      </c>
      <c r="BM135" s="226" t="s">
        <v>182</v>
      </c>
    </row>
    <row r="136" s="2" customFormat="1">
      <c r="A136" s="41"/>
      <c r="B136" s="42"/>
      <c r="C136" s="43"/>
      <c r="D136" s="228" t="s">
        <v>150</v>
      </c>
      <c r="E136" s="43"/>
      <c r="F136" s="229" t="s">
        <v>183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150</v>
      </c>
      <c r="AU136" s="20" t="s">
        <v>79</v>
      </c>
    </row>
    <row r="137" s="14" customFormat="1">
      <c r="A137" s="14"/>
      <c r="B137" s="244"/>
      <c r="C137" s="245"/>
      <c r="D137" s="235" t="s">
        <v>152</v>
      </c>
      <c r="E137" s="246" t="s">
        <v>19</v>
      </c>
      <c r="F137" s="247" t="s">
        <v>184</v>
      </c>
      <c r="G137" s="245"/>
      <c r="H137" s="248">
        <v>8.5999999999999996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152</v>
      </c>
      <c r="AU137" s="254" t="s">
        <v>79</v>
      </c>
      <c r="AV137" s="14" t="s">
        <v>79</v>
      </c>
      <c r="AW137" s="14" t="s">
        <v>32</v>
      </c>
      <c r="AX137" s="14" t="s">
        <v>70</v>
      </c>
      <c r="AY137" s="254" t="s">
        <v>141</v>
      </c>
    </row>
    <row r="138" s="15" customFormat="1">
      <c r="A138" s="15"/>
      <c r="B138" s="255"/>
      <c r="C138" s="256"/>
      <c r="D138" s="235" t="s">
        <v>152</v>
      </c>
      <c r="E138" s="257" t="s">
        <v>19</v>
      </c>
      <c r="F138" s="258" t="s">
        <v>155</v>
      </c>
      <c r="G138" s="256"/>
      <c r="H138" s="259">
        <v>8.5999999999999996</v>
      </c>
      <c r="I138" s="260"/>
      <c r="J138" s="256"/>
      <c r="K138" s="256"/>
      <c r="L138" s="261"/>
      <c r="M138" s="262"/>
      <c r="N138" s="263"/>
      <c r="O138" s="263"/>
      <c r="P138" s="263"/>
      <c r="Q138" s="263"/>
      <c r="R138" s="263"/>
      <c r="S138" s="263"/>
      <c r="T138" s="264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65" t="s">
        <v>152</v>
      </c>
      <c r="AU138" s="265" t="s">
        <v>79</v>
      </c>
      <c r="AV138" s="15" t="s">
        <v>148</v>
      </c>
      <c r="AW138" s="15" t="s">
        <v>32</v>
      </c>
      <c r="AX138" s="15" t="s">
        <v>77</v>
      </c>
      <c r="AY138" s="265" t="s">
        <v>141</v>
      </c>
    </row>
    <row r="139" s="2" customFormat="1" ht="24.15" customHeight="1">
      <c r="A139" s="41"/>
      <c r="B139" s="42"/>
      <c r="C139" s="215" t="s">
        <v>185</v>
      </c>
      <c r="D139" s="215" t="s">
        <v>143</v>
      </c>
      <c r="E139" s="216" t="s">
        <v>186</v>
      </c>
      <c r="F139" s="217" t="s">
        <v>187</v>
      </c>
      <c r="G139" s="218" t="s">
        <v>188</v>
      </c>
      <c r="H139" s="219">
        <v>5.5</v>
      </c>
      <c r="I139" s="220"/>
      <c r="J139" s="221">
        <f>ROUND(I139*H139,2)</f>
        <v>0</v>
      </c>
      <c r="K139" s="217" t="s">
        <v>147</v>
      </c>
      <c r="L139" s="47"/>
      <c r="M139" s="222" t="s">
        <v>19</v>
      </c>
      <c r="N139" s="223" t="s">
        <v>41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0.20499999999999999</v>
      </c>
      <c r="T139" s="225">
        <f>S139*H139</f>
        <v>1.1275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148</v>
      </c>
      <c r="AT139" s="226" t="s">
        <v>143</v>
      </c>
      <c r="AU139" s="226" t="s">
        <v>79</v>
      </c>
      <c r="AY139" s="20" t="s">
        <v>141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20" t="s">
        <v>77</v>
      </c>
      <c r="BK139" s="227">
        <f>ROUND(I139*H139,2)</f>
        <v>0</v>
      </c>
      <c r="BL139" s="20" t="s">
        <v>148</v>
      </c>
      <c r="BM139" s="226" t="s">
        <v>189</v>
      </c>
    </row>
    <row r="140" s="2" customFormat="1">
      <c r="A140" s="41"/>
      <c r="B140" s="42"/>
      <c r="C140" s="43"/>
      <c r="D140" s="228" t="s">
        <v>150</v>
      </c>
      <c r="E140" s="43"/>
      <c r="F140" s="229" t="s">
        <v>190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150</v>
      </c>
      <c r="AU140" s="20" t="s">
        <v>79</v>
      </c>
    </row>
    <row r="141" s="14" customFormat="1">
      <c r="A141" s="14"/>
      <c r="B141" s="244"/>
      <c r="C141" s="245"/>
      <c r="D141" s="235" t="s">
        <v>152</v>
      </c>
      <c r="E141" s="246" t="s">
        <v>19</v>
      </c>
      <c r="F141" s="247" t="s">
        <v>191</v>
      </c>
      <c r="G141" s="245"/>
      <c r="H141" s="248">
        <v>5.5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152</v>
      </c>
      <c r="AU141" s="254" t="s">
        <v>79</v>
      </c>
      <c r="AV141" s="14" t="s">
        <v>79</v>
      </c>
      <c r="AW141" s="14" t="s">
        <v>32</v>
      </c>
      <c r="AX141" s="14" t="s">
        <v>70</v>
      </c>
      <c r="AY141" s="254" t="s">
        <v>141</v>
      </c>
    </row>
    <row r="142" s="15" customFormat="1">
      <c r="A142" s="15"/>
      <c r="B142" s="255"/>
      <c r="C142" s="256"/>
      <c r="D142" s="235" t="s">
        <v>152</v>
      </c>
      <c r="E142" s="257" t="s">
        <v>19</v>
      </c>
      <c r="F142" s="258" t="s">
        <v>155</v>
      </c>
      <c r="G142" s="256"/>
      <c r="H142" s="259">
        <v>5.5</v>
      </c>
      <c r="I142" s="260"/>
      <c r="J142" s="256"/>
      <c r="K142" s="256"/>
      <c r="L142" s="261"/>
      <c r="M142" s="262"/>
      <c r="N142" s="263"/>
      <c r="O142" s="263"/>
      <c r="P142" s="263"/>
      <c r="Q142" s="263"/>
      <c r="R142" s="263"/>
      <c r="S142" s="263"/>
      <c r="T142" s="264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65" t="s">
        <v>152</v>
      </c>
      <c r="AU142" s="265" t="s">
        <v>79</v>
      </c>
      <c r="AV142" s="15" t="s">
        <v>148</v>
      </c>
      <c r="AW142" s="15" t="s">
        <v>32</v>
      </c>
      <c r="AX142" s="15" t="s">
        <v>77</v>
      </c>
      <c r="AY142" s="265" t="s">
        <v>141</v>
      </c>
    </row>
    <row r="143" s="2" customFormat="1" ht="49.05" customHeight="1">
      <c r="A143" s="41"/>
      <c r="B143" s="42"/>
      <c r="C143" s="215" t="s">
        <v>192</v>
      </c>
      <c r="D143" s="215" t="s">
        <v>143</v>
      </c>
      <c r="E143" s="216" t="s">
        <v>193</v>
      </c>
      <c r="F143" s="217" t="s">
        <v>194</v>
      </c>
      <c r="G143" s="218" t="s">
        <v>188</v>
      </c>
      <c r="H143" s="219">
        <v>15</v>
      </c>
      <c r="I143" s="220"/>
      <c r="J143" s="221">
        <f>ROUND(I143*H143,2)</f>
        <v>0</v>
      </c>
      <c r="K143" s="217" t="s">
        <v>147</v>
      </c>
      <c r="L143" s="47"/>
      <c r="M143" s="222" t="s">
        <v>19</v>
      </c>
      <c r="N143" s="223" t="s">
        <v>41</v>
      </c>
      <c r="O143" s="87"/>
      <c r="P143" s="224">
        <f>O143*H143</f>
        <v>0</v>
      </c>
      <c r="Q143" s="224">
        <v>0.036900000000000002</v>
      </c>
      <c r="R143" s="224">
        <f>Q143*H143</f>
        <v>0.55349999999999999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148</v>
      </c>
      <c r="AT143" s="226" t="s">
        <v>143</v>
      </c>
      <c r="AU143" s="226" t="s">
        <v>79</v>
      </c>
      <c r="AY143" s="20" t="s">
        <v>141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20" t="s">
        <v>77</v>
      </c>
      <c r="BK143" s="227">
        <f>ROUND(I143*H143,2)</f>
        <v>0</v>
      </c>
      <c r="BL143" s="20" t="s">
        <v>148</v>
      </c>
      <c r="BM143" s="226" t="s">
        <v>195</v>
      </c>
    </row>
    <row r="144" s="2" customFormat="1">
      <c r="A144" s="41"/>
      <c r="B144" s="42"/>
      <c r="C144" s="43"/>
      <c r="D144" s="228" t="s">
        <v>150</v>
      </c>
      <c r="E144" s="43"/>
      <c r="F144" s="229" t="s">
        <v>196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20" t="s">
        <v>150</v>
      </c>
      <c r="AU144" s="20" t="s">
        <v>79</v>
      </c>
    </row>
    <row r="145" s="13" customFormat="1">
      <c r="A145" s="13"/>
      <c r="B145" s="233"/>
      <c r="C145" s="234"/>
      <c r="D145" s="235" t="s">
        <v>152</v>
      </c>
      <c r="E145" s="236" t="s">
        <v>19</v>
      </c>
      <c r="F145" s="237" t="s">
        <v>197</v>
      </c>
      <c r="G145" s="234"/>
      <c r="H145" s="236" t="s">
        <v>19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152</v>
      </c>
      <c r="AU145" s="243" t="s">
        <v>79</v>
      </c>
      <c r="AV145" s="13" t="s">
        <v>77</v>
      </c>
      <c r="AW145" s="13" t="s">
        <v>32</v>
      </c>
      <c r="AX145" s="13" t="s">
        <v>70</v>
      </c>
      <c r="AY145" s="243" t="s">
        <v>141</v>
      </c>
    </row>
    <row r="146" s="14" customFormat="1">
      <c r="A146" s="14"/>
      <c r="B146" s="244"/>
      <c r="C146" s="245"/>
      <c r="D146" s="235" t="s">
        <v>152</v>
      </c>
      <c r="E146" s="246" t="s">
        <v>19</v>
      </c>
      <c r="F146" s="247" t="s">
        <v>198</v>
      </c>
      <c r="G146" s="245"/>
      <c r="H146" s="248">
        <v>15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152</v>
      </c>
      <c r="AU146" s="254" t="s">
        <v>79</v>
      </c>
      <c r="AV146" s="14" t="s">
        <v>79</v>
      </c>
      <c r="AW146" s="14" t="s">
        <v>32</v>
      </c>
      <c r="AX146" s="14" t="s">
        <v>70</v>
      </c>
      <c r="AY146" s="254" t="s">
        <v>141</v>
      </c>
    </row>
    <row r="147" s="15" customFormat="1">
      <c r="A147" s="15"/>
      <c r="B147" s="255"/>
      <c r="C147" s="256"/>
      <c r="D147" s="235" t="s">
        <v>152</v>
      </c>
      <c r="E147" s="257" t="s">
        <v>19</v>
      </c>
      <c r="F147" s="258" t="s">
        <v>155</v>
      </c>
      <c r="G147" s="256"/>
      <c r="H147" s="259">
        <v>15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152</v>
      </c>
      <c r="AU147" s="265" t="s">
        <v>79</v>
      </c>
      <c r="AV147" s="15" t="s">
        <v>148</v>
      </c>
      <c r="AW147" s="15" t="s">
        <v>32</v>
      </c>
      <c r="AX147" s="15" t="s">
        <v>77</v>
      </c>
      <c r="AY147" s="265" t="s">
        <v>141</v>
      </c>
    </row>
    <row r="148" s="2" customFormat="1" ht="49.05" customHeight="1">
      <c r="A148" s="41"/>
      <c r="B148" s="42"/>
      <c r="C148" s="215" t="s">
        <v>199</v>
      </c>
      <c r="D148" s="215" t="s">
        <v>143</v>
      </c>
      <c r="E148" s="216" t="s">
        <v>200</v>
      </c>
      <c r="F148" s="217" t="s">
        <v>201</v>
      </c>
      <c r="G148" s="218" t="s">
        <v>188</v>
      </c>
      <c r="H148" s="219">
        <v>30</v>
      </c>
      <c r="I148" s="220"/>
      <c r="J148" s="221">
        <f>ROUND(I148*H148,2)</f>
        <v>0</v>
      </c>
      <c r="K148" s="217" t="s">
        <v>147</v>
      </c>
      <c r="L148" s="47"/>
      <c r="M148" s="222" t="s">
        <v>19</v>
      </c>
      <c r="N148" s="223" t="s">
        <v>41</v>
      </c>
      <c r="O148" s="87"/>
      <c r="P148" s="224">
        <f>O148*H148</f>
        <v>0</v>
      </c>
      <c r="Q148" s="224">
        <v>0.036900000000000002</v>
      </c>
      <c r="R148" s="224">
        <f>Q148*H148</f>
        <v>1.107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148</v>
      </c>
      <c r="AT148" s="226" t="s">
        <v>143</v>
      </c>
      <c r="AU148" s="226" t="s">
        <v>79</v>
      </c>
      <c r="AY148" s="20" t="s">
        <v>141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20" t="s">
        <v>77</v>
      </c>
      <c r="BK148" s="227">
        <f>ROUND(I148*H148,2)</f>
        <v>0</v>
      </c>
      <c r="BL148" s="20" t="s">
        <v>148</v>
      </c>
      <c r="BM148" s="226" t="s">
        <v>202</v>
      </c>
    </row>
    <row r="149" s="2" customFormat="1">
      <c r="A149" s="41"/>
      <c r="B149" s="42"/>
      <c r="C149" s="43"/>
      <c r="D149" s="228" t="s">
        <v>150</v>
      </c>
      <c r="E149" s="43"/>
      <c r="F149" s="229" t="s">
        <v>203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20" t="s">
        <v>150</v>
      </c>
      <c r="AU149" s="20" t="s">
        <v>79</v>
      </c>
    </row>
    <row r="150" s="13" customFormat="1">
      <c r="A150" s="13"/>
      <c r="B150" s="233"/>
      <c r="C150" s="234"/>
      <c r="D150" s="235" t="s">
        <v>152</v>
      </c>
      <c r="E150" s="236" t="s">
        <v>19</v>
      </c>
      <c r="F150" s="237" t="s">
        <v>197</v>
      </c>
      <c r="G150" s="234"/>
      <c r="H150" s="236" t="s">
        <v>19</v>
      </c>
      <c r="I150" s="238"/>
      <c r="J150" s="234"/>
      <c r="K150" s="234"/>
      <c r="L150" s="239"/>
      <c r="M150" s="240"/>
      <c r="N150" s="241"/>
      <c r="O150" s="241"/>
      <c r="P150" s="241"/>
      <c r="Q150" s="241"/>
      <c r="R150" s="241"/>
      <c r="S150" s="241"/>
      <c r="T150" s="242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3" t="s">
        <v>152</v>
      </c>
      <c r="AU150" s="243" t="s">
        <v>79</v>
      </c>
      <c r="AV150" s="13" t="s">
        <v>77</v>
      </c>
      <c r="AW150" s="13" t="s">
        <v>32</v>
      </c>
      <c r="AX150" s="13" t="s">
        <v>70</v>
      </c>
      <c r="AY150" s="243" t="s">
        <v>141</v>
      </c>
    </row>
    <row r="151" s="14" customFormat="1">
      <c r="A151" s="14"/>
      <c r="B151" s="244"/>
      <c r="C151" s="245"/>
      <c r="D151" s="235" t="s">
        <v>152</v>
      </c>
      <c r="E151" s="246" t="s">
        <v>19</v>
      </c>
      <c r="F151" s="247" t="s">
        <v>204</v>
      </c>
      <c r="G151" s="245"/>
      <c r="H151" s="248">
        <v>30</v>
      </c>
      <c r="I151" s="249"/>
      <c r="J151" s="245"/>
      <c r="K151" s="245"/>
      <c r="L151" s="250"/>
      <c r="M151" s="251"/>
      <c r="N151" s="252"/>
      <c r="O151" s="252"/>
      <c r="P151" s="252"/>
      <c r="Q151" s="252"/>
      <c r="R151" s="252"/>
      <c r="S151" s="252"/>
      <c r="T151" s="253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4" t="s">
        <v>152</v>
      </c>
      <c r="AU151" s="254" t="s">
        <v>79</v>
      </c>
      <c r="AV151" s="14" t="s">
        <v>79</v>
      </c>
      <c r="AW151" s="14" t="s">
        <v>32</v>
      </c>
      <c r="AX151" s="14" t="s">
        <v>70</v>
      </c>
      <c r="AY151" s="254" t="s">
        <v>141</v>
      </c>
    </row>
    <row r="152" s="15" customFormat="1">
      <c r="A152" s="15"/>
      <c r="B152" s="255"/>
      <c r="C152" s="256"/>
      <c r="D152" s="235" t="s">
        <v>152</v>
      </c>
      <c r="E152" s="257" t="s">
        <v>19</v>
      </c>
      <c r="F152" s="258" t="s">
        <v>155</v>
      </c>
      <c r="G152" s="256"/>
      <c r="H152" s="259">
        <v>30</v>
      </c>
      <c r="I152" s="260"/>
      <c r="J152" s="256"/>
      <c r="K152" s="256"/>
      <c r="L152" s="261"/>
      <c r="M152" s="262"/>
      <c r="N152" s="263"/>
      <c r="O152" s="263"/>
      <c r="P152" s="263"/>
      <c r="Q152" s="263"/>
      <c r="R152" s="263"/>
      <c r="S152" s="263"/>
      <c r="T152" s="264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65" t="s">
        <v>152</v>
      </c>
      <c r="AU152" s="265" t="s">
        <v>79</v>
      </c>
      <c r="AV152" s="15" t="s">
        <v>148</v>
      </c>
      <c r="AW152" s="15" t="s">
        <v>32</v>
      </c>
      <c r="AX152" s="15" t="s">
        <v>77</v>
      </c>
      <c r="AY152" s="265" t="s">
        <v>141</v>
      </c>
    </row>
    <row r="153" s="2" customFormat="1" ht="16.5" customHeight="1">
      <c r="A153" s="41"/>
      <c r="B153" s="42"/>
      <c r="C153" s="215" t="s">
        <v>205</v>
      </c>
      <c r="D153" s="215" t="s">
        <v>143</v>
      </c>
      <c r="E153" s="216" t="s">
        <v>206</v>
      </c>
      <c r="F153" s="217" t="s">
        <v>207</v>
      </c>
      <c r="G153" s="218" t="s">
        <v>146</v>
      </c>
      <c r="H153" s="219">
        <v>36.490000000000002</v>
      </c>
      <c r="I153" s="220"/>
      <c r="J153" s="221">
        <f>ROUND(I153*H153,2)</f>
        <v>0</v>
      </c>
      <c r="K153" s="217" t="s">
        <v>147</v>
      </c>
      <c r="L153" s="47"/>
      <c r="M153" s="222" t="s">
        <v>19</v>
      </c>
      <c r="N153" s="223" t="s">
        <v>41</v>
      </c>
      <c r="O153" s="87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148</v>
      </c>
      <c r="AT153" s="226" t="s">
        <v>143</v>
      </c>
      <c r="AU153" s="226" t="s">
        <v>79</v>
      </c>
      <c r="AY153" s="20" t="s">
        <v>141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20" t="s">
        <v>77</v>
      </c>
      <c r="BK153" s="227">
        <f>ROUND(I153*H153,2)</f>
        <v>0</v>
      </c>
      <c r="BL153" s="20" t="s">
        <v>148</v>
      </c>
      <c r="BM153" s="226" t="s">
        <v>208</v>
      </c>
    </row>
    <row r="154" s="2" customFormat="1">
      <c r="A154" s="41"/>
      <c r="B154" s="42"/>
      <c r="C154" s="43"/>
      <c r="D154" s="228" t="s">
        <v>150</v>
      </c>
      <c r="E154" s="43"/>
      <c r="F154" s="229" t="s">
        <v>209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20" t="s">
        <v>150</v>
      </c>
      <c r="AU154" s="20" t="s">
        <v>79</v>
      </c>
    </row>
    <row r="155" s="13" customFormat="1">
      <c r="A155" s="13"/>
      <c r="B155" s="233"/>
      <c r="C155" s="234"/>
      <c r="D155" s="235" t="s">
        <v>152</v>
      </c>
      <c r="E155" s="236" t="s">
        <v>19</v>
      </c>
      <c r="F155" s="237" t="s">
        <v>210</v>
      </c>
      <c r="G155" s="234"/>
      <c r="H155" s="236" t="s">
        <v>19</v>
      </c>
      <c r="I155" s="238"/>
      <c r="J155" s="234"/>
      <c r="K155" s="234"/>
      <c r="L155" s="239"/>
      <c r="M155" s="240"/>
      <c r="N155" s="241"/>
      <c r="O155" s="241"/>
      <c r="P155" s="241"/>
      <c r="Q155" s="241"/>
      <c r="R155" s="241"/>
      <c r="S155" s="241"/>
      <c r="T155" s="24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3" t="s">
        <v>152</v>
      </c>
      <c r="AU155" s="243" t="s">
        <v>79</v>
      </c>
      <c r="AV155" s="13" t="s">
        <v>77</v>
      </c>
      <c r="AW155" s="13" t="s">
        <v>32</v>
      </c>
      <c r="AX155" s="13" t="s">
        <v>70</v>
      </c>
      <c r="AY155" s="243" t="s">
        <v>141</v>
      </c>
    </row>
    <row r="156" s="14" customFormat="1">
      <c r="A156" s="14"/>
      <c r="B156" s="244"/>
      <c r="C156" s="245"/>
      <c r="D156" s="235" t="s">
        <v>152</v>
      </c>
      <c r="E156" s="246" t="s">
        <v>19</v>
      </c>
      <c r="F156" s="247" t="s">
        <v>211</v>
      </c>
      <c r="G156" s="245"/>
      <c r="H156" s="248">
        <v>0.98999999999999999</v>
      </c>
      <c r="I156" s="249"/>
      <c r="J156" s="245"/>
      <c r="K156" s="245"/>
      <c r="L156" s="250"/>
      <c r="M156" s="251"/>
      <c r="N156" s="252"/>
      <c r="O156" s="252"/>
      <c r="P156" s="252"/>
      <c r="Q156" s="252"/>
      <c r="R156" s="252"/>
      <c r="S156" s="252"/>
      <c r="T156" s="253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4" t="s">
        <v>152</v>
      </c>
      <c r="AU156" s="254" t="s">
        <v>79</v>
      </c>
      <c r="AV156" s="14" t="s">
        <v>79</v>
      </c>
      <c r="AW156" s="14" t="s">
        <v>32</v>
      </c>
      <c r="AX156" s="14" t="s">
        <v>70</v>
      </c>
      <c r="AY156" s="254" t="s">
        <v>141</v>
      </c>
    </row>
    <row r="157" s="14" customFormat="1">
      <c r="A157" s="14"/>
      <c r="B157" s="244"/>
      <c r="C157" s="245"/>
      <c r="D157" s="235" t="s">
        <v>152</v>
      </c>
      <c r="E157" s="246" t="s">
        <v>19</v>
      </c>
      <c r="F157" s="247" t="s">
        <v>212</v>
      </c>
      <c r="G157" s="245"/>
      <c r="H157" s="248">
        <v>35.5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152</v>
      </c>
      <c r="AU157" s="254" t="s">
        <v>79</v>
      </c>
      <c r="AV157" s="14" t="s">
        <v>79</v>
      </c>
      <c r="AW157" s="14" t="s">
        <v>32</v>
      </c>
      <c r="AX157" s="14" t="s">
        <v>70</v>
      </c>
      <c r="AY157" s="254" t="s">
        <v>141</v>
      </c>
    </row>
    <row r="158" s="15" customFormat="1">
      <c r="A158" s="15"/>
      <c r="B158" s="255"/>
      <c r="C158" s="256"/>
      <c r="D158" s="235" t="s">
        <v>152</v>
      </c>
      <c r="E158" s="257" t="s">
        <v>19</v>
      </c>
      <c r="F158" s="258" t="s">
        <v>155</v>
      </c>
      <c r="G158" s="256"/>
      <c r="H158" s="259">
        <v>36.490000000000002</v>
      </c>
      <c r="I158" s="260"/>
      <c r="J158" s="256"/>
      <c r="K158" s="256"/>
      <c r="L158" s="261"/>
      <c r="M158" s="262"/>
      <c r="N158" s="263"/>
      <c r="O158" s="263"/>
      <c r="P158" s="263"/>
      <c r="Q158" s="263"/>
      <c r="R158" s="263"/>
      <c r="S158" s="263"/>
      <c r="T158" s="264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5" t="s">
        <v>152</v>
      </c>
      <c r="AU158" s="265" t="s">
        <v>79</v>
      </c>
      <c r="AV158" s="15" t="s">
        <v>148</v>
      </c>
      <c r="AW158" s="15" t="s">
        <v>32</v>
      </c>
      <c r="AX158" s="15" t="s">
        <v>77</v>
      </c>
      <c r="AY158" s="265" t="s">
        <v>141</v>
      </c>
    </row>
    <row r="159" s="2" customFormat="1" ht="24.15" customHeight="1">
      <c r="A159" s="41"/>
      <c r="B159" s="42"/>
      <c r="C159" s="215" t="s">
        <v>213</v>
      </c>
      <c r="D159" s="215" t="s">
        <v>143</v>
      </c>
      <c r="E159" s="216" t="s">
        <v>214</v>
      </c>
      <c r="F159" s="217" t="s">
        <v>215</v>
      </c>
      <c r="G159" s="218" t="s">
        <v>216</v>
      </c>
      <c r="H159" s="219">
        <v>40.173999999999999</v>
      </c>
      <c r="I159" s="220"/>
      <c r="J159" s="221">
        <f>ROUND(I159*H159,2)</f>
        <v>0</v>
      </c>
      <c r="K159" s="217" t="s">
        <v>147</v>
      </c>
      <c r="L159" s="47"/>
      <c r="M159" s="222" t="s">
        <v>19</v>
      </c>
      <c r="N159" s="223" t="s">
        <v>41</v>
      </c>
      <c r="O159" s="87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148</v>
      </c>
      <c r="AT159" s="226" t="s">
        <v>143</v>
      </c>
      <c r="AU159" s="226" t="s">
        <v>79</v>
      </c>
      <c r="AY159" s="20" t="s">
        <v>141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20" t="s">
        <v>77</v>
      </c>
      <c r="BK159" s="227">
        <f>ROUND(I159*H159,2)</f>
        <v>0</v>
      </c>
      <c r="BL159" s="20" t="s">
        <v>148</v>
      </c>
      <c r="BM159" s="226" t="s">
        <v>217</v>
      </c>
    </row>
    <row r="160" s="2" customFormat="1">
      <c r="A160" s="41"/>
      <c r="B160" s="42"/>
      <c r="C160" s="43"/>
      <c r="D160" s="228" t="s">
        <v>150</v>
      </c>
      <c r="E160" s="43"/>
      <c r="F160" s="229" t="s">
        <v>218</v>
      </c>
      <c r="G160" s="43"/>
      <c r="H160" s="43"/>
      <c r="I160" s="230"/>
      <c r="J160" s="43"/>
      <c r="K160" s="43"/>
      <c r="L160" s="47"/>
      <c r="M160" s="231"/>
      <c r="N160" s="232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20" t="s">
        <v>150</v>
      </c>
      <c r="AU160" s="20" t="s">
        <v>79</v>
      </c>
    </row>
    <row r="161" s="13" customFormat="1">
      <c r="A161" s="13"/>
      <c r="B161" s="233"/>
      <c r="C161" s="234"/>
      <c r="D161" s="235" t="s">
        <v>152</v>
      </c>
      <c r="E161" s="236" t="s">
        <v>19</v>
      </c>
      <c r="F161" s="237" t="s">
        <v>161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152</v>
      </c>
      <c r="AU161" s="243" t="s">
        <v>79</v>
      </c>
      <c r="AV161" s="13" t="s">
        <v>77</v>
      </c>
      <c r="AW161" s="13" t="s">
        <v>32</v>
      </c>
      <c r="AX161" s="13" t="s">
        <v>70</v>
      </c>
      <c r="AY161" s="243" t="s">
        <v>141</v>
      </c>
    </row>
    <row r="162" s="14" customFormat="1">
      <c r="A162" s="14"/>
      <c r="B162" s="244"/>
      <c r="C162" s="245"/>
      <c r="D162" s="235" t="s">
        <v>152</v>
      </c>
      <c r="E162" s="246" t="s">
        <v>19</v>
      </c>
      <c r="F162" s="247" t="s">
        <v>219</v>
      </c>
      <c r="G162" s="245"/>
      <c r="H162" s="248">
        <v>12.24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152</v>
      </c>
      <c r="AU162" s="254" t="s">
        <v>79</v>
      </c>
      <c r="AV162" s="14" t="s">
        <v>79</v>
      </c>
      <c r="AW162" s="14" t="s">
        <v>32</v>
      </c>
      <c r="AX162" s="14" t="s">
        <v>70</v>
      </c>
      <c r="AY162" s="254" t="s">
        <v>141</v>
      </c>
    </row>
    <row r="163" s="14" customFormat="1">
      <c r="A163" s="14"/>
      <c r="B163" s="244"/>
      <c r="C163" s="245"/>
      <c r="D163" s="235" t="s">
        <v>152</v>
      </c>
      <c r="E163" s="246" t="s">
        <v>19</v>
      </c>
      <c r="F163" s="247" t="s">
        <v>220</v>
      </c>
      <c r="G163" s="245"/>
      <c r="H163" s="248">
        <v>-1.8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152</v>
      </c>
      <c r="AU163" s="254" t="s">
        <v>79</v>
      </c>
      <c r="AV163" s="14" t="s">
        <v>79</v>
      </c>
      <c r="AW163" s="14" t="s">
        <v>32</v>
      </c>
      <c r="AX163" s="14" t="s">
        <v>70</v>
      </c>
      <c r="AY163" s="254" t="s">
        <v>141</v>
      </c>
    </row>
    <row r="164" s="14" customFormat="1">
      <c r="A164" s="14"/>
      <c r="B164" s="244"/>
      <c r="C164" s="245"/>
      <c r="D164" s="235" t="s">
        <v>152</v>
      </c>
      <c r="E164" s="246" t="s">
        <v>19</v>
      </c>
      <c r="F164" s="247" t="s">
        <v>221</v>
      </c>
      <c r="G164" s="245"/>
      <c r="H164" s="248">
        <v>6.1500000000000004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152</v>
      </c>
      <c r="AU164" s="254" t="s">
        <v>79</v>
      </c>
      <c r="AV164" s="14" t="s">
        <v>79</v>
      </c>
      <c r="AW164" s="14" t="s">
        <v>32</v>
      </c>
      <c r="AX164" s="14" t="s">
        <v>70</v>
      </c>
      <c r="AY164" s="254" t="s">
        <v>141</v>
      </c>
    </row>
    <row r="165" s="14" customFormat="1">
      <c r="A165" s="14"/>
      <c r="B165" s="244"/>
      <c r="C165" s="245"/>
      <c r="D165" s="235" t="s">
        <v>152</v>
      </c>
      <c r="E165" s="246" t="s">
        <v>19</v>
      </c>
      <c r="F165" s="247" t="s">
        <v>222</v>
      </c>
      <c r="G165" s="245"/>
      <c r="H165" s="248">
        <v>-0.90000000000000002</v>
      </c>
      <c r="I165" s="249"/>
      <c r="J165" s="245"/>
      <c r="K165" s="245"/>
      <c r="L165" s="250"/>
      <c r="M165" s="251"/>
      <c r="N165" s="252"/>
      <c r="O165" s="252"/>
      <c r="P165" s="252"/>
      <c r="Q165" s="252"/>
      <c r="R165" s="252"/>
      <c r="S165" s="252"/>
      <c r="T165" s="253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4" t="s">
        <v>152</v>
      </c>
      <c r="AU165" s="254" t="s">
        <v>79</v>
      </c>
      <c r="AV165" s="14" t="s">
        <v>79</v>
      </c>
      <c r="AW165" s="14" t="s">
        <v>32</v>
      </c>
      <c r="AX165" s="14" t="s">
        <v>70</v>
      </c>
      <c r="AY165" s="254" t="s">
        <v>141</v>
      </c>
    </row>
    <row r="166" s="14" customFormat="1">
      <c r="A166" s="14"/>
      <c r="B166" s="244"/>
      <c r="C166" s="245"/>
      <c r="D166" s="235" t="s">
        <v>152</v>
      </c>
      <c r="E166" s="246" t="s">
        <v>19</v>
      </c>
      <c r="F166" s="247" t="s">
        <v>223</v>
      </c>
      <c r="G166" s="245"/>
      <c r="H166" s="248">
        <v>7.7999999999999998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152</v>
      </c>
      <c r="AU166" s="254" t="s">
        <v>79</v>
      </c>
      <c r="AV166" s="14" t="s">
        <v>79</v>
      </c>
      <c r="AW166" s="14" t="s">
        <v>32</v>
      </c>
      <c r="AX166" s="14" t="s">
        <v>70</v>
      </c>
      <c r="AY166" s="254" t="s">
        <v>141</v>
      </c>
    </row>
    <row r="167" s="14" customFormat="1">
      <c r="A167" s="14"/>
      <c r="B167" s="244"/>
      <c r="C167" s="245"/>
      <c r="D167" s="235" t="s">
        <v>152</v>
      </c>
      <c r="E167" s="246" t="s">
        <v>19</v>
      </c>
      <c r="F167" s="247" t="s">
        <v>224</v>
      </c>
      <c r="G167" s="245"/>
      <c r="H167" s="248">
        <v>-0.39600000000000002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152</v>
      </c>
      <c r="AU167" s="254" t="s">
        <v>79</v>
      </c>
      <c r="AV167" s="14" t="s">
        <v>79</v>
      </c>
      <c r="AW167" s="14" t="s">
        <v>32</v>
      </c>
      <c r="AX167" s="14" t="s">
        <v>70</v>
      </c>
      <c r="AY167" s="254" t="s">
        <v>141</v>
      </c>
    </row>
    <row r="168" s="14" customFormat="1">
      <c r="A168" s="14"/>
      <c r="B168" s="244"/>
      <c r="C168" s="245"/>
      <c r="D168" s="235" t="s">
        <v>152</v>
      </c>
      <c r="E168" s="246" t="s">
        <v>19</v>
      </c>
      <c r="F168" s="247" t="s">
        <v>225</v>
      </c>
      <c r="G168" s="245"/>
      <c r="H168" s="248">
        <v>-0.39600000000000002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152</v>
      </c>
      <c r="AU168" s="254" t="s">
        <v>79</v>
      </c>
      <c r="AV168" s="14" t="s">
        <v>79</v>
      </c>
      <c r="AW168" s="14" t="s">
        <v>32</v>
      </c>
      <c r="AX168" s="14" t="s">
        <v>70</v>
      </c>
      <c r="AY168" s="254" t="s">
        <v>141</v>
      </c>
    </row>
    <row r="169" s="14" customFormat="1">
      <c r="A169" s="14"/>
      <c r="B169" s="244"/>
      <c r="C169" s="245"/>
      <c r="D169" s="235" t="s">
        <v>152</v>
      </c>
      <c r="E169" s="246" t="s">
        <v>19</v>
      </c>
      <c r="F169" s="247" t="s">
        <v>226</v>
      </c>
      <c r="G169" s="245"/>
      <c r="H169" s="248">
        <v>-0.248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152</v>
      </c>
      <c r="AU169" s="254" t="s">
        <v>79</v>
      </c>
      <c r="AV169" s="14" t="s">
        <v>79</v>
      </c>
      <c r="AW169" s="14" t="s">
        <v>32</v>
      </c>
      <c r="AX169" s="14" t="s">
        <v>70</v>
      </c>
      <c r="AY169" s="254" t="s">
        <v>141</v>
      </c>
    </row>
    <row r="170" s="16" customFormat="1">
      <c r="A170" s="16"/>
      <c r="B170" s="266"/>
      <c r="C170" s="267"/>
      <c r="D170" s="235" t="s">
        <v>152</v>
      </c>
      <c r="E170" s="268" t="s">
        <v>19</v>
      </c>
      <c r="F170" s="269" t="s">
        <v>163</v>
      </c>
      <c r="G170" s="267"/>
      <c r="H170" s="270">
        <v>22.449999999999996</v>
      </c>
      <c r="I170" s="271"/>
      <c r="J170" s="267"/>
      <c r="K170" s="267"/>
      <c r="L170" s="272"/>
      <c r="M170" s="273"/>
      <c r="N170" s="274"/>
      <c r="O170" s="274"/>
      <c r="P170" s="274"/>
      <c r="Q170" s="274"/>
      <c r="R170" s="274"/>
      <c r="S170" s="274"/>
      <c r="T170" s="275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T170" s="276" t="s">
        <v>152</v>
      </c>
      <c r="AU170" s="276" t="s">
        <v>79</v>
      </c>
      <c r="AV170" s="16" t="s">
        <v>164</v>
      </c>
      <c r="AW170" s="16" t="s">
        <v>32</v>
      </c>
      <c r="AX170" s="16" t="s">
        <v>70</v>
      </c>
      <c r="AY170" s="276" t="s">
        <v>141</v>
      </c>
    </row>
    <row r="171" s="13" customFormat="1">
      <c r="A171" s="13"/>
      <c r="B171" s="233"/>
      <c r="C171" s="234"/>
      <c r="D171" s="235" t="s">
        <v>152</v>
      </c>
      <c r="E171" s="236" t="s">
        <v>19</v>
      </c>
      <c r="F171" s="237" t="s">
        <v>165</v>
      </c>
      <c r="G171" s="234"/>
      <c r="H171" s="236" t="s">
        <v>19</v>
      </c>
      <c r="I171" s="238"/>
      <c r="J171" s="234"/>
      <c r="K171" s="234"/>
      <c r="L171" s="239"/>
      <c r="M171" s="240"/>
      <c r="N171" s="241"/>
      <c r="O171" s="241"/>
      <c r="P171" s="241"/>
      <c r="Q171" s="241"/>
      <c r="R171" s="241"/>
      <c r="S171" s="241"/>
      <c r="T171" s="24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3" t="s">
        <v>152</v>
      </c>
      <c r="AU171" s="243" t="s">
        <v>79</v>
      </c>
      <c r="AV171" s="13" t="s">
        <v>77</v>
      </c>
      <c r="AW171" s="13" t="s">
        <v>32</v>
      </c>
      <c r="AX171" s="13" t="s">
        <v>70</v>
      </c>
      <c r="AY171" s="243" t="s">
        <v>141</v>
      </c>
    </row>
    <row r="172" s="14" customFormat="1">
      <c r="A172" s="14"/>
      <c r="B172" s="244"/>
      <c r="C172" s="245"/>
      <c r="D172" s="235" t="s">
        <v>152</v>
      </c>
      <c r="E172" s="246" t="s">
        <v>19</v>
      </c>
      <c r="F172" s="247" t="s">
        <v>227</v>
      </c>
      <c r="G172" s="245"/>
      <c r="H172" s="248">
        <v>5.8499999999999996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152</v>
      </c>
      <c r="AU172" s="254" t="s">
        <v>79</v>
      </c>
      <c r="AV172" s="14" t="s">
        <v>79</v>
      </c>
      <c r="AW172" s="14" t="s">
        <v>32</v>
      </c>
      <c r="AX172" s="14" t="s">
        <v>70</v>
      </c>
      <c r="AY172" s="254" t="s">
        <v>141</v>
      </c>
    </row>
    <row r="173" s="14" customFormat="1">
      <c r="A173" s="14"/>
      <c r="B173" s="244"/>
      <c r="C173" s="245"/>
      <c r="D173" s="235" t="s">
        <v>152</v>
      </c>
      <c r="E173" s="246" t="s">
        <v>19</v>
      </c>
      <c r="F173" s="247" t="s">
        <v>222</v>
      </c>
      <c r="G173" s="245"/>
      <c r="H173" s="248">
        <v>-0.90000000000000002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152</v>
      </c>
      <c r="AU173" s="254" t="s">
        <v>79</v>
      </c>
      <c r="AV173" s="14" t="s">
        <v>79</v>
      </c>
      <c r="AW173" s="14" t="s">
        <v>32</v>
      </c>
      <c r="AX173" s="14" t="s">
        <v>70</v>
      </c>
      <c r="AY173" s="254" t="s">
        <v>141</v>
      </c>
    </row>
    <row r="174" s="14" customFormat="1">
      <c r="A174" s="14"/>
      <c r="B174" s="244"/>
      <c r="C174" s="245"/>
      <c r="D174" s="235" t="s">
        <v>152</v>
      </c>
      <c r="E174" s="246" t="s">
        <v>19</v>
      </c>
      <c r="F174" s="247" t="s">
        <v>228</v>
      </c>
      <c r="G174" s="245"/>
      <c r="H174" s="248">
        <v>2.0640000000000001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152</v>
      </c>
      <c r="AU174" s="254" t="s">
        <v>79</v>
      </c>
      <c r="AV174" s="14" t="s">
        <v>79</v>
      </c>
      <c r="AW174" s="14" t="s">
        <v>32</v>
      </c>
      <c r="AX174" s="14" t="s">
        <v>70</v>
      </c>
      <c r="AY174" s="254" t="s">
        <v>141</v>
      </c>
    </row>
    <row r="175" s="14" customFormat="1">
      <c r="A175" s="14"/>
      <c r="B175" s="244"/>
      <c r="C175" s="245"/>
      <c r="D175" s="235" t="s">
        <v>152</v>
      </c>
      <c r="E175" s="246" t="s">
        <v>19</v>
      </c>
      <c r="F175" s="247" t="s">
        <v>229</v>
      </c>
      <c r="G175" s="245"/>
      <c r="H175" s="248">
        <v>-0.35999999999999999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152</v>
      </c>
      <c r="AU175" s="254" t="s">
        <v>79</v>
      </c>
      <c r="AV175" s="14" t="s">
        <v>79</v>
      </c>
      <c r="AW175" s="14" t="s">
        <v>32</v>
      </c>
      <c r="AX175" s="14" t="s">
        <v>70</v>
      </c>
      <c r="AY175" s="254" t="s">
        <v>141</v>
      </c>
    </row>
    <row r="176" s="16" customFormat="1">
      <c r="A176" s="16"/>
      <c r="B176" s="266"/>
      <c r="C176" s="267"/>
      <c r="D176" s="235" t="s">
        <v>152</v>
      </c>
      <c r="E176" s="268" t="s">
        <v>19</v>
      </c>
      <c r="F176" s="269" t="s">
        <v>163</v>
      </c>
      <c r="G176" s="267"/>
      <c r="H176" s="270">
        <v>6.653999999999999</v>
      </c>
      <c r="I176" s="271"/>
      <c r="J176" s="267"/>
      <c r="K176" s="267"/>
      <c r="L176" s="272"/>
      <c r="M176" s="273"/>
      <c r="N176" s="274"/>
      <c r="O176" s="274"/>
      <c r="P176" s="274"/>
      <c r="Q176" s="274"/>
      <c r="R176" s="274"/>
      <c r="S176" s="274"/>
      <c r="T176" s="275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T176" s="276" t="s">
        <v>152</v>
      </c>
      <c r="AU176" s="276" t="s">
        <v>79</v>
      </c>
      <c r="AV176" s="16" t="s">
        <v>164</v>
      </c>
      <c r="AW176" s="16" t="s">
        <v>32</v>
      </c>
      <c r="AX176" s="16" t="s">
        <v>70</v>
      </c>
      <c r="AY176" s="276" t="s">
        <v>141</v>
      </c>
    </row>
    <row r="177" s="13" customFormat="1">
      <c r="A177" s="13"/>
      <c r="B177" s="233"/>
      <c r="C177" s="234"/>
      <c r="D177" s="235" t="s">
        <v>152</v>
      </c>
      <c r="E177" s="236" t="s">
        <v>19</v>
      </c>
      <c r="F177" s="237" t="s">
        <v>172</v>
      </c>
      <c r="G177" s="234"/>
      <c r="H177" s="236" t="s">
        <v>19</v>
      </c>
      <c r="I177" s="238"/>
      <c r="J177" s="234"/>
      <c r="K177" s="234"/>
      <c r="L177" s="239"/>
      <c r="M177" s="240"/>
      <c r="N177" s="241"/>
      <c r="O177" s="241"/>
      <c r="P177" s="241"/>
      <c r="Q177" s="241"/>
      <c r="R177" s="241"/>
      <c r="S177" s="241"/>
      <c r="T177" s="242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3" t="s">
        <v>152</v>
      </c>
      <c r="AU177" s="243" t="s">
        <v>79</v>
      </c>
      <c r="AV177" s="13" t="s">
        <v>77</v>
      </c>
      <c r="AW177" s="13" t="s">
        <v>32</v>
      </c>
      <c r="AX177" s="13" t="s">
        <v>70</v>
      </c>
      <c r="AY177" s="243" t="s">
        <v>141</v>
      </c>
    </row>
    <row r="178" s="14" customFormat="1">
      <c r="A178" s="14"/>
      <c r="B178" s="244"/>
      <c r="C178" s="245"/>
      <c r="D178" s="235" t="s">
        <v>152</v>
      </c>
      <c r="E178" s="246" t="s">
        <v>19</v>
      </c>
      <c r="F178" s="247" t="s">
        <v>221</v>
      </c>
      <c r="G178" s="245"/>
      <c r="H178" s="248">
        <v>6.1500000000000004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152</v>
      </c>
      <c r="AU178" s="254" t="s">
        <v>79</v>
      </c>
      <c r="AV178" s="14" t="s">
        <v>79</v>
      </c>
      <c r="AW178" s="14" t="s">
        <v>32</v>
      </c>
      <c r="AX178" s="14" t="s">
        <v>70</v>
      </c>
      <c r="AY178" s="254" t="s">
        <v>141</v>
      </c>
    </row>
    <row r="179" s="14" customFormat="1">
      <c r="A179" s="14"/>
      <c r="B179" s="244"/>
      <c r="C179" s="245"/>
      <c r="D179" s="235" t="s">
        <v>152</v>
      </c>
      <c r="E179" s="246" t="s">
        <v>19</v>
      </c>
      <c r="F179" s="247" t="s">
        <v>222</v>
      </c>
      <c r="G179" s="245"/>
      <c r="H179" s="248">
        <v>-0.90000000000000002</v>
      </c>
      <c r="I179" s="249"/>
      <c r="J179" s="245"/>
      <c r="K179" s="245"/>
      <c r="L179" s="250"/>
      <c r="M179" s="251"/>
      <c r="N179" s="252"/>
      <c r="O179" s="252"/>
      <c r="P179" s="252"/>
      <c r="Q179" s="252"/>
      <c r="R179" s="252"/>
      <c r="S179" s="252"/>
      <c r="T179" s="253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4" t="s">
        <v>152</v>
      </c>
      <c r="AU179" s="254" t="s">
        <v>79</v>
      </c>
      <c r="AV179" s="14" t="s">
        <v>79</v>
      </c>
      <c r="AW179" s="14" t="s">
        <v>32</v>
      </c>
      <c r="AX179" s="14" t="s">
        <v>70</v>
      </c>
      <c r="AY179" s="254" t="s">
        <v>141</v>
      </c>
    </row>
    <row r="180" s="14" customFormat="1">
      <c r="A180" s="14"/>
      <c r="B180" s="244"/>
      <c r="C180" s="245"/>
      <c r="D180" s="235" t="s">
        <v>152</v>
      </c>
      <c r="E180" s="246" t="s">
        <v>19</v>
      </c>
      <c r="F180" s="247" t="s">
        <v>230</v>
      </c>
      <c r="G180" s="245"/>
      <c r="H180" s="248">
        <v>2.2559999999999998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152</v>
      </c>
      <c r="AU180" s="254" t="s">
        <v>79</v>
      </c>
      <c r="AV180" s="14" t="s">
        <v>79</v>
      </c>
      <c r="AW180" s="14" t="s">
        <v>32</v>
      </c>
      <c r="AX180" s="14" t="s">
        <v>70</v>
      </c>
      <c r="AY180" s="254" t="s">
        <v>141</v>
      </c>
    </row>
    <row r="181" s="14" customFormat="1">
      <c r="A181" s="14"/>
      <c r="B181" s="244"/>
      <c r="C181" s="245"/>
      <c r="D181" s="235" t="s">
        <v>152</v>
      </c>
      <c r="E181" s="246" t="s">
        <v>19</v>
      </c>
      <c r="F181" s="247" t="s">
        <v>229</v>
      </c>
      <c r="G181" s="245"/>
      <c r="H181" s="248">
        <v>-0.35999999999999999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152</v>
      </c>
      <c r="AU181" s="254" t="s">
        <v>79</v>
      </c>
      <c r="AV181" s="14" t="s">
        <v>79</v>
      </c>
      <c r="AW181" s="14" t="s">
        <v>32</v>
      </c>
      <c r="AX181" s="14" t="s">
        <v>70</v>
      </c>
      <c r="AY181" s="254" t="s">
        <v>141</v>
      </c>
    </row>
    <row r="182" s="14" customFormat="1">
      <c r="A182" s="14"/>
      <c r="B182" s="244"/>
      <c r="C182" s="245"/>
      <c r="D182" s="235" t="s">
        <v>152</v>
      </c>
      <c r="E182" s="246" t="s">
        <v>19</v>
      </c>
      <c r="F182" s="247" t="s">
        <v>231</v>
      </c>
      <c r="G182" s="245"/>
      <c r="H182" s="248">
        <v>2.2799999999999998</v>
      </c>
      <c r="I182" s="249"/>
      <c r="J182" s="245"/>
      <c r="K182" s="245"/>
      <c r="L182" s="250"/>
      <c r="M182" s="251"/>
      <c r="N182" s="252"/>
      <c r="O182" s="252"/>
      <c r="P182" s="252"/>
      <c r="Q182" s="252"/>
      <c r="R182" s="252"/>
      <c r="S182" s="252"/>
      <c r="T182" s="253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4" t="s">
        <v>152</v>
      </c>
      <c r="AU182" s="254" t="s">
        <v>79</v>
      </c>
      <c r="AV182" s="14" t="s">
        <v>79</v>
      </c>
      <c r="AW182" s="14" t="s">
        <v>32</v>
      </c>
      <c r="AX182" s="14" t="s">
        <v>70</v>
      </c>
      <c r="AY182" s="254" t="s">
        <v>141</v>
      </c>
    </row>
    <row r="183" s="14" customFormat="1">
      <c r="A183" s="14"/>
      <c r="B183" s="244"/>
      <c r="C183" s="245"/>
      <c r="D183" s="235" t="s">
        <v>152</v>
      </c>
      <c r="E183" s="246" t="s">
        <v>19</v>
      </c>
      <c r="F183" s="247" t="s">
        <v>229</v>
      </c>
      <c r="G183" s="245"/>
      <c r="H183" s="248">
        <v>-0.35999999999999999</v>
      </c>
      <c r="I183" s="249"/>
      <c r="J183" s="245"/>
      <c r="K183" s="245"/>
      <c r="L183" s="250"/>
      <c r="M183" s="251"/>
      <c r="N183" s="252"/>
      <c r="O183" s="252"/>
      <c r="P183" s="252"/>
      <c r="Q183" s="252"/>
      <c r="R183" s="252"/>
      <c r="S183" s="252"/>
      <c r="T183" s="253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4" t="s">
        <v>152</v>
      </c>
      <c r="AU183" s="254" t="s">
        <v>79</v>
      </c>
      <c r="AV183" s="14" t="s">
        <v>79</v>
      </c>
      <c r="AW183" s="14" t="s">
        <v>32</v>
      </c>
      <c r="AX183" s="14" t="s">
        <v>70</v>
      </c>
      <c r="AY183" s="254" t="s">
        <v>141</v>
      </c>
    </row>
    <row r="184" s="14" customFormat="1">
      <c r="A184" s="14"/>
      <c r="B184" s="244"/>
      <c r="C184" s="245"/>
      <c r="D184" s="235" t="s">
        <v>152</v>
      </c>
      <c r="E184" s="246" t="s">
        <v>19</v>
      </c>
      <c r="F184" s="247" t="s">
        <v>232</v>
      </c>
      <c r="G184" s="245"/>
      <c r="H184" s="248">
        <v>2.3639999999999999</v>
      </c>
      <c r="I184" s="249"/>
      <c r="J184" s="245"/>
      <c r="K184" s="245"/>
      <c r="L184" s="250"/>
      <c r="M184" s="251"/>
      <c r="N184" s="252"/>
      <c r="O184" s="252"/>
      <c r="P184" s="252"/>
      <c r="Q184" s="252"/>
      <c r="R184" s="252"/>
      <c r="S184" s="252"/>
      <c r="T184" s="253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4" t="s">
        <v>152</v>
      </c>
      <c r="AU184" s="254" t="s">
        <v>79</v>
      </c>
      <c r="AV184" s="14" t="s">
        <v>79</v>
      </c>
      <c r="AW184" s="14" t="s">
        <v>32</v>
      </c>
      <c r="AX184" s="14" t="s">
        <v>70</v>
      </c>
      <c r="AY184" s="254" t="s">
        <v>141</v>
      </c>
    </row>
    <row r="185" s="14" customFormat="1">
      <c r="A185" s="14"/>
      <c r="B185" s="244"/>
      <c r="C185" s="245"/>
      <c r="D185" s="235" t="s">
        <v>152</v>
      </c>
      <c r="E185" s="246" t="s">
        <v>19</v>
      </c>
      <c r="F185" s="247" t="s">
        <v>229</v>
      </c>
      <c r="G185" s="245"/>
      <c r="H185" s="248">
        <v>-0.35999999999999999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152</v>
      </c>
      <c r="AU185" s="254" t="s">
        <v>79</v>
      </c>
      <c r="AV185" s="14" t="s">
        <v>79</v>
      </c>
      <c r="AW185" s="14" t="s">
        <v>32</v>
      </c>
      <c r="AX185" s="14" t="s">
        <v>70</v>
      </c>
      <c r="AY185" s="254" t="s">
        <v>141</v>
      </c>
    </row>
    <row r="186" s="16" customFormat="1">
      <c r="A186" s="16"/>
      <c r="B186" s="266"/>
      <c r="C186" s="267"/>
      <c r="D186" s="235" t="s">
        <v>152</v>
      </c>
      <c r="E186" s="268" t="s">
        <v>19</v>
      </c>
      <c r="F186" s="269" t="s">
        <v>163</v>
      </c>
      <c r="G186" s="267"/>
      <c r="H186" s="270">
        <v>11.07</v>
      </c>
      <c r="I186" s="271"/>
      <c r="J186" s="267"/>
      <c r="K186" s="267"/>
      <c r="L186" s="272"/>
      <c r="M186" s="273"/>
      <c r="N186" s="274"/>
      <c r="O186" s="274"/>
      <c r="P186" s="274"/>
      <c r="Q186" s="274"/>
      <c r="R186" s="274"/>
      <c r="S186" s="274"/>
      <c r="T186" s="275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T186" s="276" t="s">
        <v>152</v>
      </c>
      <c r="AU186" s="276" t="s">
        <v>79</v>
      </c>
      <c r="AV186" s="16" t="s">
        <v>164</v>
      </c>
      <c r="AW186" s="16" t="s">
        <v>32</v>
      </c>
      <c r="AX186" s="16" t="s">
        <v>70</v>
      </c>
      <c r="AY186" s="276" t="s">
        <v>141</v>
      </c>
    </row>
    <row r="187" s="15" customFormat="1">
      <c r="A187" s="15"/>
      <c r="B187" s="255"/>
      <c r="C187" s="256"/>
      <c r="D187" s="235" t="s">
        <v>152</v>
      </c>
      <c r="E187" s="257" t="s">
        <v>19</v>
      </c>
      <c r="F187" s="258" t="s">
        <v>155</v>
      </c>
      <c r="G187" s="256"/>
      <c r="H187" s="259">
        <v>40.173999999999999</v>
      </c>
      <c r="I187" s="260"/>
      <c r="J187" s="256"/>
      <c r="K187" s="256"/>
      <c r="L187" s="261"/>
      <c r="M187" s="262"/>
      <c r="N187" s="263"/>
      <c r="O187" s="263"/>
      <c r="P187" s="263"/>
      <c r="Q187" s="263"/>
      <c r="R187" s="263"/>
      <c r="S187" s="263"/>
      <c r="T187" s="264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65" t="s">
        <v>152</v>
      </c>
      <c r="AU187" s="265" t="s">
        <v>79</v>
      </c>
      <c r="AV187" s="15" t="s">
        <v>148</v>
      </c>
      <c r="AW187" s="15" t="s">
        <v>32</v>
      </c>
      <c r="AX187" s="15" t="s">
        <v>77</v>
      </c>
      <c r="AY187" s="265" t="s">
        <v>141</v>
      </c>
    </row>
    <row r="188" s="2" customFormat="1" ht="24.15" customHeight="1">
      <c r="A188" s="41"/>
      <c r="B188" s="42"/>
      <c r="C188" s="215" t="s">
        <v>233</v>
      </c>
      <c r="D188" s="215" t="s">
        <v>143</v>
      </c>
      <c r="E188" s="216" t="s">
        <v>234</v>
      </c>
      <c r="F188" s="217" t="s">
        <v>235</v>
      </c>
      <c r="G188" s="218" t="s">
        <v>216</v>
      </c>
      <c r="H188" s="219">
        <v>64.174999999999997</v>
      </c>
      <c r="I188" s="220"/>
      <c r="J188" s="221">
        <f>ROUND(I188*H188,2)</f>
        <v>0</v>
      </c>
      <c r="K188" s="217" t="s">
        <v>147</v>
      </c>
      <c r="L188" s="47"/>
      <c r="M188" s="222" t="s">
        <v>19</v>
      </c>
      <c r="N188" s="223" t="s">
        <v>41</v>
      </c>
      <c r="O188" s="87"/>
      <c r="P188" s="224">
        <f>O188*H188</f>
        <v>0</v>
      </c>
      <c r="Q188" s="224">
        <v>0</v>
      </c>
      <c r="R188" s="224">
        <f>Q188*H188</f>
        <v>0</v>
      </c>
      <c r="S188" s="224">
        <v>0</v>
      </c>
      <c r="T188" s="225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26" t="s">
        <v>148</v>
      </c>
      <c r="AT188" s="226" t="s">
        <v>143</v>
      </c>
      <c r="AU188" s="226" t="s">
        <v>79</v>
      </c>
      <c r="AY188" s="20" t="s">
        <v>141</v>
      </c>
      <c r="BE188" s="227">
        <f>IF(N188="základní",J188,0)</f>
        <v>0</v>
      </c>
      <c r="BF188" s="227">
        <f>IF(N188="snížená",J188,0)</f>
        <v>0</v>
      </c>
      <c r="BG188" s="227">
        <f>IF(N188="zákl. přenesená",J188,0)</f>
        <v>0</v>
      </c>
      <c r="BH188" s="227">
        <f>IF(N188="sníž. přenesená",J188,0)</f>
        <v>0</v>
      </c>
      <c r="BI188" s="227">
        <f>IF(N188="nulová",J188,0)</f>
        <v>0</v>
      </c>
      <c r="BJ188" s="20" t="s">
        <v>77</v>
      </c>
      <c r="BK188" s="227">
        <f>ROUND(I188*H188,2)</f>
        <v>0</v>
      </c>
      <c r="BL188" s="20" t="s">
        <v>148</v>
      </c>
      <c r="BM188" s="226" t="s">
        <v>236</v>
      </c>
    </row>
    <row r="189" s="2" customFormat="1">
      <c r="A189" s="41"/>
      <c r="B189" s="42"/>
      <c r="C189" s="43"/>
      <c r="D189" s="228" t="s">
        <v>150</v>
      </c>
      <c r="E189" s="43"/>
      <c r="F189" s="229" t="s">
        <v>237</v>
      </c>
      <c r="G189" s="43"/>
      <c r="H189" s="43"/>
      <c r="I189" s="230"/>
      <c r="J189" s="43"/>
      <c r="K189" s="43"/>
      <c r="L189" s="47"/>
      <c r="M189" s="231"/>
      <c r="N189" s="232"/>
      <c r="O189" s="87"/>
      <c r="P189" s="87"/>
      <c r="Q189" s="87"/>
      <c r="R189" s="87"/>
      <c r="S189" s="87"/>
      <c r="T189" s="88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T189" s="20" t="s">
        <v>150</v>
      </c>
      <c r="AU189" s="20" t="s">
        <v>79</v>
      </c>
    </row>
    <row r="190" s="13" customFormat="1">
      <c r="A190" s="13"/>
      <c r="B190" s="233"/>
      <c r="C190" s="234"/>
      <c r="D190" s="235" t="s">
        <v>152</v>
      </c>
      <c r="E190" s="236" t="s">
        <v>19</v>
      </c>
      <c r="F190" s="237" t="s">
        <v>172</v>
      </c>
      <c r="G190" s="234"/>
      <c r="H190" s="236" t="s">
        <v>19</v>
      </c>
      <c r="I190" s="238"/>
      <c r="J190" s="234"/>
      <c r="K190" s="234"/>
      <c r="L190" s="239"/>
      <c r="M190" s="240"/>
      <c r="N190" s="241"/>
      <c r="O190" s="241"/>
      <c r="P190" s="241"/>
      <c r="Q190" s="241"/>
      <c r="R190" s="241"/>
      <c r="S190" s="241"/>
      <c r="T190" s="242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3" t="s">
        <v>152</v>
      </c>
      <c r="AU190" s="243" t="s">
        <v>79</v>
      </c>
      <c r="AV190" s="13" t="s">
        <v>77</v>
      </c>
      <c r="AW190" s="13" t="s">
        <v>32</v>
      </c>
      <c r="AX190" s="13" t="s">
        <v>70</v>
      </c>
      <c r="AY190" s="243" t="s">
        <v>141</v>
      </c>
    </row>
    <row r="191" s="14" customFormat="1">
      <c r="A191" s="14"/>
      <c r="B191" s="244"/>
      <c r="C191" s="245"/>
      <c r="D191" s="235" t="s">
        <v>152</v>
      </c>
      <c r="E191" s="246" t="s">
        <v>19</v>
      </c>
      <c r="F191" s="247" t="s">
        <v>238</v>
      </c>
      <c r="G191" s="245"/>
      <c r="H191" s="248">
        <v>74.099999999999994</v>
      </c>
      <c r="I191" s="249"/>
      <c r="J191" s="245"/>
      <c r="K191" s="245"/>
      <c r="L191" s="250"/>
      <c r="M191" s="251"/>
      <c r="N191" s="252"/>
      <c r="O191" s="252"/>
      <c r="P191" s="252"/>
      <c r="Q191" s="252"/>
      <c r="R191" s="252"/>
      <c r="S191" s="252"/>
      <c r="T191" s="253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4" t="s">
        <v>152</v>
      </c>
      <c r="AU191" s="254" t="s">
        <v>79</v>
      </c>
      <c r="AV191" s="14" t="s">
        <v>79</v>
      </c>
      <c r="AW191" s="14" t="s">
        <v>32</v>
      </c>
      <c r="AX191" s="14" t="s">
        <v>70</v>
      </c>
      <c r="AY191" s="254" t="s">
        <v>141</v>
      </c>
    </row>
    <row r="192" s="14" customFormat="1">
      <c r="A192" s="14"/>
      <c r="B192" s="244"/>
      <c r="C192" s="245"/>
      <c r="D192" s="235" t="s">
        <v>152</v>
      </c>
      <c r="E192" s="246" t="s">
        <v>19</v>
      </c>
      <c r="F192" s="247" t="s">
        <v>239</v>
      </c>
      <c r="G192" s="245"/>
      <c r="H192" s="248">
        <v>-1.05</v>
      </c>
      <c r="I192" s="249"/>
      <c r="J192" s="245"/>
      <c r="K192" s="245"/>
      <c r="L192" s="250"/>
      <c r="M192" s="251"/>
      <c r="N192" s="252"/>
      <c r="O192" s="252"/>
      <c r="P192" s="252"/>
      <c r="Q192" s="252"/>
      <c r="R192" s="252"/>
      <c r="S192" s="252"/>
      <c r="T192" s="253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4" t="s">
        <v>152</v>
      </c>
      <c r="AU192" s="254" t="s">
        <v>79</v>
      </c>
      <c r="AV192" s="14" t="s">
        <v>79</v>
      </c>
      <c r="AW192" s="14" t="s">
        <v>32</v>
      </c>
      <c r="AX192" s="14" t="s">
        <v>70</v>
      </c>
      <c r="AY192" s="254" t="s">
        <v>141</v>
      </c>
    </row>
    <row r="193" s="14" customFormat="1">
      <c r="A193" s="14"/>
      <c r="B193" s="244"/>
      <c r="C193" s="245"/>
      <c r="D193" s="235" t="s">
        <v>152</v>
      </c>
      <c r="E193" s="246" t="s">
        <v>19</v>
      </c>
      <c r="F193" s="247" t="s">
        <v>240</v>
      </c>
      <c r="G193" s="245"/>
      <c r="H193" s="248">
        <v>-8.875</v>
      </c>
      <c r="I193" s="249"/>
      <c r="J193" s="245"/>
      <c r="K193" s="245"/>
      <c r="L193" s="250"/>
      <c r="M193" s="251"/>
      <c r="N193" s="252"/>
      <c r="O193" s="252"/>
      <c r="P193" s="252"/>
      <c r="Q193" s="252"/>
      <c r="R193" s="252"/>
      <c r="S193" s="252"/>
      <c r="T193" s="253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4" t="s">
        <v>152</v>
      </c>
      <c r="AU193" s="254" t="s">
        <v>79</v>
      </c>
      <c r="AV193" s="14" t="s">
        <v>79</v>
      </c>
      <c r="AW193" s="14" t="s">
        <v>32</v>
      </c>
      <c r="AX193" s="14" t="s">
        <v>70</v>
      </c>
      <c r="AY193" s="254" t="s">
        <v>141</v>
      </c>
    </row>
    <row r="194" s="15" customFormat="1">
      <c r="A194" s="15"/>
      <c r="B194" s="255"/>
      <c r="C194" s="256"/>
      <c r="D194" s="235" t="s">
        <v>152</v>
      </c>
      <c r="E194" s="257" t="s">
        <v>19</v>
      </c>
      <c r="F194" s="258" t="s">
        <v>155</v>
      </c>
      <c r="G194" s="256"/>
      <c r="H194" s="259">
        <v>64.174999999999997</v>
      </c>
      <c r="I194" s="260"/>
      <c r="J194" s="256"/>
      <c r="K194" s="256"/>
      <c r="L194" s="261"/>
      <c r="M194" s="262"/>
      <c r="N194" s="263"/>
      <c r="O194" s="263"/>
      <c r="P194" s="263"/>
      <c r="Q194" s="263"/>
      <c r="R194" s="263"/>
      <c r="S194" s="263"/>
      <c r="T194" s="264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T194" s="265" t="s">
        <v>152</v>
      </c>
      <c r="AU194" s="265" t="s">
        <v>79</v>
      </c>
      <c r="AV194" s="15" t="s">
        <v>148</v>
      </c>
      <c r="AW194" s="15" t="s">
        <v>32</v>
      </c>
      <c r="AX194" s="15" t="s">
        <v>77</v>
      </c>
      <c r="AY194" s="265" t="s">
        <v>141</v>
      </c>
    </row>
    <row r="195" s="2" customFormat="1" ht="21.75" customHeight="1">
      <c r="A195" s="41"/>
      <c r="B195" s="42"/>
      <c r="C195" s="215" t="s">
        <v>241</v>
      </c>
      <c r="D195" s="215" t="s">
        <v>143</v>
      </c>
      <c r="E195" s="216" t="s">
        <v>242</v>
      </c>
      <c r="F195" s="217" t="s">
        <v>243</v>
      </c>
      <c r="G195" s="218" t="s">
        <v>216</v>
      </c>
      <c r="H195" s="219">
        <v>3</v>
      </c>
      <c r="I195" s="220"/>
      <c r="J195" s="221">
        <f>ROUND(I195*H195,2)</f>
        <v>0</v>
      </c>
      <c r="K195" s="217" t="s">
        <v>147</v>
      </c>
      <c r="L195" s="47"/>
      <c r="M195" s="222" t="s">
        <v>19</v>
      </c>
      <c r="N195" s="223" t="s">
        <v>41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148</v>
      </c>
      <c r="AT195" s="226" t="s">
        <v>143</v>
      </c>
      <c r="AU195" s="226" t="s">
        <v>79</v>
      </c>
      <c r="AY195" s="20" t="s">
        <v>141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20" t="s">
        <v>77</v>
      </c>
      <c r="BK195" s="227">
        <f>ROUND(I195*H195,2)</f>
        <v>0</v>
      </c>
      <c r="BL195" s="20" t="s">
        <v>148</v>
      </c>
      <c r="BM195" s="226" t="s">
        <v>244</v>
      </c>
    </row>
    <row r="196" s="2" customFormat="1">
      <c r="A196" s="41"/>
      <c r="B196" s="42"/>
      <c r="C196" s="43"/>
      <c r="D196" s="228" t="s">
        <v>150</v>
      </c>
      <c r="E196" s="43"/>
      <c r="F196" s="229" t="s">
        <v>245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20" t="s">
        <v>150</v>
      </c>
      <c r="AU196" s="20" t="s">
        <v>79</v>
      </c>
    </row>
    <row r="197" s="13" customFormat="1">
      <c r="A197" s="13"/>
      <c r="B197" s="233"/>
      <c r="C197" s="234"/>
      <c r="D197" s="235" t="s">
        <v>152</v>
      </c>
      <c r="E197" s="236" t="s">
        <v>19</v>
      </c>
      <c r="F197" s="237" t="s">
        <v>165</v>
      </c>
      <c r="G197" s="234"/>
      <c r="H197" s="236" t="s">
        <v>19</v>
      </c>
      <c r="I197" s="238"/>
      <c r="J197" s="234"/>
      <c r="K197" s="234"/>
      <c r="L197" s="239"/>
      <c r="M197" s="240"/>
      <c r="N197" s="241"/>
      <c r="O197" s="241"/>
      <c r="P197" s="241"/>
      <c r="Q197" s="241"/>
      <c r="R197" s="241"/>
      <c r="S197" s="241"/>
      <c r="T197" s="24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3" t="s">
        <v>152</v>
      </c>
      <c r="AU197" s="243" t="s">
        <v>79</v>
      </c>
      <c r="AV197" s="13" t="s">
        <v>77</v>
      </c>
      <c r="AW197" s="13" t="s">
        <v>32</v>
      </c>
      <c r="AX197" s="13" t="s">
        <v>70</v>
      </c>
      <c r="AY197" s="243" t="s">
        <v>141</v>
      </c>
    </row>
    <row r="198" s="14" customFormat="1">
      <c r="A198" s="14"/>
      <c r="B198" s="244"/>
      <c r="C198" s="245"/>
      <c r="D198" s="235" t="s">
        <v>152</v>
      </c>
      <c r="E198" s="246" t="s">
        <v>19</v>
      </c>
      <c r="F198" s="247" t="s">
        <v>246</v>
      </c>
      <c r="G198" s="245"/>
      <c r="H198" s="248">
        <v>3.6000000000000001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152</v>
      </c>
      <c r="AU198" s="254" t="s">
        <v>79</v>
      </c>
      <c r="AV198" s="14" t="s">
        <v>79</v>
      </c>
      <c r="AW198" s="14" t="s">
        <v>32</v>
      </c>
      <c r="AX198" s="14" t="s">
        <v>70</v>
      </c>
      <c r="AY198" s="254" t="s">
        <v>141</v>
      </c>
    </row>
    <row r="199" s="14" customFormat="1">
      <c r="A199" s="14"/>
      <c r="B199" s="244"/>
      <c r="C199" s="245"/>
      <c r="D199" s="235" t="s">
        <v>152</v>
      </c>
      <c r="E199" s="246" t="s">
        <v>19</v>
      </c>
      <c r="F199" s="247" t="s">
        <v>247</v>
      </c>
      <c r="G199" s="245"/>
      <c r="H199" s="248">
        <v>-0.23999999999999999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152</v>
      </c>
      <c r="AU199" s="254" t="s">
        <v>79</v>
      </c>
      <c r="AV199" s="14" t="s">
        <v>79</v>
      </c>
      <c r="AW199" s="14" t="s">
        <v>32</v>
      </c>
      <c r="AX199" s="14" t="s">
        <v>70</v>
      </c>
      <c r="AY199" s="254" t="s">
        <v>141</v>
      </c>
    </row>
    <row r="200" s="14" customFormat="1">
      <c r="A200" s="14"/>
      <c r="B200" s="244"/>
      <c r="C200" s="245"/>
      <c r="D200" s="235" t="s">
        <v>152</v>
      </c>
      <c r="E200" s="246" t="s">
        <v>19</v>
      </c>
      <c r="F200" s="247" t="s">
        <v>248</v>
      </c>
      <c r="G200" s="245"/>
      <c r="H200" s="248">
        <v>-0.35999999999999999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152</v>
      </c>
      <c r="AU200" s="254" t="s">
        <v>79</v>
      </c>
      <c r="AV200" s="14" t="s">
        <v>79</v>
      </c>
      <c r="AW200" s="14" t="s">
        <v>32</v>
      </c>
      <c r="AX200" s="14" t="s">
        <v>70</v>
      </c>
      <c r="AY200" s="254" t="s">
        <v>141</v>
      </c>
    </row>
    <row r="201" s="15" customFormat="1">
      <c r="A201" s="15"/>
      <c r="B201" s="255"/>
      <c r="C201" s="256"/>
      <c r="D201" s="235" t="s">
        <v>152</v>
      </c>
      <c r="E201" s="257" t="s">
        <v>19</v>
      </c>
      <c r="F201" s="258" t="s">
        <v>155</v>
      </c>
      <c r="G201" s="256"/>
      <c r="H201" s="259">
        <v>3.0000000000000004</v>
      </c>
      <c r="I201" s="260"/>
      <c r="J201" s="256"/>
      <c r="K201" s="256"/>
      <c r="L201" s="261"/>
      <c r="M201" s="262"/>
      <c r="N201" s="263"/>
      <c r="O201" s="263"/>
      <c r="P201" s="263"/>
      <c r="Q201" s="263"/>
      <c r="R201" s="263"/>
      <c r="S201" s="263"/>
      <c r="T201" s="264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65" t="s">
        <v>152</v>
      </c>
      <c r="AU201" s="265" t="s">
        <v>79</v>
      </c>
      <c r="AV201" s="15" t="s">
        <v>148</v>
      </c>
      <c r="AW201" s="15" t="s">
        <v>32</v>
      </c>
      <c r="AX201" s="15" t="s">
        <v>77</v>
      </c>
      <c r="AY201" s="265" t="s">
        <v>141</v>
      </c>
    </row>
    <row r="202" s="2" customFormat="1" ht="24.15" customHeight="1">
      <c r="A202" s="41"/>
      <c r="B202" s="42"/>
      <c r="C202" s="215" t="s">
        <v>8</v>
      </c>
      <c r="D202" s="215" t="s">
        <v>143</v>
      </c>
      <c r="E202" s="216" t="s">
        <v>249</v>
      </c>
      <c r="F202" s="217" t="s">
        <v>250</v>
      </c>
      <c r="G202" s="218" t="s">
        <v>216</v>
      </c>
      <c r="H202" s="219">
        <v>15</v>
      </c>
      <c r="I202" s="220"/>
      <c r="J202" s="221">
        <f>ROUND(I202*H202,2)</f>
        <v>0</v>
      </c>
      <c r="K202" s="217" t="s">
        <v>147</v>
      </c>
      <c r="L202" s="47"/>
      <c r="M202" s="222" t="s">
        <v>19</v>
      </c>
      <c r="N202" s="223" t="s">
        <v>41</v>
      </c>
      <c r="O202" s="87"/>
      <c r="P202" s="224">
        <f>O202*H202</f>
        <v>0</v>
      </c>
      <c r="Q202" s="224">
        <v>0</v>
      </c>
      <c r="R202" s="224">
        <f>Q202*H202</f>
        <v>0</v>
      </c>
      <c r="S202" s="224">
        <v>0</v>
      </c>
      <c r="T202" s="225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6" t="s">
        <v>148</v>
      </c>
      <c r="AT202" s="226" t="s">
        <v>143</v>
      </c>
      <c r="AU202" s="226" t="s">
        <v>79</v>
      </c>
      <c r="AY202" s="20" t="s">
        <v>141</v>
      </c>
      <c r="BE202" s="227">
        <f>IF(N202="základní",J202,0)</f>
        <v>0</v>
      </c>
      <c r="BF202" s="227">
        <f>IF(N202="snížená",J202,0)</f>
        <v>0</v>
      </c>
      <c r="BG202" s="227">
        <f>IF(N202="zákl. přenesená",J202,0)</f>
        <v>0</v>
      </c>
      <c r="BH202" s="227">
        <f>IF(N202="sníž. přenesená",J202,0)</f>
        <v>0</v>
      </c>
      <c r="BI202" s="227">
        <f>IF(N202="nulová",J202,0)</f>
        <v>0</v>
      </c>
      <c r="BJ202" s="20" t="s">
        <v>77</v>
      </c>
      <c r="BK202" s="227">
        <f>ROUND(I202*H202,2)</f>
        <v>0</v>
      </c>
      <c r="BL202" s="20" t="s">
        <v>148</v>
      </c>
      <c r="BM202" s="226" t="s">
        <v>251</v>
      </c>
    </row>
    <row r="203" s="2" customFormat="1">
      <c r="A203" s="41"/>
      <c r="B203" s="42"/>
      <c r="C203" s="43"/>
      <c r="D203" s="228" t="s">
        <v>150</v>
      </c>
      <c r="E203" s="43"/>
      <c r="F203" s="229" t="s">
        <v>252</v>
      </c>
      <c r="G203" s="43"/>
      <c r="H203" s="43"/>
      <c r="I203" s="230"/>
      <c r="J203" s="43"/>
      <c r="K203" s="43"/>
      <c r="L203" s="47"/>
      <c r="M203" s="231"/>
      <c r="N203" s="232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20" t="s">
        <v>150</v>
      </c>
      <c r="AU203" s="20" t="s">
        <v>79</v>
      </c>
    </row>
    <row r="204" s="13" customFormat="1">
      <c r="A204" s="13"/>
      <c r="B204" s="233"/>
      <c r="C204" s="234"/>
      <c r="D204" s="235" t="s">
        <v>152</v>
      </c>
      <c r="E204" s="236" t="s">
        <v>19</v>
      </c>
      <c r="F204" s="237" t="s">
        <v>253</v>
      </c>
      <c r="G204" s="234"/>
      <c r="H204" s="236" t="s">
        <v>19</v>
      </c>
      <c r="I204" s="238"/>
      <c r="J204" s="234"/>
      <c r="K204" s="234"/>
      <c r="L204" s="239"/>
      <c r="M204" s="240"/>
      <c r="N204" s="241"/>
      <c r="O204" s="241"/>
      <c r="P204" s="241"/>
      <c r="Q204" s="241"/>
      <c r="R204" s="241"/>
      <c r="S204" s="241"/>
      <c r="T204" s="24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3" t="s">
        <v>152</v>
      </c>
      <c r="AU204" s="243" t="s">
        <v>79</v>
      </c>
      <c r="AV204" s="13" t="s">
        <v>77</v>
      </c>
      <c r="AW204" s="13" t="s">
        <v>32</v>
      </c>
      <c r="AX204" s="13" t="s">
        <v>70</v>
      </c>
      <c r="AY204" s="243" t="s">
        <v>141</v>
      </c>
    </row>
    <row r="205" s="14" customFormat="1">
      <c r="A205" s="14"/>
      <c r="B205" s="244"/>
      <c r="C205" s="245"/>
      <c r="D205" s="235" t="s">
        <v>152</v>
      </c>
      <c r="E205" s="246" t="s">
        <v>19</v>
      </c>
      <c r="F205" s="247" t="s">
        <v>254</v>
      </c>
      <c r="G205" s="245"/>
      <c r="H205" s="248">
        <v>5</v>
      </c>
      <c r="I205" s="249"/>
      <c r="J205" s="245"/>
      <c r="K205" s="245"/>
      <c r="L205" s="250"/>
      <c r="M205" s="251"/>
      <c r="N205" s="252"/>
      <c r="O205" s="252"/>
      <c r="P205" s="252"/>
      <c r="Q205" s="252"/>
      <c r="R205" s="252"/>
      <c r="S205" s="252"/>
      <c r="T205" s="253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4" t="s">
        <v>152</v>
      </c>
      <c r="AU205" s="254" t="s">
        <v>79</v>
      </c>
      <c r="AV205" s="14" t="s">
        <v>79</v>
      </c>
      <c r="AW205" s="14" t="s">
        <v>32</v>
      </c>
      <c r="AX205" s="14" t="s">
        <v>70</v>
      </c>
      <c r="AY205" s="254" t="s">
        <v>141</v>
      </c>
    </row>
    <row r="206" s="14" customFormat="1">
      <c r="A206" s="14"/>
      <c r="B206" s="244"/>
      <c r="C206" s="245"/>
      <c r="D206" s="235" t="s">
        <v>152</v>
      </c>
      <c r="E206" s="246" t="s">
        <v>19</v>
      </c>
      <c r="F206" s="247" t="s">
        <v>255</v>
      </c>
      <c r="G206" s="245"/>
      <c r="H206" s="248">
        <v>10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152</v>
      </c>
      <c r="AU206" s="254" t="s">
        <v>79</v>
      </c>
      <c r="AV206" s="14" t="s">
        <v>79</v>
      </c>
      <c r="AW206" s="14" t="s">
        <v>32</v>
      </c>
      <c r="AX206" s="14" t="s">
        <v>70</v>
      </c>
      <c r="AY206" s="254" t="s">
        <v>141</v>
      </c>
    </row>
    <row r="207" s="15" customFormat="1">
      <c r="A207" s="15"/>
      <c r="B207" s="255"/>
      <c r="C207" s="256"/>
      <c r="D207" s="235" t="s">
        <v>152</v>
      </c>
      <c r="E207" s="257" t="s">
        <v>19</v>
      </c>
      <c r="F207" s="258" t="s">
        <v>155</v>
      </c>
      <c r="G207" s="256"/>
      <c r="H207" s="259">
        <v>15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152</v>
      </c>
      <c r="AU207" s="265" t="s">
        <v>79</v>
      </c>
      <c r="AV207" s="15" t="s">
        <v>148</v>
      </c>
      <c r="AW207" s="15" t="s">
        <v>32</v>
      </c>
      <c r="AX207" s="15" t="s">
        <v>77</v>
      </c>
      <c r="AY207" s="265" t="s">
        <v>141</v>
      </c>
    </row>
    <row r="208" s="2" customFormat="1" ht="24.15" customHeight="1">
      <c r="A208" s="41"/>
      <c r="B208" s="42"/>
      <c r="C208" s="215" t="s">
        <v>256</v>
      </c>
      <c r="D208" s="215" t="s">
        <v>143</v>
      </c>
      <c r="E208" s="216" t="s">
        <v>257</v>
      </c>
      <c r="F208" s="217" t="s">
        <v>258</v>
      </c>
      <c r="G208" s="218" t="s">
        <v>146</v>
      </c>
      <c r="H208" s="219">
        <v>148.52799999999999</v>
      </c>
      <c r="I208" s="220"/>
      <c r="J208" s="221">
        <f>ROUND(I208*H208,2)</f>
        <v>0</v>
      </c>
      <c r="K208" s="217" t="s">
        <v>147</v>
      </c>
      <c r="L208" s="47"/>
      <c r="M208" s="222" t="s">
        <v>19</v>
      </c>
      <c r="N208" s="223" t="s">
        <v>41</v>
      </c>
      <c r="O208" s="87"/>
      <c r="P208" s="224">
        <f>O208*H208</f>
        <v>0</v>
      </c>
      <c r="Q208" s="224">
        <v>0.0022699999999999999</v>
      </c>
      <c r="R208" s="224">
        <f>Q208*H208</f>
        <v>0.33715855999999994</v>
      </c>
      <c r="S208" s="224">
        <v>0</v>
      </c>
      <c r="T208" s="225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26" t="s">
        <v>148</v>
      </c>
      <c r="AT208" s="226" t="s">
        <v>143</v>
      </c>
      <c r="AU208" s="226" t="s">
        <v>79</v>
      </c>
      <c r="AY208" s="20" t="s">
        <v>141</v>
      </c>
      <c r="BE208" s="227">
        <f>IF(N208="základní",J208,0)</f>
        <v>0</v>
      </c>
      <c r="BF208" s="227">
        <f>IF(N208="snížená",J208,0)</f>
        <v>0</v>
      </c>
      <c r="BG208" s="227">
        <f>IF(N208="zákl. přenesená",J208,0)</f>
        <v>0</v>
      </c>
      <c r="BH208" s="227">
        <f>IF(N208="sníž. přenesená",J208,0)</f>
        <v>0</v>
      </c>
      <c r="BI208" s="227">
        <f>IF(N208="nulová",J208,0)</f>
        <v>0</v>
      </c>
      <c r="BJ208" s="20" t="s">
        <v>77</v>
      </c>
      <c r="BK208" s="227">
        <f>ROUND(I208*H208,2)</f>
        <v>0</v>
      </c>
      <c r="BL208" s="20" t="s">
        <v>148</v>
      </c>
      <c r="BM208" s="226" t="s">
        <v>259</v>
      </c>
    </row>
    <row r="209" s="2" customFormat="1">
      <c r="A209" s="41"/>
      <c r="B209" s="42"/>
      <c r="C209" s="43"/>
      <c r="D209" s="228" t="s">
        <v>150</v>
      </c>
      <c r="E209" s="43"/>
      <c r="F209" s="229" t="s">
        <v>260</v>
      </c>
      <c r="G209" s="43"/>
      <c r="H209" s="43"/>
      <c r="I209" s="230"/>
      <c r="J209" s="43"/>
      <c r="K209" s="43"/>
      <c r="L209" s="47"/>
      <c r="M209" s="231"/>
      <c r="N209" s="232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20" t="s">
        <v>150</v>
      </c>
      <c r="AU209" s="20" t="s">
        <v>79</v>
      </c>
    </row>
    <row r="210" s="13" customFormat="1">
      <c r="A210" s="13"/>
      <c r="B210" s="233"/>
      <c r="C210" s="234"/>
      <c r="D210" s="235" t="s">
        <v>152</v>
      </c>
      <c r="E210" s="236" t="s">
        <v>19</v>
      </c>
      <c r="F210" s="237" t="s">
        <v>161</v>
      </c>
      <c r="G210" s="234"/>
      <c r="H210" s="236" t="s">
        <v>19</v>
      </c>
      <c r="I210" s="238"/>
      <c r="J210" s="234"/>
      <c r="K210" s="234"/>
      <c r="L210" s="239"/>
      <c r="M210" s="240"/>
      <c r="N210" s="241"/>
      <c r="O210" s="241"/>
      <c r="P210" s="241"/>
      <c r="Q210" s="241"/>
      <c r="R210" s="241"/>
      <c r="S210" s="241"/>
      <c r="T210" s="242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3" t="s">
        <v>152</v>
      </c>
      <c r="AU210" s="243" t="s">
        <v>79</v>
      </c>
      <c r="AV210" s="13" t="s">
        <v>77</v>
      </c>
      <c r="AW210" s="13" t="s">
        <v>32</v>
      </c>
      <c r="AX210" s="13" t="s">
        <v>70</v>
      </c>
      <c r="AY210" s="243" t="s">
        <v>141</v>
      </c>
    </row>
    <row r="211" s="14" customFormat="1">
      <c r="A211" s="14"/>
      <c r="B211" s="244"/>
      <c r="C211" s="245"/>
      <c r="D211" s="235" t="s">
        <v>152</v>
      </c>
      <c r="E211" s="246" t="s">
        <v>19</v>
      </c>
      <c r="F211" s="247" t="s">
        <v>261</v>
      </c>
      <c r="G211" s="245"/>
      <c r="H211" s="248">
        <v>28.559999999999999</v>
      </c>
      <c r="I211" s="249"/>
      <c r="J211" s="245"/>
      <c r="K211" s="245"/>
      <c r="L211" s="250"/>
      <c r="M211" s="251"/>
      <c r="N211" s="252"/>
      <c r="O211" s="252"/>
      <c r="P211" s="252"/>
      <c r="Q211" s="252"/>
      <c r="R211" s="252"/>
      <c r="S211" s="252"/>
      <c r="T211" s="253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4" t="s">
        <v>152</v>
      </c>
      <c r="AU211" s="254" t="s">
        <v>79</v>
      </c>
      <c r="AV211" s="14" t="s">
        <v>79</v>
      </c>
      <c r="AW211" s="14" t="s">
        <v>32</v>
      </c>
      <c r="AX211" s="14" t="s">
        <v>70</v>
      </c>
      <c r="AY211" s="254" t="s">
        <v>141</v>
      </c>
    </row>
    <row r="212" s="14" customFormat="1">
      <c r="A212" s="14"/>
      <c r="B212" s="244"/>
      <c r="C212" s="245"/>
      <c r="D212" s="235" t="s">
        <v>152</v>
      </c>
      <c r="E212" s="246" t="s">
        <v>19</v>
      </c>
      <c r="F212" s="247" t="s">
        <v>262</v>
      </c>
      <c r="G212" s="245"/>
      <c r="H212" s="248">
        <v>16.399999999999999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152</v>
      </c>
      <c r="AU212" s="254" t="s">
        <v>79</v>
      </c>
      <c r="AV212" s="14" t="s">
        <v>79</v>
      </c>
      <c r="AW212" s="14" t="s">
        <v>32</v>
      </c>
      <c r="AX212" s="14" t="s">
        <v>70</v>
      </c>
      <c r="AY212" s="254" t="s">
        <v>141</v>
      </c>
    </row>
    <row r="213" s="14" customFormat="1">
      <c r="A213" s="14"/>
      <c r="B213" s="244"/>
      <c r="C213" s="245"/>
      <c r="D213" s="235" t="s">
        <v>152</v>
      </c>
      <c r="E213" s="246" t="s">
        <v>19</v>
      </c>
      <c r="F213" s="247" t="s">
        <v>263</v>
      </c>
      <c r="G213" s="245"/>
      <c r="H213" s="248">
        <v>19.5</v>
      </c>
      <c r="I213" s="249"/>
      <c r="J213" s="245"/>
      <c r="K213" s="245"/>
      <c r="L213" s="250"/>
      <c r="M213" s="251"/>
      <c r="N213" s="252"/>
      <c r="O213" s="252"/>
      <c r="P213" s="252"/>
      <c r="Q213" s="252"/>
      <c r="R213" s="252"/>
      <c r="S213" s="252"/>
      <c r="T213" s="253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4" t="s">
        <v>152</v>
      </c>
      <c r="AU213" s="254" t="s">
        <v>79</v>
      </c>
      <c r="AV213" s="14" t="s">
        <v>79</v>
      </c>
      <c r="AW213" s="14" t="s">
        <v>32</v>
      </c>
      <c r="AX213" s="14" t="s">
        <v>70</v>
      </c>
      <c r="AY213" s="254" t="s">
        <v>141</v>
      </c>
    </row>
    <row r="214" s="16" customFormat="1">
      <c r="A214" s="16"/>
      <c r="B214" s="266"/>
      <c r="C214" s="267"/>
      <c r="D214" s="235" t="s">
        <v>152</v>
      </c>
      <c r="E214" s="268" t="s">
        <v>19</v>
      </c>
      <c r="F214" s="269" t="s">
        <v>163</v>
      </c>
      <c r="G214" s="267"/>
      <c r="H214" s="270">
        <v>64.459999999999994</v>
      </c>
      <c r="I214" s="271"/>
      <c r="J214" s="267"/>
      <c r="K214" s="267"/>
      <c r="L214" s="272"/>
      <c r="M214" s="273"/>
      <c r="N214" s="274"/>
      <c r="O214" s="274"/>
      <c r="P214" s="274"/>
      <c r="Q214" s="274"/>
      <c r="R214" s="274"/>
      <c r="S214" s="274"/>
      <c r="T214" s="275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T214" s="276" t="s">
        <v>152</v>
      </c>
      <c r="AU214" s="276" t="s">
        <v>79</v>
      </c>
      <c r="AV214" s="16" t="s">
        <v>164</v>
      </c>
      <c r="AW214" s="16" t="s">
        <v>32</v>
      </c>
      <c r="AX214" s="16" t="s">
        <v>70</v>
      </c>
      <c r="AY214" s="276" t="s">
        <v>141</v>
      </c>
    </row>
    <row r="215" s="13" customFormat="1">
      <c r="A215" s="13"/>
      <c r="B215" s="233"/>
      <c r="C215" s="234"/>
      <c r="D215" s="235" t="s">
        <v>152</v>
      </c>
      <c r="E215" s="236" t="s">
        <v>19</v>
      </c>
      <c r="F215" s="237" t="s">
        <v>165</v>
      </c>
      <c r="G215" s="234"/>
      <c r="H215" s="236" t="s">
        <v>19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152</v>
      </c>
      <c r="AU215" s="243" t="s">
        <v>79</v>
      </c>
      <c r="AV215" s="13" t="s">
        <v>77</v>
      </c>
      <c r="AW215" s="13" t="s">
        <v>32</v>
      </c>
      <c r="AX215" s="13" t="s">
        <v>70</v>
      </c>
      <c r="AY215" s="243" t="s">
        <v>141</v>
      </c>
    </row>
    <row r="216" s="14" customFormat="1">
      <c r="A216" s="14"/>
      <c r="B216" s="244"/>
      <c r="C216" s="245"/>
      <c r="D216" s="235" t="s">
        <v>152</v>
      </c>
      <c r="E216" s="246" t="s">
        <v>19</v>
      </c>
      <c r="F216" s="247" t="s">
        <v>264</v>
      </c>
      <c r="G216" s="245"/>
      <c r="H216" s="248">
        <v>15.6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152</v>
      </c>
      <c r="AU216" s="254" t="s">
        <v>79</v>
      </c>
      <c r="AV216" s="14" t="s">
        <v>79</v>
      </c>
      <c r="AW216" s="14" t="s">
        <v>32</v>
      </c>
      <c r="AX216" s="14" t="s">
        <v>70</v>
      </c>
      <c r="AY216" s="254" t="s">
        <v>141</v>
      </c>
    </row>
    <row r="217" s="14" customFormat="1">
      <c r="A217" s="14"/>
      <c r="B217" s="244"/>
      <c r="C217" s="245"/>
      <c r="D217" s="235" t="s">
        <v>152</v>
      </c>
      <c r="E217" s="246" t="s">
        <v>19</v>
      </c>
      <c r="F217" s="247" t="s">
        <v>265</v>
      </c>
      <c r="G217" s="245"/>
      <c r="H217" s="248">
        <v>7.5679999999999996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152</v>
      </c>
      <c r="AU217" s="254" t="s">
        <v>79</v>
      </c>
      <c r="AV217" s="14" t="s">
        <v>79</v>
      </c>
      <c r="AW217" s="14" t="s">
        <v>32</v>
      </c>
      <c r="AX217" s="14" t="s">
        <v>70</v>
      </c>
      <c r="AY217" s="254" t="s">
        <v>141</v>
      </c>
    </row>
    <row r="218" s="16" customFormat="1">
      <c r="A218" s="16"/>
      <c r="B218" s="266"/>
      <c r="C218" s="267"/>
      <c r="D218" s="235" t="s">
        <v>152</v>
      </c>
      <c r="E218" s="268" t="s">
        <v>19</v>
      </c>
      <c r="F218" s="269" t="s">
        <v>163</v>
      </c>
      <c r="G218" s="267"/>
      <c r="H218" s="270">
        <v>23.167999999999999</v>
      </c>
      <c r="I218" s="271"/>
      <c r="J218" s="267"/>
      <c r="K218" s="267"/>
      <c r="L218" s="272"/>
      <c r="M218" s="273"/>
      <c r="N218" s="274"/>
      <c r="O218" s="274"/>
      <c r="P218" s="274"/>
      <c r="Q218" s="274"/>
      <c r="R218" s="274"/>
      <c r="S218" s="274"/>
      <c r="T218" s="275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T218" s="276" t="s">
        <v>152</v>
      </c>
      <c r="AU218" s="276" t="s">
        <v>79</v>
      </c>
      <c r="AV218" s="16" t="s">
        <v>164</v>
      </c>
      <c r="AW218" s="16" t="s">
        <v>32</v>
      </c>
      <c r="AX218" s="16" t="s">
        <v>70</v>
      </c>
      <c r="AY218" s="276" t="s">
        <v>141</v>
      </c>
    </row>
    <row r="219" s="13" customFormat="1">
      <c r="A219" s="13"/>
      <c r="B219" s="233"/>
      <c r="C219" s="234"/>
      <c r="D219" s="235" t="s">
        <v>152</v>
      </c>
      <c r="E219" s="236" t="s">
        <v>19</v>
      </c>
      <c r="F219" s="237" t="s">
        <v>172</v>
      </c>
      <c r="G219" s="234"/>
      <c r="H219" s="236" t="s">
        <v>19</v>
      </c>
      <c r="I219" s="238"/>
      <c r="J219" s="234"/>
      <c r="K219" s="234"/>
      <c r="L219" s="239"/>
      <c r="M219" s="240"/>
      <c r="N219" s="241"/>
      <c r="O219" s="241"/>
      <c r="P219" s="241"/>
      <c r="Q219" s="241"/>
      <c r="R219" s="241"/>
      <c r="S219" s="241"/>
      <c r="T219" s="242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3" t="s">
        <v>152</v>
      </c>
      <c r="AU219" s="243" t="s">
        <v>79</v>
      </c>
      <c r="AV219" s="13" t="s">
        <v>77</v>
      </c>
      <c r="AW219" s="13" t="s">
        <v>32</v>
      </c>
      <c r="AX219" s="13" t="s">
        <v>70</v>
      </c>
      <c r="AY219" s="243" t="s">
        <v>141</v>
      </c>
    </row>
    <row r="220" s="14" customFormat="1">
      <c r="A220" s="14"/>
      <c r="B220" s="244"/>
      <c r="C220" s="245"/>
      <c r="D220" s="235" t="s">
        <v>152</v>
      </c>
      <c r="E220" s="246" t="s">
        <v>19</v>
      </c>
      <c r="F220" s="247" t="s">
        <v>262</v>
      </c>
      <c r="G220" s="245"/>
      <c r="H220" s="248">
        <v>16.399999999999999</v>
      </c>
      <c r="I220" s="249"/>
      <c r="J220" s="245"/>
      <c r="K220" s="245"/>
      <c r="L220" s="250"/>
      <c r="M220" s="251"/>
      <c r="N220" s="252"/>
      <c r="O220" s="252"/>
      <c r="P220" s="252"/>
      <c r="Q220" s="252"/>
      <c r="R220" s="252"/>
      <c r="S220" s="252"/>
      <c r="T220" s="253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4" t="s">
        <v>152</v>
      </c>
      <c r="AU220" s="254" t="s">
        <v>79</v>
      </c>
      <c r="AV220" s="14" t="s">
        <v>79</v>
      </c>
      <c r="AW220" s="14" t="s">
        <v>32</v>
      </c>
      <c r="AX220" s="14" t="s">
        <v>70</v>
      </c>
      <c r="AY220" s="254" t="s">
        <v>141</v>
      </c>
    </row>
    <row r="221" s="14" customFormat="1">
      <c r="A221" s="14"/>
      <c r="B221" s="244"/>
      <c r="C221" s="245"/>
      <c r="D221" s="235" t="s">
        <v>152</v>
      </c>
      <c r="E221" s="246" t="s">
        <v>19</v>
      </c>
      <c r="F221" s="247" t="s">
        <v>266</v>
      </c>
      <c r="G221" s="245"/>
      <c r="H221" s="248">
        <v>8.2720000000000002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152</v>
      </c>
      <c r="AU221" s="254" t="s">
        <v>79</v>
      </c>
      <c r="AV221" s="14" t="s">
        <v>79</v>
      </c>
      <c r="AW221" s="14" t="s">
        <v>32</v>
      </c>
      <c r="AX221" s="14" t="s">
        <v>70</v>
      </c>
      <c r="AY221" s="254" t="s">
        <v>141</v>
      </c>
    </row>
    <row r="222" s="14" customFormat="1">
      <c r="A222" s="14"/>
      <c r="B222" s="244"/>
      <c r="C222" s="245"/>
      <c r="D222" s="235" t="s">
        <v>152</v>
      </c>
      <c r="E222" s="246" t="s">
        <v>19</v>
      </c>
      <c r="F222" s="247" t="s">
        <v>267</v>
      </c>
      <c r="G222" s="245"/>
      <c r="H222" s="248">
        <v>8.3599999999999994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152</v>
      </c>
      <c r="AU222" s="254" t="s">
        <v>79</v>
      </c>
      <c r="AV222" s="14" t="s">
        <v>79</v>
      </c>
      <c r="AW222" s="14" t="s">
        <v>32</v>
      </c>
      <c r="AX222" s="14" t="s">
        <v>70</v>
      </c>
      <c r="AY222" s="254" t="s">
        <v>141</v>
      </c>
    </row>
    <row r="223" s="14" customFormat="1">
      <c r="A223" s="14"/>
      <c r="B223" s="244"/>
      <c r="C223" s="245"/>
      <c r="D223" s="235" t="s">
        <v>152</v>
      </c>
      <c r="E223" s="246" t="s">
        <v>19</v>
      </c>
      <c r="F223" s="247" t="s">
        <v>268</v>
      </c>
      <c r="G223" s="245"/>
      <c r="H223" s="248">
        <v>8.6679999999999993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152</v>
      </c>
      <c r="AU223" s="254" t="s">
        <v>79</v>
      </c>
      <c r="AV223" s="14" t="s">
        <v>79</v>
      </c>
      <c r="AW223" s="14" t="s">
        <v>32</v>
      </c>
      <c r="AX223" s="14" t="s">
        <v>70</v>
      </c>
      <c r="AY223" s="254" t="s">
        <v>141</v>
      </c>
    </row>
    <row r="224" s="16" customFormat="1">
      <c r="A224" s="16"/>
      <c r="B224" s="266"/>
      <c r="C224" s="267"/>
      <c r="D224" s="235" t="s">
        <v>152</v>
      </c>
      <c r="E224" s="268" t="s">
        <v>19</v>
      </c>
      <c r="F224" s="269" t="s">
        <v>163</v>
      </c>
      <c r="G224" s="267"/>
      <c r="H224" s="270">
        <v>41.699999999999996</v>
      </c>
      <c r="I224" s="271"/>
      <c r="J224" s="267"/>
      <c r="K224" s="267"/>
      <c r="L224" s="272"/>
      <c r="M224" s="273"/>
      <c r="N224" s="274"/>
      <c r="O224" s="274"/>
      <c r="P224" s="274"/>
      <c r="Q224" s="274"/>
      <c r="R224" s="274"/>
      <c r="S224" s="274"/>
      <c r="T224" s="275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T224" s="276" t="s">
        <v>152</v>
      </c>
      <c r="AU224" s="276" t="s">
        <v>79</v>
      </c>
      <c r="AV224" s="16" t="s">
        <v>164</v>
      </c>
      <c r="AW224" s="16" t="s">
        <v>32</v>
      </c>
      <c r="AX224" s="16" t="s">
        <v>70</v>
      </c>
      <c r="AY224" s="276" t="s">
        <v>141</v>
      </c>
    </row>
    <row r="225" s="13" customFormat="1">
      <c r="A225" s="13"/>
      <c r="B225" s="233"/>
      <c r="C225" s="234"/>
      <c r="D225" s="235" t="s">
        <v>152</v>
      </c>
      <c r="E225" s="236" t="s">
        <v>19</v>
      </c>
      <c r="F225" s="237" t="s">
        <v>165</v>
      </c>
      <c r="G225" s="234"/>
      <c r="H225" s="236" t="s">
        <v>19</v>
      </c>
      <c r="I225" s="238"/>
      <c r="J225" s="234"/>
      <c r="K225" s="234"/>
      <c r="L225" s="239"/>
      <c r="M225" s="240"/>
      <c r="N225" s="241"/>
      <c r="O225" s="241"/>
      <c r="P225" s="241"/>
      <c r="Q225" s="241"/>
      <c r="R225" s="241"/>
      <c r="S225" s="241"/>
      <c r="T225" s="242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3" t="s">
        <v>152</v>
      </c>
      <c r="AU225" s="243" t="s">
        <v>79</v>
      </c>
      <c r="AV225" s="13" t="s">
        <v>77</v>
      </c>
      <c r="AW225" s="13" t="s">
        <v>32</v>
      </c>
      <c r="AX225" s="13" t="s">
        <v>70</v>
      </c>
      <c r="AY225" s="243" t="s">
        <v>141</v>
      </c>
    </row>
    <row r="226" s="14" customFormat="1">
      <c r="A226" s="14"/>
      <c r="B226" s="244"/>
      <c r="C226" s="245"/>
      <c r="D226" s="235" t="s">
        <v>152</v>
      </c>
      <c r="E226" s="246" t="s">
        <v>19</v>
      </c>
      <c r="F226" s="247" t="s">
        <v>269</v>
      </c>
      <c r="G226" s="245"/>
      <c r="H226" s="248">
        <v>19.199999999999999</v>
      </c>
      <c r="I226" s="249"/>
      <c r="J226" s="245"/>
      <c r="K226" s="245"/>
      <c r="L226" s="250"/>
      <c r="M226" s="251"/>
      <c r="N226" s="252"/>
      <c r="O226" s="252"/>
      <c r="P226" s="252"/>
      <c r="Q226" s="252"/>
      <c r="R226" s="252"/>
      <c r="S226" s="252"/>
      <c r="T226" s="253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4" t="s">
        <v>152</v>
      </c>
      <c r="AU226" s="254" t="s">
        <v>79</v>
      </c>
      <c r="AV226" s="14" t="s">
        <v>79</v>
      </c>
      <c r="AW226" s="14" t="s">
        <v>32</v>
      </c>
      <c r="AX226" s="14" t="s">
        <v>70</v>
      </c>
      <c r="AY226" s="254" t="s">
        <v>141</v>
      </c>
    </row>
    <row r="227" s="16" customFormat="1">
      <c r="A227" s="16"/>
      <c r="B227" s="266"/>
      <c r="C227" s="267"/>
      <c r="D227" s="235" t="s">
        <v>152</v>
      </c>
      <c r="E227" s="268" t="s">
        <v>19</v>
      </c>
      <c r="F227" s="269" t="s">
        <v>163</v>
      </c>
      <c r="G227" s="267"/>
      <c r="H227" s="270">
        <v>19.199999999999999</v>
      </c>
      <c r="I227" s="271"/>
      <c r="J227" s="267"/>
      <c r="K227" s="267"/>
      <c r="L227" s="272"/>
      <c r="M227" s="273"/>
      <c r="N227" s="274"/>
      <c r="O227" s="274"/>
      <c r="P227" s="274"/>
      <c r="Q227" s="274"/>
      <c r="R227" s="274"/>
      <c r="S227" s="274"/>
      <c r="T227" s="275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T227" s="276" t="s">
        <v>152</v>
      </c>
      <c r="AU227" s="276" t="s">
        <v>79</v>
      </c>
      <c r="AV227" s="16" t="s">
        <v>164</v>
      </c>
      <c r="AW227" s="16" t="s">
        <v>32</v>
      </c>
      <c r="AX227" s="16" t="s">
        <v>70</v>
      </c>
      <c r="AY227" s="276" t="s">
        <v>141</v>
      </c>
    </row>
    <row r="228" s="15" customFormat="1">
      <c r="A228" s="15"/>
      <c r="B228" s="255"/>
      <c r="C228" s="256"/>
      <c r="D228" s="235" t="s">
        <v>152</v>
      </c>
      <c r="E228" s="257" t="s">
        <v>19</v>
      </c>
      <c r="F228" s="258" t="s">
        <v>155</v>
      </c>
      <c r="G228" s="256"/>
      <c r="H228" s="259">
        <v>148.52799999999999</v>
      </c>
      <c r="I228" s="260"/>
      <c r="J228" s="256"/>
      <c r="K228" s="256"/>
      <c r="L228" s="261"/>
      <c r="M228" s="262"/>
      <c r="N228" s="263"/>
      <c r="O228" s="263"/>
      <c r="P228" s="263"/>
      <c r="Q228" s="263"/>
      <c r="R228" s="263"/>
      <c r="S228" s="263"/>
      <c r="T228" s="264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5" t="s">
        <v>152</v>
      </c>
      <c r="AU228" s="265" t="s">
        <v>79</v>
      </c>
      <c r="AV228" s="15" t="s">
        <v>148</v>
      </c>
      <c r="AW228" s="15" t="s">
        <v>32</v>
      </c>
      <c r="AX228" s="15" t="s">
        <v>77</v>
      </c>
      <c r="AY228" s="265" t="s">
        <v>141</v>
      </c>
    </row>
    <row r="229" s="2" customFormat="1" ht="33" customHeight="1">
      <c r="A229" s="41"/>
      <c r="B229" s="42"/>
      <c r="C229" s="215" t="s">
        <v>270</v>
      </c>
      <c r="D229" s="215" t="s">
        <v>143</v>
      </c>
      <c r="E229" s="216" t="s">
        <v>271</v>
      </c>
      <c r="F229" s="217" t="s">
        <v>272</v>
      </c>
      <c r="G229" s="218" t="s">
        <v>146</v>
      </c>
      <c r="H229" s="219">
        <v>148.52799999999999</v>
      </c>
      <c r="I229" s="220"/>
      <c r="J229" s="221">
        <f>ROUND(I229*H229,2)</f>
        <v>0</v>
      </c>
      <c r="K229" s="217" t="s">
        <v>147</v>
      </c>
      <c r="L229" s="47"/>
      <c r="M229" s="222" t="s">
        <v>19</v>
      </c>
      <c r="N229" s="223" t="s">
        <v>41</v>
      </c>
      <c r="O229" s="87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6" t="s">
        <v>148</v>
      </c>
      <c r="AT229" s="226" t="s">
        <v>143</v>
      </c>
      <c r="AU229" s="226" t="s">
        <v>79</v>
      </c>
      <c r="AY229" s="20" t="s">
        <v>141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20" t="s">
        <v>77</v>
      </c>
      <c r="BK229" s="227">
        <f>ROUND(I229*H229,2)</f>
        <v>0</v>
      </c>
      <c r="BL229" s="20" t="s">
        <v>148</v>
      </c>
      <c r="BM229" s="226" t="s">
        <v>273</v>
      </c>
    </row>
    <row r="230" s="2" customFormat="1">
      <c r="A230" s="41"/>
      <c r="B230" s="42"/>
      <c r="C230" s="43"/>
      <c r="D230" s="228" t="s">
        <v>150</v>
      </c>
      <c r="E230" s="43"/>
      <c r="F230" s="229" t="s">
        <v>274</v>
      </c>
      <c r="G230" s="43"/>
      <c r="H230" s="43"/>
      <c r="I230" s="230"/>
      <c r="J230" s="43"/>
      <c r="K230" s="43"/>
      <c r="L230" s="47"/>
      <c r="M230" s="231"/>
      <c r="N230" s="232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T230" s="20" t="s">
        <v>150</v>
      </c>
      <c r="AU230" s="20" t="s">
        <v>79</v>
      </c>
    </row>
    <row r="231" s="2" customFormat="1" ht="24.15" customHeight="1">
      <c r="A231" s="41"/>
      <c r="B231" s="42"/>
      <c r="C231" s="215" t="s">
        <v>275</v>
      </c>
      <c r="D231" s="215" t="s">
        <v>143</v>
      </c>
      <c r="E231" s="216" t="s">
        <v>276</v>
      </c>
      <c r="F231" s="217" t="s">
        <v>277</v>
      </c>
      <c r="G231" s="218" t="s">
        <v>216</v>
      </c>
      <c r="H231" s="219">
        <v>50.753999999999998</v>
      </c>
      <c r="I231" s="220"/>
      <c r="J231" s="221">
        <f>ROUND(I231*H231,2)</f>
        <v>0</v>
      </c>
      <c r="K231" s="217" t="s">
        <v>147</v>
      </c>
      <c r="L231" s="47"/>
      <c r="M231" s="222" t="s">
        <v>19</v>
      </c>
      <c r="N231" s="223" t="s">
        <v>41</v>
      </c>
      <c r="O231" s="87"/>
      <c r="P231" s="224">
        <f>O231*H231</f>
        <v>0</v>
      </c>
      <c r="Q231" s="224">
        <v>0.00048000000000000001</v>
      </c>
      <c r="R231" s="224">
        <f>Q231*H231</f>
        <v>0.024361919999999999</v>
      </c>
      <c r="S231" s="224">
        <v>0</v>
      </c>
      <c r="T231" s="225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26" t="s">
        <v>148</v>
      </c>
      <c r="AT231" s="226" t="s">
        <v>143</v>
      </c>
      <c r="AU231" s="226" t="s">
        <v>79</v>
      </c>
      <c r="AY231" s="20" t="s">
        <v>141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20" t="s">
        <v>77</v>
      </c>
      <c r="BK231" s="227">
        <f>ROUND(I231*H231,2)</f>
        <v>0</v>
      </c>
      <c r="BL231" s="20" t="s">
        <v>148</v>
      </c>
      <c r="BM231" s="226" t="s">
        <v>278</v>
      </c>
    </row>
    <row r="232" s="2" customFormat="1">
      <c r="A232" s="41"/>
      <c r="B232" s="42"/>
      <c r="C232" s="43"/>
      <c r="D232" s="228" t="s">
        <v>150</v>
      </c>
      <c r="E232" s="43"/>
      <c r="F232" s="229" t="s">
        <v>279</v>
      </c>
      <c r="G232" s="43"/>
      <c r="H232" s="43"/>
      <c r="I232" s="230"/>
      <c r="J232" s="43"/>
      <c r="K232" s="43"/>
      <c r="L232" s="47"/>
      <c r="M232" s="231"/>
      <c r="N232" s="232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T232" s="20" t="s">
        <v>150</v>
      </c>
      <c r="AU232" s="20" t="s">
        <v>79</v>
      </c>
    </row>
    <row r="233" s="13" customFormat="1">
      <c r="A233" s="13"/>
      <c r="B233" s="233"/>
      <c r="C233" s="234"/>
      <c r="D233" s="235" t="s">
        <v>152</v>
      </c>
      <c r="E233" s="236" t="s">
        <v>19</v>
      </c>
      <c r="F233" s="237" t="s">
        <v>161</v>
      </c>
      <c r="G233" s="234"/>
      <c r="H233" s="236" t="s">
        <v>19</v>
      </c>
      <c r="I233" s="238"/>
      <c r="J233" s="234"/>
      <c r="K233" s="234"/>
      <c r="L233" s="239"/>
      <c r="M233" s="240"/>
      <c r="N233" s="241"/>
      <c r="O233" s="241"/>
      <c r="P233" s="241"/>
      <c r="Q233" s="241"/>
      <c r="R233" s="241"/>
      <c r="S233" s="241"/>
      <c r="T233" s="242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3" t="s">
        <v>152</v>
      </c>
      <c r="AU233" s="243" t="s">
        <v>79</v>
      </c>
      <c r="AV233" s="13" t="s">
        <v>77</v>
      </c>
      <c r="AW233" s="13" t="s">
        <v>32</v>
      </c>
      <c r="AX233" s="13" t="s">
        <v>70</v>
      </c>
      <c r="AY233" s="243" t="s">
        <v>141</v>
      </c>
    </row>
    <row r="234" s="14" customFormat="1">
      <c r="A234" s="14"/>
      <c r="B234" s="244"/>
      <c r="C234" s="245"/>
      <c r="D234" s="235" t="s">
        <v>152</v>
      </c>
      <c r="E234" s="246" t="s">
        <v>19</v>
      </c>
      <c r="F234" s="247" t="s">
        <v>219</v>
      </c>
      <c r="G234" s="245"/>
      <c r="H234" s="248">
        <v>12.24</v>
      </c>
      <c r="I234" s="249"/>
      <c r="J234" s="245"/>
      <c r="K234" s="245"/>
      <c r="L234" s="250"/>
      <c r="M234" s="251"/>
      <c r="N234" s="252"/>
      <c r="O234" s="252"/>
      <c r="P234" s="252"/>
      <c r="Q234" s="252"/>
      <c r="R234" s="252"/>
      <c r="S234" s="252"/>
      <c r="T234" s="253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4" t="s">
        <v>152</v>
      </c>
      <c r="AU234" s="254" t="s">
        <v>79</v>
      </c>
      <c r="AV234" s="14" t="s">
        <v>79</v>
      </c>
      <c r="AW234" s="14" t="s">
        <v>32</v>
      </c>
      <c r="AX234" s="14" t="s">
        <v>70</v>
      </c>
      <c r="AY234" s="254" t="s">
        <v>141</v>
      </c>
    </row>
    <row r="235" s="14" customFormat="1">
      <c r="A235" s="14"/>
      <c r="B235" s="244"/>
      <c r="C235" s="245"/>
      <c r="D235" s="235" t="s">
        <v>152</v>
      </c>
      <c r="E235" s="246" t="s">
        <v>19</v>
      </c>
      <c r="F235" s="247" t="s">
        <v>221</v>
      </c>
      <c r="G235" s="245"/>
      <c r="H235" s="248">
        <v>6.1500000000000004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152</v>
      </c>
      <c r="AU235" s="254" t="s">
        <v>79</v>
      </c>
      <c r="AV235" s="14" t="s">
        <v>79</v>
      </c>
      <c r="AW235" s="14" t="s">
        <v>32</v>
      </c>
      <c r="AX235" s="14" t="s">
        <v>70</v>
      </c>
      <c r="AY235" s="254" t="s">
        <v>141</v>
      </c>
    </row>
    <row r="236" s="14" customFormat="1">
      <c r="A236" s="14"/>
      <c r="B236" s="244"/>
      <c r="C236" s="245"/>
      <c r="D236" s="235" t="s">
        <v>152</v>
      </c>
      <c r="E236" s="246" t="s">
        <v>19</v>
      </c>
      <c r="F236" s="247" t="s">
        <v>223</v>
      </c>
      <c r="G236" s="245"/>
      <c r="H236" s="248">
        <v>7.7999999999999998</v>
      </c>
      <c r="I236" s="249"/>
      <c r="J236" s="245"/>
      <c r="K236" s="245"/>
      <c r="L236" s="250"/>
      <c r="M236" s="251"/>
      <c r="N236" s="252"/>
      <c r="O236" s="252"/>
      <c r="P236" s="252"/>
      <c r="Q236" s="252"/>
      <c r="R236" s="252"/>
      <c r="S236" s="252"/>
      <c r="T236" s="253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4" t="s">
        <v>152</v>
      </c>
      <c r="AU236" s="254" t="s">
        <v>79</v>
      </c>
      <c r="AV236" s="14" t="s">
        <v>79</v>
      </c>
      <c r="AW236" s="14" t="s">
        <v>32</v>
      </c>
      <c r="AX236" s="14" t="s">
        <v>70</v>
      </c>
      <c r="AY236" s="254" t="s">
        <v>141</v>
      </c>
    </row>
    <row r="237" s="16" customFormat="1">
      <c r="A237" s="16"/>
      <c r="B237" s="266"/>
      <c r="C237" s="267"/>
      <c r="D237" s="235" t="s">
        <v>152</v>
      </c>
      <c r="E237" s="268" t="s">
        <v>19</v>
      </c>
      <c r="F237" s="269" t="s">
        <v>163</v>
      </c>
      <c r="G237" s="267"/>
      <c r="H237" s="270">
        <v>26.190000000000001</v>
      </c>
      <c r="I237" s="271"/>
      <c r="J237" s="267"/>
      <c r="K237" s="267"/>
      <c r="L237" s="272"/>
      <c r="M237" s="273"/>
      <c r="N237" s="274"/>
      <c r="O237" s="274"/>
      <c r="P237" s="274"/>
      <c r="Q237" s="274"/>
      <c r="R237" s="274"/>
      <c r="S237" s="274"/>
      <c r="T237" s="275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T237" s="276" t="s">
        <v>152</v>
      </c>
      <c r="AU237" s="276" t="s">
        <v>79</v>
      </c>
      <c r="AV237" s="16" t="s">
        <v>164</v>
      </c>
      <c r="AW237" s="16" t="s">
        <v>32</v>
      </c>
      <c r="AX237" s="16" t="s">
        <v>70</v>
      </c>
      <c r="AY237" s="276" t="s">
        <v>141</v>
      </c>
    </row>
    <row r="238" s="13" customFormat="1">
      <c r="A238" s="13"/>
      <c r="B238" s="233"/>
      <c r="C238" s="234"/>
      <c r="D238" s="235" t="s">
        <v>152</v>
      </c>
      <c r="E238" s="236" t="s">
        <v>19</v>
      </c>
      <c r="F238" s="237" t="s">
        <v>165</v>
      </c>
      <c r="G238" s="234"/>
      <c r="H238" s="236" t="s">
        <v>19</v>
      </c>
      <c r="I238" s="238"/>
      <c r="J238" s="234"/>
      <c r="K238" s="234"/>
      <c r="L238" s="239"/>
      <c r="M238" s="240"/>
      <c r="N238" s="241"/>
      <c r="O238" s="241"/>
      <c r="P238" s="241"/>
      <c r="Q238" s="241"/>
      <c r="R238" s="241"/>
      <c r="S238" s="241"/>
      <c r="T238" s="242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3" t="s">
        <v>152</v>
      </c>
      <c r="AU238" s="243" t="s">
        <v>79</v>
      </c>
      <c r="AV238" s="13" t="s">
        <v>77</v>
      </c>
      <c r="AW238" s="13" t="s">
        <v>32</v>
      </c>
      <c r="AX238" s="13" t="s">
        <v>70</v>
      </c>
      <c r="AY238" s="243" t="s">
        <v>141</v>
      </c>
    </row>
    <row r="239" s="14" customFormat="1">
      <c r="A239" s="14"/>
      <c r="B239" s="244"/>
      <c r="C239" s="245"/>
      <c r="D239" s="235" t="s">
        <v>152</v>
      </c>
      <c r="E239" s="246" t="s">
        <v>19</v>
      </c>
      <c r="F239" s="247" t="s">
        <v>227</v>
      </c>
      <c r="G239" s="245"/>
      <c r="H239" s="248">
        <v>5.8499999999999996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152</v>
      </c>
      <c r="AU239" s="254" t="s">
        <v>79</v>
      </c>
      <c r="AV239" s="14" t="s">
        <v>79</v>
      </c>
      <c r="AW239" s="14" t="s">
        <v>32</v>
      </c>
      <c r="AX239" s="14" t="s">
        <v>70</v>
      </c>
      <c r="AY239" s="254" t="s">
        <v>141</v>
      </c>
    </row>
    <row r="240" s="14" customFormat="1">
      <c r="A240" s="14"/>
      <c r="B240" s="244"/>
      <c r="C240" s="245"/>
      <c r="D240" s="235" t="s">
        <v>152</v>
      </c>
      <c r="E240" s="246" t="s">
        <v>19</v>
      </c>
      <c r="F240" s="247" t="s">
        <v>228</v>
      </c>
      <c r="G240" s="245"/>
      <c r="H240" s="248">
        <v>2.0640000000000001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152</v>
      </c>
      <c r="AU240" s="254" t="s">
        <v>79</v>
      </c>
      <c r="AV240" s="14" t="s">
        <v>79</v>
      </c>
      <c r="AW240" s="14" t="s">
        <v>32</v>
      </c>
      <c r="AX240" s="14" t="s">
        <v>70</v>
      </c>
      <c r="AY240" s="254" t="s">
        <v>141</v>
      </c>
    </row>
    <row r="241" s="16" customFormat="1">
      <c r="A241" s="16"/>
      <c r="B241" s="266"/>
      <c r="C241" s="267"/>
      <c r="D241" s="235" t="s">
        <v>152</v>
      </c>
      <c r="E241" s="268" t="s">
        <v>19</v>
      </c>
      <c r="F241" s="269" t="s">
        <v>163</v>
      </c>
      <c r="G241" s="267"/>
      <c r="H241" s="270">
        <v>7.9139999999999997</v>
      </c>
      <c r="I241" s="271"/>
      <c r="J241" s="267"/>
      <c r="K241" s="267"/>
      <c r="L241" s="272"/>
      <c r="M241" s="273"/>
      <c r="N241" s="274"/>
      <c r="O241" s="274"/>
      <c r="P241" s="274"/>
      <c r="Q241" s="274"/>
      <c r="R241" s="274"/>
      <c r="S241" s="274"/>
      <c r="T241" s="275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T241" s="276" t="s">
        <v>152</v>
      </c>
      <c r="AU241" s="276" t="s">
        <v>79</v>
      </c>
      <c r="AV241" s="16" t="s">
        <v>164</v>
      </c>
      <c r="AW241" s="16" t="s">
        <v>32</v>
      </c>
      <c r="AX241" s="16" t="s">
        <v>70</v>
      </c>
      <c r="AY241" s="276" t="s">
        <v>141</v>
      </c>
    </row>
    <row r="242" s="13" customFormat="1">
      <c r="A242" s="13"/>
      <c r="B242" s="233"/>
      <c r="C242" s="234"/>
      <c r="D242" s="235" t="s">
        <v>152</v>
      </c>
      <c r="E242" s="236" t="s">
        <v>19</v>
      </c>
      <c r="F242" s="237" t="s">
        <v>172</v>
      </c>
      <c r="G242" s="234"/>
      <c r="H242" s="236" t="s">
        <v>19</v>
      </c>
      <c r="I242" s="238"/>
      <c r="J242" s="234"/>
      <c r="K242" s="234"/>
      <c r="L242" s="239"/>
      <c r="M242" s="240"/>
      <c r="N242" s="241"/>
      <c r="O242" s="241"/>
      <c r="P242" s="241"/>
      <c r="Q242" s="241"/>
      <c r="R242" s="241"/>
      <c r="S242" s="241"/>
      <c r="T242" s="24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3" t="s">
        <v>152</v>
      </c>
      <c r="AU242" s="243" t="s">
        <v>79</v>
      </c>
      <c r="AV242" s="13" t="s">
        <v>77</v>
      </c>
      <c r="AW242" s="13" t="s">
        <v>32</v>
      </c>
      <c r="AX242" s="13" t="s">
        <v>70</v>
      </c>
      <c r="AY242" s="243" t="s">
        <v>141</v>
      </c>
    </row>
    <row r="243" s="14" customFormat="1">
      <c r="A243" s="14"/>
      <c r="B243" s="244"/>
      <c r="C243" s="245"/>
      <c r="D243" s="235" t="s">
        <v>152</v>
      </c>
      <c r="E243" s="246" t="s">
        <v>19</v>
      </c>
      <c r="F243" s="247" t="s">
        <v>221</v>
      </c>
      <c r="G243" s="245"/>
      <c r="H243" s="248">
        <v>6.1500000000000004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152</v>
      </c>
      <c r="AU243" s="254" t="s">
        <v>79</v>
      </c>
      <c r="AV243" s="14" t="s">
        <v>79</v>
      </c>
      <c r="AW243" s="14" t="s">
        <v>32</v>
      </c>
      <c r="AX243" s="14" t="s">
        <v>70</v>
      </c>
      <c r="AY243" s="254" t="s">
        <v>141</v>
      </c>
    </row>
    <row r="244" s="14" customFormat="1">
      <c r="A244" s="14"/>
      <c r="B244" s="244"/>
      <c r="C244" s="245"/>
      <c r="D244" s="235" t="s">
        <v>152</v>
      </c>
      <c r="E244" s="246" t="s">
        <v>19</v>
      </c>
      <c r="F244" s="247" t="s">
        <v>230</v>
      </c>
      <c r="G244" s="245"/>
      <c r="H244" s="248">
        <v>2.2559999999999998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152</v>
      </c>
      <c r="AU244" s="254" t="s">
        <v>79</v>
      </c>
      <c r="AV244" s="14" t="s">
        <v>79</v>
      </c>
      <c r="AW244" s="14" t="s">
        <v>32</v>
      </c>
      <c r="AX244" s="14" t="s">
        <v>70</v>
      </c>
      <c r="AY244" s="254" t="s">
        <v>141</v>
      </c>
    </row>
    <row r="245" s="14" customFormat="1">
      <c r="A245" s="14"/>
      <c r="B245" s="244"/>
      <c r="C245" s="245"/>
      <c r="D245" s="235" t="s">
        <v>152</v>
      </c>
      <c r="E245" s="246" t="s">
        <v>19</v>
      </c>
      <c r="F245" s="247" t="s">
        <v>231</v>
      </c>
      <c r="G245" s="245"/>
      <c r="H245" s="248">
        <v>2.2799999999999998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152</v>
      </c>
      <c r="AU245" s="254" t="s">
        <v>79</v>
      </c>
      <c r="AV245" s="14" t="s">
        <v>79</v>
      </c>
      <c r="AW245" s="14" t="s">
        <v>32</v>
      </c>
      <c r="AX245" s="14" t="s">
        <v>70</v>
      </c>
      <c r="AY245" s="254" t="s">
        <v>141</v>
      </c>
    </row>
    <row r="246" s="14" customFormat="1">
      <c r="A246" s="14"/>
      <c r="B246" s="244"/>
      <c r="C246" s="245"/>
      <c r="D246" s="235" t="s">
        <v>152</v>
      </c>
      <c r="E246" s="246" t="s">
        <v>19</v>
      </c>
      <c r="F246" s="247" t="s">
        <v>232</v>
      </c>
      <c r="G246" s="245"/>
      <c r="H246" s="248">
        <v>2.3639999999999999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152</v>
      </c>
      <c r="AU246" s="254" t="s">
        <v>79</v>
      </c>
      <c r="AV246" s="14" t="s">
        <v>79</v>
      </c>
      <c r="AW246" s="14" t="s">
        <v>32</v>
      </c>
      <c r="AX246" s="14" t="s">
        <v>70</v>
      </c>
      <c r="AY246" s="254" t="s">
        <v>141</v>
      </c>
    </row>
    <row r="247" s="16" customFormat="1">
      <c r="A247" s="16"/>
      <c r="B247" s="266"/>
      <c r="C247" s="267"/>
      <c r="D247" s="235" t="s">
        <v>152</v>
      </c>
      <c r="E247" s="268" t="s">
        <v>19</v>
      </c>
      <c r="F247" s="269" t="s">
        <v>163</v>
      </c>
      <c r="G247" s="267"/>
      <c r="H247" s="270">
        <v>13.050000000000001</v>
      </c>
      <c r="I247" s="271"/>
      <c r="J247" s="267"/>
      <c r="K247" s="267"/>
      <c r="L247" s="272"/>
      <c r="M247" s="273"/>
      <c r="N247" s="274"/>
      <c r="O247" s="274"/>
      <c r="P247" s="274"/>
      <c r="Q247" s="274"/>
      <c r="R247" s="274"/>
      <c r="S247" s="274"/>
      <c r="T247" s="275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T247" s="276" t="s">
        <v>152</v>
      </c>
      <c r="AU247" s="276" t="s">
        <v>79</v>
      </c>
      <c r="AV247" s="16" t="s">
        <v>164</v>
      </c>
      <c r="AW247" s="16" t="s">
        <v>32</v>
      </c>
      <c r="AX247" s="16" t="s">
        <v>70</v>
      </c>
      <c r="AY247" s="276" t="s">
        <v>141</v>
      </c>
    </row>
    <row r="248" s="13" customFormat="1">
      <c r="A248" s="13"/>
      <c r="B248" s="233"/>
      <c r="C248" s="234"/>
      <c r="D248" s="235" t="s">
        <v>152</v>
      </c>
      <c r="E248" s="236" t="s">
        <v>19</v>
      </c>
      <c r="F248" s="237" t="s">
        <v>165</v>
      </c>
      <c r="G248" s="234"/>
      <c r="H248" s="236" t="s">
        <v>19</v>
      </c>
      <c r="I248" s="238"/>
      <c r="J248" s="234"/>
      <c r="K248" s="234"/>
      <c r="L248" s="239"/>
      <c r="M248" s="240"/>
      <c r="N248" s="241"/>
      <c r="O248" s="241"/>
      <c r="P248" s="241"/>
      <c r="Q248" s="241"/>
      <c r="R248" s="241"/>
      <c r="S248" s="241"/>
      <c r="T248" s="242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3" t="s">
        <v>152</v>
      </c>
      <c r="AU248" s="243" t="s">
        <v>79</v>
      </c>
      <c r="AV248" s="13" t="s">
        <v>77</v>
      </c>
      <c r="AW248" s="13" t="s">
        <v>32</v>
      </c>
      <c r="AX248" s="13" t="s">
        <v>70</v>
      </c>
      <c r="AY248" s="243" t="s">
        <v>141</v>
      </c>
    </row>
    <row r="249" s="14" customFormat="1">
      <c r="A249" s="14"/>
      <c r="B249" s="244"/>
      <c r="C249" s="245"/>
      <c r="D249" s="235" t="s">
        <v>152</v>
      </c>
      <c r="E249" s="246" t="s">
        <v>19</v>
      </c>
      <c r="F249" s="247" t="s">
        <v>246</v>
      </c>
      <c r="G249" s="245"/>
      <c r="H249" s="248">
        <v>3.6000000000000001</v>
      </c>
      <c r="I249" s="249"/>
      <c r="J249" s="245"/>
      <c r="K249" s="245"/>
      <c r="L249" s="250"/>
      <c r="M249" s="251"/>
      <c r="N249" s="252"/>
      <c r="O249" s="252"/>
      <c r="P249" s="252"/>
      <c r="Q249" s="252"/>
      <c r="R249" s="252"/>
      <c r="S249" s="252"/>
      <c r="T249" s="253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4" t="s">
        <v>152</v>
      </c>
      <c r="AU249" s="254" t="s">
        <v>79</v>
      </c>
      <c r="AV249" s="14" t="s">
        <v>79</v>
      </c>
      <c r="AW249" s="14" t="s">
        <v>32</v>
      </c>
      <c r="AX249" s="14" t="s">
        <v>70</v>
      </c>
      <c r="AY249" s="254" t="s">
        <v>141</v>
      </c>
    </row>
    <row r="250" s="16" customFormat="1">
      <c r="A250" s="16"/>
      <c r="B250" s="266"/>
      <c r="C250" s="267"/>
      <c r="D250" s="235" t="s">
        <v>152</v>
      </c>
      <c r="E250" s="268" t="s">
        <v>19</v>
      </c>
      <c r="F250" s="269" t="s">
        <v>163</v>
      </c>
      <c r="G250" s="267"/>
      <c r="H250" s="270">
        <v>3.6000000000000001</v>
      </c>
      <c r="I250" s="271"/>
      <c r="J250" s="267"/>
      <c r="K250" s="267"/>
      <c r="L250" s="272"/>
      <c r="M250" s="273"/>
      <c r="N250" s="274"/>
      <c r="O250" s="274"/>
      <c r="P250" s="274"/>
      <c r="Q250" s="274"/>
      <c r="R250" s="274"/>
      <c r="S250" s="274"/>
      <c r="T250" s="275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T250" s="276" t="s">
        <v>152</v>
      </c>
      <c r="AU250" s="276" t="s">
        <v>79</v>
      </c>
      <c r="AV250" s="16" t="s">
        <v>164</v>
      </c>
      <c r="AW250" s="16" t="s">
        <v>32</v>
      </c>
      <c r="AX250" s="16" t="s">
        <v>70</v>
      </c>
      <c r="AY250" s="276" t="s">
        <v>141</v>
      </c>
    </row>
    <row r="251" s="15" customFormat="1">
      <c r="A251" s="15"/>
      <c r="B251" s="255"/>
      <c r="C251" s="256"/>
      <c r="D251" s="235" t="s">
        <v>152</v>
      </c>
      <c r="E251" s="257" t="s">
        <v>19</v>
      </c>
      <c r="F251" s="258" t="s">
        <v>155</v>
      </c>
      <c r="G251" s="256"/>
      <c r="H251" s="259">
        <v>50.753999999999998</v>
      </c>
      <c r="I251" s="260"/>
      <c r="J251" s="256"/>
      <c r="K251" s="256"/>
      <c r="L251" s="261"/>
      <c r="M251" s="262"/>
      <c r="N251" s="263"/>
      <c r="O251" s="263"/>
      <c r="P251" s="263"/>
      <c r="Q251" s="263"/>
      <c r="R251" s="263"/>
      <c r="S251" s="263"/>
      <c r="T251" s="264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65" t="s">
        <v>152</v>
      </c>
      <c r="AU251" s="265" t="s">
        <v>79</v>
      </c>
      <c r="AV251" s="15" t="s">
        <v>148</v>
      </c>
      <c r="AW251" s="15" t="s">
        <v>32</v>
      </c>
      <c r="AX251" s="15" t="s">
        <v>77</v>
      </c>
      <c r="AY251" s="265" t="s">
        <v>141</v>
      </c>
    </row>
    <row r="252" s="2" customFormat="1" ht="24.15" customHeight="1">
      <c r="A252" s="41"/>
      <c r="B252" s="42"/>
      <c r="C252" s="215" t="s">
        <v>280</v>
      </c>
      <c r="D252" s="215" t="s">
        <v>143</v>
      </c>
      <c r="E252" s="216" t="s">
        <v>281</v>
      </c>
      <c r="F252" s="217" t="s">
        <v>282</v>
      </c>
      <c r="G252" s="218" t="s">
        <v>216</v>
      </c>
      <c r="H252" s="219">
        <v>50.753999999999998</v>
      </c>
      <c r="I252" s="220"/>
      <c r="J252" s="221">
        <f>ROUND(I252*H252,2)</f>
        <v>0</v>
      </c>
      <c r="K252" s="217" t="s">
        <v>147</v>
      </c>
      <c r="L252" s="47"/>
      <c r="M252" s="222" t="s">
        <v>19</v>
      </c>
      <c r="N252" s="223" t="s">
        <v>41</v>
      </c>
      <c r="O252" s="87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148</v>
      </c>
      <c r="AT252" s="226" t="s">
        <v>143</v>
      </c>
      <c r="AU252" s="226" t="s">
        <v>79</v>
      </c>
      <c r="AY252" s="20" t="s">
        <v>141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20" t="s">
        <v>77</v>
      </c>
      <c r="BK252" s="227">
        <f>ROUND(I252*H252,2)</f>
        <v>0</v>
      </c>
      <c r="BL252" s="20" t="s">
        <v>148</v>
      </c>
      <c r="BM252" s="226" t="s">
        <v>283</v>
      </c>
    </row>
    <row r="253" s="2" customFormat="1">
      <c r="A253" s="41"/>
      <c r="B253" s="42"/>
      <c r="C253" s="43"/>
      <c r="D253" s="228" t="s">
        <v>150</v>
      </c>
      <c r="E253" s="43"/>
      <c r="F253" s="229" t="s">
        <v>284</v>
      </c>
      <c r="G253" s="43"/>
      <c r="H253" s="43"/>
      <c r="I253" s="230"/>
      <c r="J253" s="43"/>
      <c r="K253" s="43"/>
      <c r="L253" s="47"/>
      <c r="M253" s="231"/>
      <c r="N253" s="232"/>
      <c r="O253" s="87"/>
      <c r="P253" s="87"/>
      <c r="Q253" s="87"/>
      <c r="R253" s="87"/>
      <c r="S253" s="87"/>
      <c r="T253" s="88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T253" s="20" t="s">
        <v>150</v>
      </c>
      <c r="AU253" s="20" t="s">
        <v>79</v>
      </c>
    </row>
    <row r="254" s="2" customFormat="1" ht="24.15" customHeight="1">
      <c r="A254" s="41"/>
      <c r="B254" s="42"/>
      <c r="C254" s="215" t="s">
        <v>285</v>
      </c>
      <c r="D254" s="215" t="s">
        <v>143</v>
      </c>
      <c r="E254" s="216" t="s">
        <v>286</v>
      </c>
      <c r="F254" s="217" t="s">
        <v>287</v>
      </c>
      <c r="G254" s="218" t="s">
        <v>146</v>
      </c>
      <c r="H254" s="219">
        <v>148.19999999999999</v>
      </c>
      <c r="I254" s="220"/>
      <c r="J254" s="221">
        <f>ROUND(I254*H254,2)</f>
        <v>0</v>
      </c>
      <c r="K254" s="217" t="s">
        <v>147</v>
      </c>
      <c r="L254" s="47"/>
      <c r="M254" s="222" t="s">
        <v>19</v>
      </c>
      <c r="N254" s="223" t="s">
        <v>41</v>
      </c>
      <c r="O254" s="87"/>
      <c r="P254" s="224">
        <f>O254*H254</f>
        <v>0</v>
      </c>
      <c r="Q254" s="224">
        <v>0.00058</v>
      </c>
      <c r="R254" s="224">
        <f>Q254*H254</f>
        <v>0.085955999999999991</v>
      </c>
      <c r="S254" s="224">
        <v>0</v>
      </c>
      <c r="T254" s="225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26" t="s">
        <v>148</v>
      </c>
      <c r="AT254" s="226" t="s">
        <v>143</v>
      </c>
      <c r="AU254" s="226" t="s">
        <v>79</v>
      </c>
      <c r="AY254" s="20" t="s">
        <v>141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20" t="s">
        <v>77</v>
      </c>
      <c r="BK254" s="227">
        <f>ROUND(I254*H254,2)</f>
        <v>0</v>
      </c>
      <c r="BL254" s="20" t="s">
        <v>148</v>
      </c>
      <c r="BM254" s="226" t="s">
        <v>288</v>
      </c>
    </row>
    <row r="255" s="2" customFormat="1">
      <c r="A255" s="41"/>
      <c r="B255" s="42"/>
      <c r="C255" s="43"/>
      <c r="D255" s="228" t="s">
        <v>150</v>
      </c>
      <c r="E255" s="43"/>
      <c r="F255" s="229" t="s">
        <v>289</v>
      </c>
      <c r="G255" s="43"/>
      <c r="H255" s="43"/>
      <c r="I255" s="230"/>
      <c r="J255" s="43"/>
      <c r="K255" s="43"/>
      <c r="L255" s="47"/>
      <c r="M255" s="231"/>
      <c r="N255" s="232"/>
      <c r="O255" s="87"/>
      <c r="P255" s="87"/>
      <c r="Q255" s="87"/>
      <c r="R255" s="87"/>
      <c r="S255" s="87"/>
      <c r="T255" s="88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T255" s="20" t="s">
        <v>150</v>
      </c>
      <c r="AU255" s="20" t="s">
        <v>79</v>
      </c>
    </row>
    <row r="256" s="13" customFormat="1">
      <c r="A256" s="13"/>
      <c r="B256" s="233"/>
      <c r="C256" s="234"/>
      <c r="D256" s="235" t="s">
        <v>152</v>
      </c>
      <c r="E256" s="236" t="s">
        <v>19</v>
      </c>
      <c r="F256" s="237" t="s">
        <v>172</v>
      </c>
      <c r="G256" s="234"/>
      <c r="H256" s="236" t="s">
        <v>19</v>
      </c>
      <c r="I256" s="238"/>
      <c r="J256" s="234"/>
      <c r="K256" s="234"/>
      <c r="L256" s="239"/>
      <c r="M256" s="240"/>
      <c r="N256" s="241"/>
      <c r="O256" s="241"/>
      <c r="P256" s="241"/>
      <c r="Q256" s="241"/>
      <c r="R256" s="241"/>
      <c r="S256" s="241"/>
      <c r="T256" s="24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3" t="s">
        <v>152</v>
      </c>
      <c r="AU256" s="243" t="s">
        <v>79</v>
      </c>
      <c r="AV256" s="13" t="s">
        <v>77</v>
      </c>
      <c r="AW256" s="13" t="s">
        <v>32</v>
      </c>
      <c r="AX256" s="13" t="s">
        <v>70</v>
      </c>
      <c r="AY256" s="243" t="s">
        <v>141</v>
      </c>
    </row>
    <row r="257" s="14" customFormat="1">
      <c r="A257" s="14"/>
      <c r="B257" s="244"/>
      <c r="C257" s="245"/>
      <c r="D257" s="235" t="s">
        <v>152</v>
      </c>
      <c r="E257" s="246" t="s">
        <v>19</v>
      </c>
      <c r="F257" s="247" t="s">
        <v>290</v>
      </c>
      <c r="G257" s="245"/>
      <c r="H257" s="248">
        <v>148.19999999999999</v>
      </c>
      <c r="I257" s="249"/>
      <c r="J257" s="245"/>
      <c r="K257" s="245"/>
      <c r="L257" s="250"/>
      <c r="M257" s="251"/>
      <c r="N257" s="252"/>
      <c r="O257" s="252"/>
      <c r="P257" s="252"/>
      <c r="Q257" s="252"/>
      <c r="R257" s="252"/>
      <c r="S257" s="252"/>
      <c r="T257" s="253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4" t="s">
        <v>152</v>
      </c>
      <c r="AU257" s="254" t="s">
        <v>79</v>
      </c>
      <c r="AV257" s="14" t="s">
        <v>79</v>
      </c>
      <c r="AW257" s="14" t="s">
        <v>32</v>
      </c>
      <c r="AX257" s="14" t="s">
        <v>70</v>
      </c>
      <c r="AY257" s="254" t="s">
        <v>141</v>
      </c>
    </row>
    <row r="258" s="15" customFormat="1">
      <c r="A258" s="15"/>
      <c r="B258" s="255"/>
      <c r="C258" s="256"/>
      <c r="D258" s="235" t="s">
        <v>152</v>
      </c>
      <c r="E258" s="257" t="s">
        <v>19</v>
      </c>
      <c r="F258" s="258" t="s">
        <v>155</v>
      </c>
      <c r="G258" s="256"/>
      <c r="H258" s="259">
        <v>148.19999999999999</v>
      </c>
      <c r="I258" s="260"/>
      <c r="J258" s="256"/>
      <c r="K258" s="256"/>
      <c r="L258" s="261"/>
      <c r="M258" s="262"/>
      <c r="N258" s="263"/>
      <c r="O258" s="263"/>
      <c r="P258" s="263"/>
      <c r="Q258" s="263"/>
      <c r="R258" s="263"/>
      <c r="S258" s="263"/>
      <c r="T258" s="264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T258" s="265" t="s">
        <v>152</v>
      </c>
      <c r="AU258" s="265" t="s">
        <v>79</v>
      </c>
      <c r="AV258" s="15" t="s">
        <v>148</v>
      </c>
      <c r="AW258" s="15" t="s">
        <v>32</v>
      </c>
      <c r="AX258" s="15" t="s">
        <v>77</v>
      </c>
      <c r="AY258" s="265" t="s">
        <v>141</v>
      </c>
    </row>
    <row r="259" s="2" customFormat="1" ht="24.15" customHeight="1">
      <c r="A259" s="41"/>
      <c r="B259" s="42"/>
      <c r="C259" s="215" t="s">
        <v>291</v>
      </c>
      <c r="D259" s="215" t="s">
        <v>143</v>
      </c>
      <c r="E259" s="216" t="s">
        <v>292</v>
      </c>
      <c r="F259" s="217" t="s">
        <v>293</v>
      </c>
      <c r="G259" s="218" t="s">
        <v>146</v>
      </c>
      <c r="H259" s="219">
        <v>148.19999999999999</v>
      </c>
      <c r="I259" s="220"/>
      <c r="J259" s="221">
        <f>ROUND(I259*H259,2)</f>
        <v>0</v>
      </c>
      <c r="K259" s="217" t="s">
        <v>147</v>
      </c>
      <c r="L259" s="47"/>
      <c r="M259" s="222" t="s">
        <v>19</v>
      </c>
      <c r="N259" s="223" t="s">
        <v>41</v>
      </c>
      <c r="O259" s="87"/>
      <c r="P259" s="224">
        <f>O259*H259</f>
        <v>0</v>
      </c>
      <c r="Q259" s="224">
        <v>0</v>
      </c>
      <c r="R259" s="224">
        <f>Q259*H259</f>
        <v>0</v>
      </c>
      <c r="S259" s="224">
        <v>0</v>
      </c>
      <c r="T259" s="225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26" t="s">
        <v>148</v>
      </c>
      <c r="AT259" s="226" t="s">
        <v>143</v>
      </c>
      <c r="AU259" s="226" t="s">
        <v>79</v>
      </c>
      <c r="AY259" s="20" t="s">
        <v>141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20" t="s">
        <v>77</v>
      </c>
      <c r="BK259" s="227">
        <f>ROUND(I259*H259,2)</f>
        <v>0</v>
      </c>
      <c r="BL259" s="20" t="s">
        <v>148</v>
      </c>
      <c r="BM259" s="226" t="s">
        <v>294</v>
      </c>
    </row>
    <row r="260" s="2" customFormat="1">
      <c r="A260" s="41"/>
      <c r="B260" s="42"/>
      <c r="C260" s="43"/>
      <c r="D260" s="228" t="s">
        <v>150</v>
      </c>
      <c r="E260" s="43"/>
      <c r="F260" s="229" t="s">
        <v>295</v>
      </c>
      <c r="G260" s="43"/>
      <c r="H260" s="43"/>
      <c r="I260" s="230"/>
      <c r="J260" s="43"/>
      <c r="K260" s="43"/>
      <c r="L260" s="47"/>
      <c r="M260" s="231"/>
      <c r="N260" s="232"/>
      <c r="O260" s="87"/>
      <c r="P260" s="87"/>
      <c r="Q260" s="87"/>
      <c r="R260" s="87"/>
      <c r="S260" s="87"/>
      <c r="T260" s="88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T260" s="20" t="s">
        <v>150</v>
      </c>
      <c r="AU260" s="20" t="s">
        <v>79</v>
      </c>
    </row>
    <row r="261" s="2" customFormat="1" ht="37.8" customHeight="1">
      <c r="A261" s="41"/>
      <c r="B261" s="42"/>
      <c r="C261" s="215" t="s">
        <v>296</v>
      </c>
      <c r="D261" s="215" t="s">
        <v>143</v>
      </c>
      <c r="E261" s="216" t="s">
        <v>297</v>
      </c>
      <c r="F261" s="217" t="s">
        <v>298</v>
      </c>
      <c r="G261" s="218" t="s">
        <v>216</v>
      </c>
      <c r="H261" s="219">
        <v>152.83799999999999</v>
      </c>
      <c r="I261" s="220"/>
      <c r="J261" s="221">
        <f>ROUND(I261*H261,2)</f>
        <v>0</v>
      </c>
      <c r="K261" s="217" t="s">
        <v>147</v>
      </c>
      <c r="L261" s="47"/>
      <c r="M261" s="222" t="s">
        <v>19</v>
      </c>
      <c r="N261" s="223" t="s">
        <v>41</v>
      </c>
      <c r="O261" s="87"/>
      <c r="P261" s="224">
        <f>O261*H261</f>
        <v>0</v>
      </c>
      <c r="Q261" s="224">
        <v>0</v>
      </c>
      <c r="R261" s="224">
        <f>Q261*H261</f>
        <v>0</v>
      </c>
      <c r="S261" s="224">
        <v>0</v>
      </c>
      <c r="T261" s="225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6" t="s">
        <v>148</v>
      </c>
      <c r="AT261" s="226" t="s">
        <v>143</v>
      </c>
      <c r="AU261" s="226" t="s">
        <v>79</v>
      </c>
      <c r="AY261" s="20" t="s">
        <v>141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20" t="s">
        <v>77</v>
      </c>
      <c r="BK261" s="227">
        <f>ROUND(I261*H261,2)</f>
        <v>0</v>
      </c>
      <c r="BL261" s="20" t="s">
        <v>148</v>
      </c>
      <c r="BM261" s="226" t="s">
        <v>299</v>
      </c>
    </row>
    <row r="262" s="2" customFormat="1">
      <c r="A262" s="41"/>
      <c r="B262" s="42"/>
      <c r="C262" s="43"/>
      <c r="D262" s="228" t="s">
        <v>150</v>
      </c>
      <c r="E262" s="43"/>
      <c r="F262" s="229" t="s">
        <v>300</v>
      </c>
      <c r="G262" s="43"/>
      <c r="H262" s="43"/>
      <c r="I262" s="230"/>
      <c r="J262" s="43"/>
      <c r="K262" s="43"/>
      <c r="L262" s="47"/>
      <c r="M262" s="231"/>
      <c r="N262" s="232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20" t="s">
        <v>150</v>
      </c>
      <c r="AU262" s="20" t="s">
        <v>79</v>
      </c>
    </row>
    <row r="263" s="13" customFormat="1">
      <c r="A263" s="13"/>
      <c r="B263" s="233"/>
      <c r="C263" s="234"/>
      <c r="D263" s="235" t="s">
        <v>152</v>
      </c>
      <c r="E263" s="236" t="s">
        <v>19</v>
      </c>
      <c r="F263" s="237" t="s">
        <v>301</v>
      </c>
      <c r="G263" s="234"/>
      <c r="H263" s="236" t="s">
        <v>19</v>
      </c>
      <c r="I263" s="238"/>
      <c r="J263" s="234"/>
      <c r="K263" s="234"/>
      <c r="L263" s="239"/>
      <c r="M263" s="240"/>
      <c r="N263" s="241"/>
      <c r="O263" s="241"/>
      <c r="P263" s="241"/>
      <c r="Q263" s="241"/>
      <c r="R263" s="241"/>
      <c r="S263" s="241"/>
      <c r="T263" s="242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3" t="s">
        <v>152</v>
      </c>
      <c r="AU263" s="243" t="s">
        <v>79</v>
      </c>
      <c r="AV263" s="13" t="s">
        <v>77</v>
      </c>
      <c r="AW263" s="13" t="s">
        <v>32</v>
      </c>
      <c r="AX263" s="13" t="s">
        <v>70</v>
      </c>
      <c r="AY263" s="243" t="s">
        <v>141</v>
      </c>
    </row>
    <row r="264" s="14" customFormat="1">
      <c r="A264" s="14"/>
      <c r="B264" s="244"/>
      <c r="C264" s="245"/>
      <c r="D264" s="235" t="s">
        <v>152</v>
      </c>
      <c r="E264" s="246" t="s">
        <v>19</v>
      </c>
      <c r="F264" s="247" t="s">
        <v>302</v>
      </c>
      <c r="G264" s="245"/>
      <c r="H264" s="248">
        <v>71.138999999999996</v>
      </c>
      <c r="I264" s="249"/>
      <c r="J264" s="245"/>
      <c r="K264" s="245"/>
      <c r="L264" s="250"/>
      <c r="M264" s="251"/>
      <c r="N264" s="252"/>
      <c r="O264" s="252"/>
      <c r="P264" s="252"/>
      <c r="Q264" s="252"/>
      <c r="R264" s="252"/>
      <c r="S264" s="252"/>
      <c r="T264" s="253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54" t="s">
        <v>152</v>
      </c>
      <c r="AU264" s="254" t="s">
        <v>79</v>
      </c>
      <c r="AV264" s="14" t="s">
        <v>79</v>
      </c>
      <c r="AW264" s="14" t="s">
        <v>32</v>
      </c>
      <c r="AX264" s="14" t="s">
        <v>70</v>
      </c>
      <c r="AY264" s="254" t="s">
        <v>141</v>
      </c>
    </row>
    <row r="265" s="14" customFormat="1">
      <c r="A265" s="14"/>
      <c r="B265" s="244"/>
      <c r="C265" s="245"/>
      <c r="D265" s="235" t="s">
        <v>152</v>
      </c>
      <c r="E265" s="246" t="s">
        <v>19</v>
      </c>
      <c r="F265" s="247" t="s">
        <v>303</v>
      </c>
      <c r="G265" s="245"/>
      <c r="H265" s="248">
        <v>5.2800000000000002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152</v>
      </c>
      <c r="AU265" s="254" t="s">
        <v>79</v>
      </c>
      <c r="AV265" s="14" t="s">
        <v>79</v>
      </c>
      <c r="AW265" s="14" t="s">
        <v>32</v>
      </c>
      <c r="AX265" s="14" t="s">
        <v>70</v>
      </c>
      <c r="AY265" s="254" t="s">
        <v>141</v>
      </c>
    </row>
    <row r="266" s="16" customFormat="1">
      <c r="A266" s="16"/>
      <c r="B266" s="266"/>
      <c r="C266" s="267"/>
      <c r="D266" s="235" t="s">
        <v>152</v>
      </c>
      <c r="E266" s="268" t="s">
        <v>19</v>
      </c>
      <c r="F266" s="269" t="s">
        <v>163</v>
      </c>
      <c r="G266" s="267"/>
      <c r="H266" s="270">
        <v>76.418999999999997</v>
      </c>
      <c r="I266" s="271"/>
      <c r="J266" s="267"/>
      <c r="K266" s="267"/>
      <c r="L266" s="272"/>
      <c r="M266" s="273"/>
      <c r="N266" s="274"/>
      <c r="O266" s="274"/>
      <c r="P266" s="274"/>
      <c r="Q266" s="274"/>
      <c r="R266" s="274"/>
      <c r="S266" s="274"/>
      <c r="T266" s="275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T266" s="276" t="s">
        <v>152</v>
      </c>
      <c r="AU266" s="276" t="s">
        <v>79</v>
      </c>
      <c r="AV266" s="16" t="s">
        <v>164</v>
      </c>
      <c r="AW266" s="16" t="s">
        <v>32</v>
      </c>
      <c r="AX266" s="16" t="s">
        <v>70</v>
      </c>
      <c r="AY266" s="276" t="s">
        <v>141</v>
      </c>
    </row>
    <row r="267" s="13" customFormat="1">
      <c r="A267" s="13"/>
      <c r="B267" s="233"/>
      <c r="C267" s="234"/>
      <c r="D267" s="235" t="s">
        <v>152</v>
      </c>
      <c r="E267" s="236" t="s">
        <v>19</v>
      </c>
      <c r="F267" s="237" t="s">
        <v>304</v>
      </c>
      <c r="G267" s="234"/>
      <c r="H267" s="236" t="s">
        <v>19</v>
      </c>
      <c r="I267" s="238"/>
      <c r="J267" s="234"/>
      <c r="K267" s="234"/>
      <c r="L267" s="239"/>
      <c r="M267" s="240"/>
      <c r="N267" s="241"/>
      <c r="O267" s="241"/>
      <c r="P267" s="241"/>
      <c r="Q267" s="241"/>
      <c r="R267" s="241"/>
      <c r="S267" s="241"/>
      <c r="T267" s="242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3" t="s">
        <v>152</v>
      </c>
      <c r="AU267" s="243" t="s">
        <v>79</v>
      </c>
      <c r="AV267" s="13" t="s">
        <v>77</v>
      </c>
      <c r="AW267" s="13" t="s">
        <v>32</v>
      </c>
      <c r="AX267" s="13" t="s">
        <v>70</v>
      </c>
      <c r="AY267" s="243" t="s">
        <v>141</v>
      </c>
    </row>
    <row r="268" s="14" customFormat="1">
      <c r="A268" s="14"/>
      <c r="B268" s="244"/>
      <c r="C268" s="245"/>
      <c r="D268" s="235" t="s">
        <v>152</v>
      </c>
      <c r="E268" s="246" t="s">
        <v>19</v>
      </c>
      <c r="F268" s="247" t="s">
        <v>302</v>
      </c>
      <c r="G268" s="245"/>
      <c r="H268" s="248">
        <v>71.138999999999996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152</v>
      </c>
      <c r="AU268" s="254" t="s">
        <v>79</v>
      </c>
      <c r="AV268" s="14" t="s">
        <v>79</v>
      </c>
      <c r="AW268" s="14" t="s">
        <v>32</v>
      </c>
      <c r="AX268" s="14" t="s">
        <v>70</v>
      </c>
      <c r="AY268" s="254" t="s">
        <v>141</v>
      </c>
    </row>
    <row r="269" s="14" customFormat="1">
      <c r="A269" s="14"/>
      <c r="B269" s="244"/>
      <c r="C269" s="245"/>
      <c r="D269" s="235" t="s">
        <v>152</v>
      </c>
      <c r="E269" s="246" t="s">
        <v>19</v>
      </c>
      <c r="F269" s="247" t="s">
        <v>303</v>
      </c>
      <c r="G269" s="245"/>
      <c r="H269" s="248">
        <v>5.2800000000000002</v>
      </c>
      <c r="I269" s="249"/>
      <c r="J269" s="245"/>
      <c r="K269" s="245"/>
      <c r="L269" s="250"/>
      <c r="M269" s="251"/>
      <c r="N269" s="252"/>
      <c r="O269" s="252"/>
      <c r="P269" s="252"/>
      <c r="Q269" s="252"/>
      <c r="R269" s="252"/>
      <c r="S269" s="252"/>
      <c r="T269" s="253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4" t="s">
        <v>152</v>
      </c>
      <c r="AU269" s="254" t="s">
        <v>79</v>
      </c>
      <c r="AV269" s="14" t="s">
        <v>79</v>
      </c>
      <c r="AW269" s="14" t="s">
        <v>32</v>
      </c>
      <c r="AX269" s="14" t="s">
        <v>70</v>
      </c>
      <c r="AY269" s="254" t="s">
        <v>141</v>
      </c>
    </row>
    <row r="270" s="16" customFormat="1">
      <c r="A270" s="16"/>
      <c r="B270" s="266"/>
      <c r="C270" s="267"/>
      <c r="D270" s="235" t="s">
        <v>152</v>
      </c>
      <c r="E270" s="268" t="s">
        <v>19</v>
      </c>
      <c r="F270" s="269" t="s">
        <v>163</v>
      </c>
      <c r="G270" s="267"/>
      <c r="H270" s="270">
        <v>76.418999999999997</v>
      </c>
      <c r="I270" s="271"/>
      <c r="J270" s="267"/>
      <c r="K270" s="267"/>
      <c r="L270" s="272"/>
      <c r="M270" s="273"/>
      <c r="N270" s="274"/>
      <c r="O270" s="274"/>
      <c r="P270" s="274"/>
      <c r="Q270" s="274"/>
      <c r="R270" s="274"/>
      <c r="S270" s="274"/>
      <c r="T270" s="275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T270" s="276" t="s">
        <v>152</v>
      </c>
      <c r="AU270" s="276" t="s">
        <v>79</v>
      </c>
      <c r="AV270" s="16" t="s">
        <v>164</v>
      </c>
      <c r="AW270" s="16" t="s">
        <v>32</v>
      </c>
      <c r="AX270" s="16" t="s">
        <v>70</v>
      </c>
      <c r="AY270" s="276" t="s">
        <v>141</v>
      </c>
    </row>
    <row r="271" s="15" customFormat="1">
      <c r="A271" s="15"/>
      <c r="B271" s="255"/>
      <c r="C271" s="256"/>
      <c r="D271" s="235" t="s">
        <v>152</v>
      </c>
      <c r="E271" s="257" t="s">
        <v>19</v>
      </c>
      <c r="F271" s="258" t="s">
        <v>155</v>
      </c>
      <c r="G271" s="256"/>
      <c r="H271" s="259">
        <v>152.83799999999999</v>
      </c>
      <c r="I271" s="260"/>
      <c r="J271" s="256"/>
      <c r="K271" s="256"/>
      <c r="L271" s="261"/>
      <c r="M271" s="262"/>
      <c r="N271" s="263"/>
      <c r="O271" s="263"/>
      <c r="P271" s="263"/>
      <c r="Q271" s="263"/>
      <c r="R271" s="263"/>
      <c r="S271" s="263"/>
      <c r="T271" s="264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T271" s="265" t="s">
        <v>152</v>
      </c>
      <c r="AU271" s="265" t="s">
        <v>79</v>
      </c>
      <c r="AV271" s="15" t="s">
        <v>148</v>
      </c>
      <c r="AW271" s="15" t="s">
        <v>32</v>
      </c>
      <c r="AX271" s="15" t="s">
        <v>77</v>
      </c>
      <c r="AY271" s="265" t="s">
        <v>141</v>
      </c>
    </row>
    <row r="272" s="2" customFormat="1" ht="37.8" customHeight="1">
      <c r="A272" s="41"/>
      <c r="B272" s="42"/>
      <c r="C272" s="215" t="s">
        <v>305</v>
      </c>
      <c r="D272" s="215" t="s">
        <v>143</v>
      </c>
      <c r="E272" s="216" t="s">
        <v>306</v>
      </c>
      <c r="F272" s="217" t="s">
        <v>307</v>
      </c>
      <c r="G272" s="218" t="s">
        <v>216</v>
      </c>
      <c r="H272" s="219">
        <v>36.210000000000001</v>
      </c>
      <c r="I272" s="220"/>
      <c r="J272" s="221">
        <f>ROUND(I272*H272,2)</f>
        <v>0</v>
      </c>
      <c r="K272" s="217" t="s">
        <v>147</v>
      </c>
      <c r="L272" s="47"/>
      <c r="M272" s="222" t="s">
        <v>19</v>
      </c>
      <c r="N272" s="223" t="s">
        <v>41</v>
      </c>
      <c r="O272" s="87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R272" s="226" t="s">
        <v>148</v>
      </c>
      <c r="AT272" s="226" t="s">
        <v>143</v>
      </c>
      <c r="AU272" s="226" t="s">
        <v>79</v>
      </c>
      <c r="AY272" s="20" t="s">
        <v>141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20" t="s">
        <v>77</v>
      </c>
      <c r="BK272" s="227">
        <f>ROUND(I272*H272,2)</f>
        <v>0</v>
      </c>
      <c r="BL272" s="20" t="s">
        <v>148</v>
      </c>
      <c r="BM272" s="226" t="s">
        <v>308</v>
      </c>
    </row>
    <row r="273" s="2" customFormat="1">
      <c r="A273" s="41"/>
      <c r="B273" s="42"/>
      <c r="C273" s="43"/>
      <c r="D273" s="228" t="s">
        <v>150</v>
      </c>
      <c r="E273" s="43"/>
      <c r="F273" s="229" t="s">
        <v>309</v>
      </c>
      <c r="G273" s="43"/>
      <c r="H273" s="43"/>
      <c r="I273" s="230"/>
      <c r="J273" s="43"/>
      <c r="K273" s="43"/>
      <c r="L273" s="47"/>
      <c r="M273" s="231"/>
      <c r="N273" s="232"/>
      <c r="O273" s="87"/>
      <c r="P273" s="87"/>
      <c r="Q273" s="87"/>
      <c r="R273" s="87"/>
      <c r="S273" s="87"/>
      <c r="T273" s="88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T273" s="20" t="s">
        <v>150</v>
      </c>
      <c r="AU273" s="20" t="s">
        <v>79</v>
      </c>
    </row>
    <row r="274" s="13" customFormat="1">
      <c r="A274" s="13"/>
      <c r="B274" s="233"/>
      <c r="C274" s="234"/>
      <c r="D274" s="235" t="s">
        <v>152</v>
      </c>
      <c r="E274" s="236" t="s">
        <v>19</v>
      </c>
      <c r="F274" s="237" t="s">
        <v>310</v>
      </c>
      <c r="G274" s="234"/>
      <c r="H274" s="236" t="s">
        <v>19</v>
      </c>
      <c r="I274" s="238"/>
      <c r="J274" s="234"/>
      <c r="K274" s="234"/>
      <c r="L274" s="239"/>
      <c r="M274" s="240"/>
      <c r="N274" s="241"/>
      <c r="O274" s="241"/>
      <c r="P274" s="241"/>
      <c r="Q274" s="241"/>
      <c r="R274" s="241"/>
      <c r="S274" s="241"/>
      <c r="T274" s="242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3" t="s">
        <v>152</v>
      </c>
      <c r="AU274" s="243" t="s">
        <v>79</v>
      </c>
      <c r="AV274" s="13" t="s">
        <v>77</v>
      </c>
      <c r="AW274" s="13" t="s">
        <v>32</v>
      </c>
      <c r="AX274" s="13" t="s">
        <v>70</v>
      </c>
      <c r="AY274" s="243" t="s">
        <v>141</v>
      </c>
    </row>
    <row r="275" s="13" customFormat="1">
      <c r="A275" s="13"/>
      <c r="B275" s="233"/>
      <c r="C275" s="234"/>
      <c r="D275" s="235" t="s">
        <v>152</v>
      </c>
      <c r="E275" s="236" t="s">
        <v>19</v>
      </c>
      <c r="F275" s="237" t="s">
        <v>161</v>
      </c>
      <c r="G275" s="234"/>
      <c r="H275" s="236" t="s">
        <v>19</v>
      </c>
      <c r="I275" s="238"/>
      <c r="J275" s="234"/>
      <c r="K275" s="234"/>
      <c r="L275" s="239"/>
      <c r="M275" s="240"/>
      <c r="N275" s="241"/>
      <c r="O275" s="241"/>
      <c r="P275" s="241"/>
      <c r="Q275" s="241"/>
      <c r="R275" s="241"/>
      <c r="S275" s="241"/>
      <c r="T275" s="242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3" t="s">
        <v>152</v>
      </c>
      <c r="AU275" s="243" t="s">
        <v>79</v>
      </c>
      <c r="AV275" s="13" t="s">
        <v>77</v>
      </c>
      <c r="AW275" s="13" t="s">
        <v>32</v>
      </c>
      <c r="AX275" s="13" t="s">
        <v>70</v>
      </c>
      <c r="AY275" s="243" t="s">
        <v>141</v>
      </c>
    </row>
    <row r="276" s="14" customFormat="1">
      <c r="A276" s="14"/>
      <c r="B276" s="244"/>
      <c r="C276" s="245"/>
      <c r="D276" s="235" t="s">
        <v>152</v>
      </c>
      <c r="E276" s="246" t="s">
        <v>19</v>
      </c>
      <c r="F276" s="247" t="s">
        <v>219</v>
      </c>
      <c r="G276" s="245"/>
      <c r="H276" s="248">
        <v>12.24</v>
      </c>
      <c r="I276" s="249"/>
      <c r="J276" s="245"/>
      <c r="K276" s="245"/>
      <c r="L276" s="250"/>
      <c r="M276" s="251"/>
      <c r="N276" s="252"/>
      <c r="O276" s="252"/>
      <c r="P276" s="252"/>
      <c r="Q276" s="252"/>
      <c r="R276" s="252"/>
      <c r="S276" s="252"/>
      <c r="T276" s="253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4" t="s">
        <v>152</v>
      </c>
      <c r="AU276" s="254" t="s">
        <v>79</v>
      </c>
      <c r="AV276" s="14" t="s">
        <v>79</v>
      </c>
      <c r="AW276" s="14" t="s">
        <v>32</v>
      </c>
      <c r="AX276" s="14" t="s">
        <v>70</v>
      </c>
      <c r="AY276" s="254" t="s">
        <v>141</v>
      </c>
    </row>
    <row r="277" s="14" customFormat="1">
      <c r="A277" s="14"/>
      <c r="B277" s="244"/>
      <c r="C277" s="245"/>
      <c r="D277" s="235" t="s">
        <v>152</v>
      </c>
      <c r="E277" s="246" t="s">
        <v>19</v>
      </c>
      <c r="F277" s="247" t="s">
        <v>220</v>
      </c>
      <c r="G277" s="245"/>
      <c r="H277" s="248">
        <v>-1.8</v>
      </c>
      <c r="I277" s="249"/>
      <c r="J277" s="245"/>
      <c r="K277" s="245"/>
      <c r="L277" s="250"/>
      <c r="M277" s="251"/>
      <c r="N277" s="252"/>
      <c r="O277" s="252"/>
      <c r="P277" s="252"/>
      <c r="Q277" s="252"/>
      <c r="R277" s="252"/>
      <c r="S277" s="252"/>
      <c r="T277" s="253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4" t="s">
        <v>152</v>
      </c>
      <c r="AU277" s="254" t="s">
        <v>79</v>
      </c>
      <c r="AV277" s="14" t="s">
        <v>79</v>
      </c>
      <c r="AW277" s="14" t="s">
        <v>32</v>
      </c>
      <c r="AX277" s="14" t="s">
        <v>70</v>
      </c>
      <c r="AY277" s="254" t="s">
        <v>141</v>
      </c>
    </row>
    <row r="278" s="14" customFormat="1">
      <c r="A278" s="14"/>
      <c r="B278" s="244"/>
      <c r="C278" s="245"/>
      <c r="D278" s="235" t="s">
        <v>152</v>
      </c>
      <c r="E278" s="246" t="s">
        <v>19</v>
      </c>
      <c r="F278" s="247" t="s">
        <v>221</v>
      </c>
      <c r="G278" s="245"/>
      <c r="H278" s="248">
        <v>6.1500000000000004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152</v>
      </c>
      <c r="AU278" s="254" t="s">
        <v>79</v>
      </c>
      <c r="AV278" s="14" t="s">
        <v>79</v>
      </c>
      <c r="AW278" s="14" t="s">
        <v>32</v>
      </c>
      <c r="AX278" s="14" t="s">
        <v>70</v>
      </c>
      <c r="AY278" s="254" t="s">
        <v>141</v>
      </c>
    </row>
    <row r="279" s="14" customFormat="1">
      <c r="A279" s="14"/>
      <c r="B279" s="244"/>
      <c r="C279" s="245"/>
      <c r="D279" s="235" t="s">
        <v>152</v>
      </c>
      <c r="E279" s="246" t="s">
        <v>19</v>
      </c>
      <c r="F279" s="247" t="s">
        <v>222</v>
      </c>
      <c r="G279" s="245"/>
      <c r="H279" s="248">
        <v>-0.90000000000000002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152</v>
      </c>
      <c r="AU279" s="254" t="s">
        <v>79</v>
      </c>
      <c r="AV279" s="14" t="s">
        <v>79</v>
      </c>
      <c r="AW279" s="14" t="s">
        <v>32</v>
      </c>
      <c r="AX279" s="14" t="s">
        <v>70</v>
      </c>
      <c r="AY279" s="254" t="s">
        <v>141</v>
      </c>
    </row>
    <row r="280" s="14" customFormat="1">
      <c r="A280" s="14"/>
      <c r="B280" s="244"/>
      <c r="C280" s="245"/>
      <c r="D280" s="235" t="s">
        <v>152</v>
      </c>
      <c r="E280" s="246" t="s">
        <v>19</v>
      </c>
      <c r="F280" s="247" t="s">
        <v>223</v>
      </c>
      <c r="G280" s="245"/>
      <c r="H280" s="248">
        <v>7.7999999999999998</v>
      </c>
      <c r="I280" s="249"/>
      <c r="J280" s="245"/>
      <c r="K280" s="245"/>
      <c r="L280" s="250"/>
      <c r="M280" s="251"/>
      <c r="N280" s="252"/>
      <c r="O280" s="252"/>
      <c r="P280" s="252"/>
      <c r="Q280" s="252"/>
      <c r="R280" s="252"/>
      <c r="S280" s="252"/>
      <c r="T280" s="253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4" t="s">
        <v>152</v>
      </c>
      <c r="AU280" s="254" t="s">
        <v>79</v>
      </c>
      <c r="AV280" s="14" t="s">
        <v>79</v>
      </c>
      <c r="AW280" s="14" t="s">
        <v>32</v>
      </c>
      <c r="AX280" s="14" t="s">
        <v>70</v>
      </c>
      <c r="AY280" s="254" t="s">
        <v>141</v>
      </c>
    </row>
    <row r="281" s="14" customFormat="1">
      <c r="A281" s="14"/>
      <c r="B281" s="244"/>
      <c r="C281" s="245"/>
      <c r="D281" s="235" t="s">
        <v>152</v>
      </c>
      <c r="E281" s="246" t="s">
        <v>19</v>
      </c>
      <c r="F281" s="247" t="s">
        <v>224</v>
      </c>
      <c r="G281" s="245"/>
      <c r="H281" s="248">
        <v>-0.39600000000000002</v>
      </c>
      <c r="I281" s="249"/>
      <c r="J281" s="245"/>
      <c r="K281" s="245"/>
      <c r="L281" s="250"/>
      <c r="M281" s="251"/>
      <c r="N281" s="252"/>
      <c r="O281" s="252"/>
      <c r="P281" s="252"/>
      <c r="Q281" s="252"/>
      <c r="R281" s="252"/>
      <c r="S281" s="252"/>
      <c r="T281" s="253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4" t="s">
        <v>152</v>
      </c>
      <c r="AU281" s="254" t="s">
        <v>79</v>
      </c>
      <c r="AV281" s="14" t="s">
        <v>79</v>
      </c>
      <c r="AW281" s="14" t="s">
        <v>32</v>
      </c>
      <c r="AX281" s="14" t="s">
        <v>70</v>
      </c>
      <c r="AY281" s="254" t="s">
        <v>141</v>
      </c>
    </row>
    <row r="282" s="14" customFormat="1">
      <c r="A282" s="14"/>
      <c r="B282" s="244"/>
      <c r="C282" s="245"/>
      <c r="D282" s="235" t="s">
        <v>152</v>
      </c>
      <c r="E282" s="246" t="s">
        <v>19</v>
      </c>
      <c r="F282" s="247" t="s">
        <v>225</v>
      </c>
      <c r="G282" s="245"/>
      <c r="H282" s="248">
        <v>-0.39600000000000002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152</v>
      </c>
      <c r="AU282" s="254" t="s">
        <v>79</v>
      </c>
      <c r="AV282" s="14" t="s">
        <v>79</v>
      </c>
      <c r="AW282" s="14" t="s">
        <v>32</v>
      </c>
      <c r="AX282" s="14" t="s">
        <v>70</v>
      </c>
      <c r="AY282" s="254" t="s">
        <v>141</v>
      </c>
    </row>
    <row r="283" s="14" customFormat="1">
      <c r="A283" s="14"/>
      <c r="B283" s="244"/>
      <c r="C283" s="245"/>
      <c r="D283" s="235" t="s">
        <v>152</v>
      </c>
      <c r="E283" s="246" t="s">
        <v>19</v>
      </c>
      <c r="F283" s="247" t="s">
        <v>226</v>
      </c>
      <c r="G283" s="245"/>
      <c r="H283" s="248">
        <v>-0.248</v>
      </c>
      <c r="I283" s="249"/>
      <c r="J283" s="245"/>
      <c r="K283" s="245"/>
      <c r="L283" s="250"/>
      <c r="M283" s="251"/>
      <c r="N283" s="252"/>
      <c r="O283" s="252"/>
      <c r="P283" s="252"/>
      <c r="Q283" s="252"/>
      <c r="R283" s="252"/>
      <c r="S283" s="252"/>
      <c r="T283" s="253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4" t="s">
        <v>152</v>
      </c>
      <c r="AU283" s="254" t="s">
        <v>79</v>
      </c>
      <c r="AV283" s="14" t="s">
        <v>79</v>
      </c>
      <c r="AW283" s="14" t="s">
        <v>32</v>
      </c>
      <c r="AX283" s="14" t="s">
        <v>70</v>
      </c>
      <c r="AY283" s="254" t="s">
        <v>141</v>
      </c>
    </row>
    <row r="284" s="16" customFormat="1">
      <c r="A284" s="16"/>
      <c r="B284" s="266"/>
      <c r="C284" s="267"/>
      <c r="D284" s="235" t="s">
        <v>152</v>
      </c>
      <c r="E284" s="268" t="s">
        <v>19</v>
      </c>
      <c r="F284" s="269" t="s">
        <v>163</v>
      </c>
      <c r="G284" s="267"/>
      <c r="H284" s="270">
        <v>22.449999999999996</v>
      </c>
      <c r="I284" s="271"/>
      <c r="J284" s="267"/>
      <c r="K284" s="267"/>
      <c r="L284" s="272"/>
      <c r="M284" s="273"/>
      <c r="N284" s="274"/>
      <c r="O284" s="274"/>
      <c r="P284" s="274"/>
      <c r="Q284" s="274"/>
      <c r="R284" s="274"/>
      <c r="S284" s="274"/>
      <c r="T284" s="275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T284" s="276" t="s">
        <v>152</v>
      </c>
      <c r="AU284" s="276" t="s">
        <v>79</v>
      </c>
      <c r="AV284" s="16" t="s">
        <v>164</v>
      </c>
      <c r="AW284" s="16" t="s">
        <v>32</v>
      </c>
      <c r="AX284" s="16" t="s">
        <v>70</v>
      </c>
      <c r="AY284" s="276" t="s">
        <v>141</v>
      </c>
    </row>
    <row r="285" s="13" customFormat="1">
      <c r="A285" s="13"/>
      <c r="B285" s="233"/>
      <c r="C285" s="234"/>
      <c r="D285" s="235" t="s">
        <v>152</v>
      </c>
      <c r="E285" s="236" t="s">
        <v>19</v>
      </c>
      <c r="F285" s="237" t="s">
        <v>165</v>
      </c>
      <c r="G285" s="234"/>
      <c r="H285" s="236" t="s">
        <v>19</v>
      </c>
      <c r="I285" s="238"/>
      <c r="J285" s="234"/>
      <c r="K285" s="234"/>
      <c r="L285" s="239"/>
      <c r="M285" s="240"/>
      <c r="N285" s="241"/>
      <c r="O285" s="241"/>
      <c r="P285" s="241"/>
      <c r="Q285" s="241"/>
      <c r="R285" s="241"/>
      <c r="S285" s="241"/>
      <c r="T285" s="242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43" t="s">
        <v>152</v>
      </c>
      <c r="AU285" s="243" t="s">
        <v>79</v>
      </c>
      <c r="AV285" s="13" t="s">
        <v>77</v>
      </c>
      <c r="AW285" s="13" t="s">
        <v>32</v>
      </c>
      <c r="AX285" s="13" t="s">
        <v>70</v>
      </c>
      <c r="AY285" s="243" t="s">
        <v>141</v>
      </c>
    </row>
    <row r="286" s="14" customFormat="1">
      <c r="A286" s="14"/>
      <c r="B286" s="244"/>
      <c r="C286" s="245"/>
      <c r="D286" s="235" t="s">
        <v>152</v>
      </c>
      <c r="E286" s="246" t="s">
        <v>19</v>
      </c>
      <c r="F286" s="247" t="s">
        <v>227</v>
      </c>
      <c r="G286" s="245"/>
      <c r="H286" s="248">
        <v>5.8499999999999996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152</v>
      </c>
      <c r="AU286" s="254" t="s">
        <v>79</v>
      </c>
      <c r="AV286" s="14" t="s">
        <v>79</v>
      </c>
      <c r="AW286" s="14" t="s">
        <v>32</v>
      </c>
      <c r="AX286" s="14" t="s">
        <v>70</v>
      </c>
      <c r="AY286" s="254" t="s">
        <v>141</v>
      </c>
    </row>
    <row r="287" s="14" customFormat="1">
      <c r="A287" s="14"/>
      <c r="B287" s="244"/>
      <c r="C287" s="245"/>
      <c r="D287" s="235" t="s">
        <v>152</v>
      </c>
      <c r="E287" s="246" t="s">
        <v>19</v>
      </c>
      <c r="F287" s="247" t="s">
        <v>222</v>
      </c>
      <c r="G287" s="245"/>
      <c r="H287" s="248">
        <v>-0.90000000000000002</v>
      </c>
      <c r="I287" s="249"/>
      <c r="J287" s="245"/>
      <c r="K287" s="245"/>
      <c r="L287" s="250"/>
      <c r="M287" s="251"/>
      <c r="N287" s="252"/>
      <c r="O287" s="252"/>
      <c r="P287" s="252"/>
      <c r="Q287" s="252"/>
      <c r="R287" s="252"/>
      <c r="S287" s="252"/>
      <c r="T287" s="253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4" t="s">
        <v>152</v>
      </c>
      <c r="AU287" s="254" t="s">
        <v>79</v>
      </c>
      <c r="AV287" s="14" t="s">
        <v>79</v>
      </c>
      <c r="AW287" s="14" t="s">
        <v>32</v>
      </c>
      <c r="AX287" s="14" t="s">
        <v>70</v>
      </c>
      <c r="AY287" s="254" t="s">
        <v>141</v>
      </c>
    </row>
    <row r="288" s="14" customFormat="1">
      <c r="A288" s="14"/>
      <c r="B288" s="244"/>
      <c r="C288" s="245"/>
      <c r="D288" s="235" t="s">
        <v>152</v>
      </c>
      <c r="E288" s="246" t="s">
        <v>19</v>
      </c>
      <c r="F288" s="247" t="s">
        <v>228</v>
      </c>
      <c r="G288" s="245"/>
      <c r="H288" s="248">
        <v>2.0640000000000001</v>
      </c>
      <c r="I288" s="249"/>
      <c r="J288" s="245"/>
      <c r="K288" s="245"/>
      <c r="L288" s="250"/>
      <c r="M288" s="251"/>
      <c r="N288" s="252"/>
      <c r="O288" s="252"/>
      <c r="P288" s="252"/>
      <c r="Q288" s="252"/>
      <c r="R288" s="252"/>
      <c r="S288" s="252"/>
      <c r="T288" s="253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4" t="s">
        <v>152</v>
      </c>
      <c r="AU288" s="254" t="s">
        <v>79</v>
      </c>
      <c r="AV288" s="14" t="s">
        <v>79</v>
      </c>
      <c r="AW288" s="14" t="s">
        <v>32</v>
      </c>
      <c r="AX288" s="14" t="s">
        <v>70</v>
      </c>
      <c r="AY288" s="254" t="s">
        <v>141</v>
      </c>
    </row>
    <row r="289" s="14" customFormat="1">
      <c r="A289" s="14"/>
      <c r="B289" s="244"/>
      <c r="C289" s="245"/>
      <c r="D289" s="235" t="s">
        <v>152</v>
      </c>
      <c r="E289" s="246" t="s">
        <v>19</v>
      </c>
      <c r="F289" s="247" t="s">
        <v>229</v>
      </c>
      <c r="G289" s="245"/>
      <c r="H289" s="248">
        <v>-0.35999999999999999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152</v>
      </c>
      <c r="AU289" s="254" t="s">
        <v>79</v>
      </c>
      <c r="AV289" s="14" t="s">
        <v>79</v>
      </c>
      <c r="AW289" s="14" t="s">
        <v>32</v>
      </c>
      <c r="AX289" s="14" t="s">
        <v>70</v>
      </c>
      <c r="AY289" s="254" t="s">
        <v>141</v>
      </c>
    </row>
    <row r="290" s="16" customFormat="1">
      <c r="A290" s="16"/>
      <c r="B290" s="266"/>
      <c r="C290" s="267"/>
      <c r="D290" s="235" t="s">
        <v>152</v>
      </c>
      <c r="E290" s="268" t="s">
        <v>19</v>
      </c>
      <c r="F290" s="269" t="s">
        <v>163</v>
      </c>
      <c r="G290" s="267"/>
      <c r="H290" s="270">
        <v>6.653999999999999</v>
      </c>
      <c r="I290" s="271"/>
      <c r="J290" s="267"/>
      <c r="K290" s="267"/>
      <c r="L290" s="272"/>
      <c r="M290" s="273"/>
      <c r="N290" s="274"/>
      <c r="O290" s="274"/>
      <c r="P290" s="274"/>
      <c r="Q290" s="274"/>
      <c r="R290" s="274"/>
      <c r="S290" s="274"/>
      <c r="T290" s="275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T290" s="276" t="s">
        <v>152</v>
      </c>
      <c r="AU290" s="276" t="s">
        <v>79</v>
      </c>
      <c r="AV290" s="16" t="s">
        <v>164</v>
      </c>
      <c r="AW290" s="16" t="s">
        <v>32</v>
      </c>
      <c r="AX290" s="16" t="s">
        <v>70</v>
      </c>
      <c r="AY290" s="276" t="s">
        <v>141</v>
      </c>
    </row>
    <row r="291" s="13" customFormat="1">
      <c r="A291" s="13"/>
      <c r="B291" s="233"/>
      <c r="C291" s="234"/>
      <c r="D291" s="235" t="s">
        <v>152</v>
      </c>
      <c r="E291" s="236" t="s">
        <v>19</v>
      </c>
      <c r="F291" s="237" t="s">
        <v>172</v>
      </c>
      <c r="G291" s="234"/>
      <c r="H291" s="236" t="s">
        <v>19</v>
      </c>
      <c r="I291" s="238"/>
      <c r="J291" s="234"/>
      <c r="K291" s="234"/>
      <c r="L291" s="239"/>
      <c r="M291" s="240"/>
      <c r="N291" s="241"/>
      <c r="O291" s="241"/>
      <c r="P291" s="241"/>
      <c r="Q291" s="241"/>
      <c r="R291" s="241"/>
      <c r="S291" s="241"/>
      <c r="T291" s="242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3" t="s">
        <v>152</v>
      </c>
      <c r="AU291" s="243" t="s">
        <v>79</v>
      </c>
      <c r="AV291" s="13" t="s">
        <v>77</v>
      </c>
      <c r="AW291" s="13" t="s">
        <v>32</v>
      </c>
      <c r="AX291" s="13" t="s">
        <v>70</v>
      </c>
      <c r="AY291" s="243" t="s">
        <v>141</v>
      </c>
    </row>
    <row r="292" s="14" customFormat="1">
      <c r="A292" s="14"/>
      <c r="B292" s="244"/>
      <c r="C292" s="245"/>
      <c r="D292" s="235" t="s">
        <v>152</v>
      </c>
      <c r="E292" s="246" t="s">
        <v>19</v>
      </c>
      <c r="F292" s="247" t="s">
        <v>221</v>
      </c>
      <c r="G292" s="245"/>
      <c r="H292" s="248">
        <v>6.1500000000000004</v>
      </c>
      <c r="I292" s="249"/>
      <c r="J292" s="245"/>
      <c r="K292" s="245"/>
      <c r="L292" s="250"/>
      <c r="M292" s="251"/>
      <c r="N292" s="252"/>
      <c r="O292" s="252"/>
      <c r="P292" s="252"/>
      <c r="Q292" s="252"/>
      <c r="R292" s="252"/>
      <c r="S292" s="252"/>
      <c r="T292" s="253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4" t="s">
        <v>152</v>
      </c>
      <c r="AU292" s="254" t="s">
        <v>79</v>
      </c>
      <c r="AV292" s="14" t="s">
        <v>79</v>
      </c>
      <c r="AW292" s="14" t="s">
        <v>32</v>
      </c>
      <c r="AX292" s="14" t="s">
        <v>70</v>
      </c>
      <c r="AY292" s="254" t="s">
        <v>141</v>
      </c>
    </row>
    <row r="293" s="14" customFormat="1">
      <c r="A293" s="14"/>
      <c r="B293" s="244"/>
      <c r="C293" s="245"/>
      <c r="D293" s="235" t="s">
        <v>152</v>
      </c>
      <c r="E293" s="246" t="s">
        <v>19</v>
      </c>
      <c r="F293" s="247" t="s">
        <v>222</v>
      </c>
      <c r="G293" s="245"/>
      <c r="H293" s="248">
        <v>-0.90000000000000002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152</v>
      </c>
      <c r="AU293" s="254" t="s">
        <v>79</v>
      </c>
      <c r="AV293" s="14" t="s">
        <v>79</v>
      </c>
      <c r="AW293" s="14" t="s">
        <v>32</v>
      </c>
      <c r="AX293" s="14" t="s">
        <v>70</v>
      </c>
      <c r="AY293" s="254" t="s">
        <v>141</v>
      </c>
    </row>
    <row r="294" s="14" customFormat="1">
      <c r="A294" s="14"/>
      <c r="B294" s="244"/>
      <c r="C294" s="245"/>
      <c r="D294" s="235" t="s">
        <v>152</v>
      </c>
      <c r="E294" s="246" t="s">
        <v>19</v>
      </c>
      <c r="F294" s="247" t="s">
        <v>230</v>
      </c>
      <c r="G294" s="245"/>
      <c r="H294" s="248">
        <v>2.2559999999999998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152</v>
      </c>
      <c r="AU294" s="254" t="s">
        <v>79</v>
      </c>
      <c r="AV294" s="14" t="s">
        <v>79</v>
      </c>
      <c r="AW294" s="14" t="s">
        <v>32</v>
      </c>
      <c r="AX294" s="14" t="s">
        <v>70</v>
      </c>
      <c r="AY294" s="254" t="s">
        <v>141</v>
      </c>
    </row>
    <row r="295" s="14" customFormat="1">
      <c r="A295" s="14"/>
      <c r="B295" s="244"/>
      <c r="C295" s="245"/>
      <c r="D295" s="235" t="s">
        <v>152</v>
      </c>
      <c r="E295" s="246" t="s">
        <v>19</v>
      </c>
      <c r="F295" s="247" t="s">
        <v>229</v>
      </c>
      <c r="G295" s="245"/>
      <c r="H295" s="248">
        <v>-0.35999999999999999</v>
      </c>
      <c r="I295" s="249"/>
      <c r="J295" s="245"/>
      <c r="K295" s="245"/>
      <c r="L295" s="250"/>
      <c r="M295" s="251"/>
      <c r="N295" s="252"/>
      <c r="O295" s="252"/>
      <c r="P295" s="252"/>
      <c r="Q295" s="252"/>
      <c r="R295" s="252"/>
      <c r="S295" s="252"/>
      <c r="T295" s="253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4" t="s">
        <v>152</v>
      </c>
      <c r="AU295" s="254" t="s">
        <v>79</v>
      </c>
      <c r="AV295" s="14" t="s">
        <v>79</v>
      </c>
      <c r="AW295" s="14" t="s">
        <v>32</v>
      </c>
      <c r="AX295" s="14" t="s">
        <v>70</v>
      </c>
      <c r="AY295" s="254" t="s">
        <v>141</v>
      </c>
    </row>
    <row r="296" s="14" customFormat="1">
      <c r="A296" s="14"/>
      <c r="B296" s="244"/>
      <c r="C296" s="245"/>
      <c r="D296" s="235" t="s">
        <v>152</v>
      </c>
      <c r="E296" s="246" t="s">
        <v>19</v>
      </c>
      <c r="F296" s="247" t="s">
        <v>231</v>
      </c>
      <c r="G296" s="245"/>
      <c r="H296" s="248">
        <v>2.2799999999999998</v>
      </c>
      <c r="I296" s="249"/>
      <c r="J296" s="245"/>
      <c r="K296" s="245"/>
      <c r="L296" s="250"/>
      <c r="M296" s="251"/>
      <c r="N296" s="252"/>
      <c r="O296" s="252"/>
      <c r="P296" s="252"/>
      <c r="Q296" s="252"/>
      <c r="R296" s="252"/>
      <c r="S296" s="252"/>
      <c r="T296" s="253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4" t="s">
        <v>152</v>
      </c>
      <c r="AU296" s="254" t="s">
        <v>79</v>
      </c>
      <c r="AV296" s="14" t="s">
        <v>79</v>
      </c>
      <c r="AW296" s="14" t="s">
        <v>32</v>
      </c>
      <c r="AX296" s="14" t="s">
        <v>70</v>
      </c>
      <c r="AY296" s="254" t="s">
        <v>141</v>
      </c>
    </row>
    <row r="297" s="14" customFormat="1">
      <c r="A297" s="14"/>
      <c r="B297" s="244"/>
      <c r="C297" s="245"/>
      <c r="D297" s="235" t="s">
        <v>152</v>
      </c>
      <c r="E297" s="246" t="s">
        <v>19</v>
      </c>
      <c r="F297" s="247" t="s">
        <v>229</v>
      </c>
      <c r="G297" s="245"/>
      <c r="H297" s="248">
        <v>-0.35999999999999999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152</v>
      </c>
      <c r="AU297" s="254" t="s">
        <v>79</v>
      </c>
      <c r="AV297" s="14" t="s">
        <v>79</v>
      </c>
      <c r="AW297" s="14" t="s">
        <v>32</v>
      </c>
      <c r="AX297" s="14" t="s">
        <v>70</v>
      </c>
      <c r="AY297" s="254" t="s">
        <v>141</v>
      </c>
    </row>
    <row r="298" s="14" customFormat="1">
      <c r="A298" s="14"/>
      <c r="B298" s="244"/>
      <c r="C298" s="245"/>
      <c r="D298" s="235" t="s">
        <v>152</v>
      </c>
      <c r="E298" s="246" t="s">
        <v>19</v>
      </c>
      <c r="F298" s="247" t="s">
        <v>232</v>
      </c>
      <c r="G298" s="245"/>
      <c r="H298" s="248">
        <v>2.3639999999999999</v>
      </c>
      <c r="I298" s="249"/>
      <c r="J298" s="245"/>
      <c r="K298" s="245"/>
      <c r="L298" s="250"/>
      <c r="M298" s="251"/>
      <c r="N298" s="252"/>
      <c r="O298" s="252"/>
      <c r="P298" s="252"/>
      <c r="Q298" s="252"/>
      <c r="R298" s="252"/>
      <c r="S298" s="252"/>
      <c r="T298" s="253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4" t="s">
        <v>152</v>
      </c>
      <c r="AU298" s="254" t="s">
        <v>79</v>
      </c>
      <c r="AV298" s="14" t="s">
        <v>79</v>
      </c>
      <c r="AW298" s="14" t="s">
        <v>32</v>
      </c>
      <c r="AX298" s="14" t="s">
        <v>70</v>
      </c>
      <c r="AY298" s="254" t="s">
        <v>141</v>
      </c>
    </row>
    <row r="299" s="14" customFormat="1">
      <c r="A299" s="14"/>
      <c r="B299" s="244"/>
      <c r="C299" s="245"/>
      <c r="D299" s="235" t="s">
        <v>152</v>
      </c>
      <c r="E299" s="246" t="s">
        <v>19</v>
      </c>
      <c r="F299" s="247" t="s">
        <v>229</v>
      </c>
      <c r="G299" s="245"/>
      <c r="H299" s="248">
        <v>-0.35999999999999999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152</v>
      </c>
      <c r="AU299" s="254" t="s">
        <v>79</v>
      </c>
      <c r="AV299" s="14" t="s">
        <v>79</v>
      </c>
      <c r="AW299" s="14" t="s">
        <v>32</v>
      </c>
      <c r="AX299" s="14" t="s">
        <v>70</v>
      </c>
      <c r="AY299" s="254" t="s">
        <v>141</v>
      </c>
    </row>
    <row r="300" s="16" customFormat="1">
      <c r="A300" s="16"/>
      <c r="B300" s="266"/>
      <c r="C300" s="267"/>
      <c r="D300" s="235" t="s">
        <v>152</v>
      </c>
      <c r="E300" s="268" t="s">
        <v>19</v>
      </c>
      <c r="F300" s="269" t="s">
        <v>163</v>
      </c>
      <c r="G300" s="267"/>
      <c r="H300" s="270">
        <v>11.07</v>
      </c>
      <c r="I300" s="271"/>
      <c r="J300" s="267"/>
      <c r="K300" s="267"/>
      <c r="L300" s="272"/>
      <c r="M300" s="273"/>
      <c r="N300" s="274"/>
      <c r="O300" s="274"/>
      <c r="P300" s="274"/>
      <c r="Q300" s="274"/>
      <c r="R300" s="274"/>
      <c r="S300" s="274"/>
      <c r="T300" s="275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T300" s="276" t="s">
        <v>152</v>
      </c>
      <c r="AU300" s="276" t="s">
        <v>79</v>
      </c>
      <c r="AV300" s="16" t="s">
        <v>164</v>
      </c>
      <c r="AW300" s="16" t="s">
        <v>32</v>
      </c>
      <c r="AX300" s="16" t="s">
        <v>70</v>
      </c>
      <c r="AY300" s="276" t="s">
        <v>141</v>
      </c>
    </row>
    <row r="301" s="13" customFormat="1">
      <c r="A301" s="13"/>
      <c r="B301" s="233"/>
      <c r="C301" s="234"/>
      <c r="D301" s="235" t="s">
        <v>152</v>
      </c>
      <c r="E301" s="236" t="s">
        <v>19</v>
      </c>
      <c r="F301" s="237" t="s">
        <v>172</v>
      </c>
      <c r="G301" s="234"/>
      <c r="H301" s="236" t="s">
        <v>19</v>
      </c>
      <c r="I301" s="238"/>
      <c r="J301" s="234"/>
      <c r="K301" s="234"/>
      <c r="L301" s="239"/>
      <c r="M301" s="240"/>
      <c r="N301" s="241"/>
      <c r="O301" s="241"/>
      <c r="P301" s="241"/>
      <c r="Q301" s="241"/>
      <c r="R301" s="241"/>
      <c r="S301" s="241"/>
      <c r="T301" s="242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3" t="s">
        <v>152</v>
      </c>
      <c r="AU301" s="243" t="s">
        <v>79</v>
      </c>
      <c r="AV301" s="13" t="s">
        <v>77</v>
      </c>
      <c r="AW301" s="13" t="s">
        <v>32</v>
      </c>
      <c r="AX301" s="13" t="s">
        <v>70</v>
      </c>
      <c r="AY301" s="243" t="s">
        <v>141</v>
      </c>
    </row>
    <row r="302" s="14" customFormat="1">
      <c r="A302" s="14"/>
      <c r="B302" s="244"/>
      <c r="C302" s="245"/>
      <c r="D302" s="235" t="s">
        <v>152</v>
      </c>
      <c r="E302" s="246" t="s">
        <v>19</v>
      </c>
      <c r="F302" s="247" t="s">
        <v>238</v>
      </c>
      <c r="G302" s="245"/>
      <c r="H302" s="248">
        <v>74.099999999999994</v>
      </c>
      <c r="I302" s="249"/>
      <c r="J302" s="245"/>
      <c r="K302" s="245"/>
      <c r="L302" s="250"/>
      <c r="M302" s="251"/>
      <c r="N302" s="252"/>
      <c r="O302" s="252"/>
      <c r="P302" s="252"/>
      <c r="Q302" s="252"/>
      <c r="R302" s="252"/>
      <c r="S302" s="252"/>
      <c r="T302" s="253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4" t="s">
        <v>152</v>
      </c>
      <c r="AU302" s="254" t="s">
        <v>79</v>
      </c>
      <c r="AV302" s="14" t="s">
        <v>79</v>
      </c>
      <c r="AW302" s="14" t="s">
        <v>32</v>
      </c>
      <c r="AX302" s="14" t="s">
        <v>70</v>
      </c>
      <c r="AY302" s="254" t="s">
        <v>141</v>
      </c>
    </row>
    <row r="303" s="14" customFormat="1">
      <c r="A303" s="14"/>
      <c r="B303" s="244"/>
      <c r="C303" s="245"/>
      <c r="D303" s="235" t="s">
        <v>152</v>
      </c>
      <c r="E303" s="246" t="s">
        <v>19</v>
      </c>
      <c r="F303" s="247" t="s">
        <v>239</v>
      </c>
      <c r="G303" s="245"/>
      <c r="H303" s="248">
        <v>-1.05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152</v>
      </c>
      <c r="AU303" s="254" t="s">
        <v>79</v>
      </c>
      <c r="AV303" s="14" t="s">
        <v>79</v>
      </c>
      <c r="AW303" s="14" t="s">
        <v>32</v>
      </c>
      <c r="AX303" s="14" t="s">
        <v>70</v>
      </c>
      <c r="AY303" s="254" t="s">
        <v>141</v>
      </c>
    </row>
    <row r="304" s="14" customFormat="1">
      <c r="A304" s="14"/>
      <c r="B304" s="244"/>
      <c r="C304" s="245"/>
      <c r="D304" s="235" t="s">
        <v>152</v>
      </c>
      <c r="E304" s="246" t="s">
        <v>19</v>
      </c>
      <c r="F304" s="247" t="s">
        <v>240</v>
      </c>
      <c r="G304" s="245"/>
      <c r="H304" s="248">
        <v>-8.875</v>
      </c>
      <c r="I304" s="249"/>
      <c r="J304" s="245"/>
      <c r="K304" s="245"/>
      <c r="L304" s="250"/>
      <c r="M304" s="251"/>
      <c r="N304" s="252"/>
      <c r="O304" s="252"/>
      <c r="P304" s="252"/>
      <c r="Q304" s="252"/>
      <c r="R304" s="252"/>
      <c r="S304" s="252"/>
      <c r="T304" s="253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4" t="s">
        <v>152</v>
      </c>
      <c r="AU304" s="254" t="s">
        <v>79</v>
      </c>
      <c r="AV304" s="14" t="s">
        <v>79</v>
      </c>
      <c r="AW304" s="14" t="s">
        <v>32</v>
      </c>
      <c r="AX304" s="14" t="s">
        <v>70</v>
      </c>
      <c r="AY304" s="254" t="s">
        <v>141</v>
      </c>
    </row>
    <row r="305" s="16" customFormat="1">
      <c r="A305" s="16"/>
      <c r="B305" s="266"/>
      <c r="C305" s="267"/>
      <c r="D305" s="235" t="s">
        <v>152</v>
      </c>
      <c r="E305" s="268" t="s">
        <v>19</v>
      </c>
      <c r="F305" s="269" t="s">
        <v>163</v>
      </c>
      <c r="G305" s="267"/>
      <c r="H305" s="270">
        <v>64.174999999999997</v>
      </c>
      <c r="I305" s="271"/>
      <c r="J305" s="267"/>
      <c r="K305" s="267"/>
      <c r="L305" s="272"/>
      <c r="M305" s="273"/>
      <c r="N305" s="274"/>
      <c r="O305" s="274"/>
      <c r="P305" s="274"/>
      <c r="Q305" s="274"/>
      <c r="R305" s="274"/>
      <c r="S305" s="274"/>
      <c r="T305" s="275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T305" s="276" t="s">
        <v>152</v>
      </c>
      <c r="AU305" s="276" t="s">
        <v>79</v>
      </c>
      <c r="AV305" s="16" t="s">
        <v>164</v>
      </c>
      <c r="AW305" s="16" t="s">
        <v>32</v>
      </c>
      <c r="AX305" s="16" t="s">
        <v>70</v>
      </c>
      <c r="AY305" s="276" t="s">
        <v>141</v>
      </c>
    </row>
    <row r="306" s="13" customFormat="1">
      <c r="A306" s="13"/>
      <c r="B306" s="233"/>
      <c r="C306" s="234"/>
      <c r="D306" s="235" t="s">
        <v>152</v>
      </c>
      <c r="E306" s="236" t="s">
        <v>19</v>
      </c>
      <c r="F306" s="237" t="s">
        <v>165</v>
      </c>
      <c r="G306" s="234"/>
      <c r="H306" s="236" t="s">
        <v>19</v>
      </c>
      <c r="I306" s="238"/>
      <c r="J306" s="234"/>
      <c r="K306" s="234"/>
      <c r="L306" s="239"/>
      <c r="M306" s="240"/>
      <c r="N306" s="241"/>
      <c r="O306" s="241"/>
      <c r="P306" s="241"/>
      <c r="Q306" s="241"/>
      <c r="R306" s="241"/>
      <c r="S306" s="241"/>
      <c r="T306" s="242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43" t="s">
        <v>152</v>
      </c>
      <c r="AU306" s="243" t="s">
        <v>79</v>
      </c>
      <c r="AV306" s="13" t="s">
        <v>77</v>
      </c>
      <c r="AW306" s="13" t="s">
        <v>32</v>
      </c>
      <c r="AX306" s="13" t="s">
        <v>70</v>
      </c>
      <c r="AY306" s="243" t="s">
        <v>141</v>
      </c>
    </row>
    <row r="307" s="14" customFormat="1">
      <c r="A307" s="14"/>
      <c r="B307" s="244"/>
      <c r="C307" s="245"/>
      <c r="D307" s="235" t="s">
        <v>152</v>
      </c>
      <c r="E307" s="246" t="s">
        <v>19</v>
      </c>
      <c r="F307" s="247" t="s">
        <v>246</v>
      </c>
      <c r="G307" s="245"/>
      <c r="H307" s="248">
        <v>3.6000000000000001</v>
      </c>
      <c r="I307" s="249"/>
      <c r="J307" s="245"/>
      <c r="K307" s="245"/>
      <c r="L307" s="250"/>
      <c r="M307" s="251"/>
      <c r="N307" s="252"/>
      <c r="O307" s="252"/>
      <c r="P307" s="252"/>
      <c r="Q307" s="252"/>
      <c r="R307" s="252"/>
      <c r="S307" s="252"/>
      <c r="T307" s="253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4" t="s">
        <v>152</v>
      </c>
      <c r="AU307" s="254" t="s">
        <v>79</v>
      </c>
      <c r="AV307" s="14" t="s">
        <v>79</v>
      </c>
      <c r="AW307" s="14" t="s">
        <v>32</v>
      </c>
      <c r="AX307" s="14" t="s">
        <v>70</v>
      </c>
      <c r="AY307" s="254" t="s">
        <v>141</v>
      </c>
    </row>
    <row r="308" s="14" customFormat="1">
      <c r="A308" s="14"/>
      <c r="B308" s="244"/>
      <c r="C308" s="245"/>
      <c r="D308" s="235" t="s">
        <v>152</v>
      </c>
      <c r="E308" s="246" t="s">
        <v>19</v>
      </c>
      <c r="F308" s="247" t="s">
        <v>247</v>
      </c>
      <c r="G308" s="245"/>
      <c r="H308" s="248">
        <v>-0.23999999999999999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152</v>
      </c>
      <c r="AU308" s="254" t="s">
        <v>79</v>
      </c>
      <c r="AV308" s="14" t="s">
        <v>79</v>
      </c>
      <c r="AW308" s="14" t="s">
        <v>32</v>
      </c>
      <c r="AX308" s="14" t="s">
        <v>70</v>
      </c>
      <c r="AY308" s="254" t="s">
        <v>141</v>
      </c>
    </row>
    <row r="309" s="14" customFormat="1">
      <c r="A309" s="14"/>
      <c r="B309" s="244"/>
      <c r="C309" s="245"/>
      <c r="D309" s="235" t="s">
        <v>152</v>
      </c>
      <c r="E309" s="246" t="s">
        <v>19</v>
      </c>
      <c r="F309" s="247" t="s">
        <v>248</v>
      </c>
      <c r="G309" s="245"/>
      <c r="H309" s="248">
        <v>-0.35999999999999999</v>
      </c>
      <c r="I309" s="249"/>
      <c r="J309" s="245"/>
      <c r="K309" s="245"/>
      <c r="L309" s="250"/>
      <c r="M309" s="251"/>
      <c r="N309" s="252"/>
      <c r="O309" s="252"/>
      <c r="P309" s="252"/>
      <c r="Q309" s="252"/>
      <c r="R309" s="252"/>
      <c r="S309" s="252"/>
      <c r="T309" s="253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4" t="s">
        <v>152</v>
      </c>
      <c r="AU309" s="254" t="s">
        <v>79</v>
      </c>
      <c r="AV309" s="14" t="s">
        <v>79</v>
      </c>
      <c r="AW309" s="14" t="s">
        <v>32</v>
      </c>
      <c r="AX309" s="14" t="s">
        <v>70</v>
      </c>
      <c r="AY309" s="254" t="s">
        <v>141</v>
      </c>
    </row>
    <row r="310" s="16" customFormat="1">
      <c r="A310" s="16"/>
      <c r="B310" s="266"/>
      <c r="C310" s="267"/>
      <c r="D310" s="235" t="s">
        <v>152</v>
      </c>
      <c r="E310" s="268" t="s">
        <v>19</v>
      </c>
      <c r="F310" s="269" t="s">
        <v>163</v>
      </c>
      <c r="G310" s="267"/>
      <c r="H310" s="270">
        <v>3.0000000000000004</v>
      </c>
      <c r="I310" s="271"/>
      <c r="J310" s="267"/>
      <c r="K310" s="267"/>
      <c r="L310" s="272"/>
      <c r="M310" s="273"/>
      <c r="N310" s="274"/>
      <c r="O310" s="274"/>
      <c r="P310" s="274"/>
      <c r="Q310" s="274"/>
      <c r="R310" s="274"/>
      <c r="S310" s="274"/>
      <c r="T310" s="275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T310" s="276" t="s">
        <v>152</v>
      </c>
      <c r="AU310" s="276" t="s">
        <v>79</v>
      </c>
      <c r="AV310" s="16" t="s">
        <v>164</v>
      </c>
      <c r="AW310" s="16" t="s">
        <v>32</v>
      </c>
      <c r="AX310" s="16" t="s">
        <v>70</v>
      </c>
      <c r="AY310" s="276" t="s">
        <v>141</v>
      </c>
    </row>
    <row r="311" s="16" customFormat="1">
      <c r="A311" s="16"/>
      <c r="B311" s="266"/>
      <c r="C311" s="267"/>
      <c r="D311" s="235" t="s">
        <v>152</v>
      </c>
      <c r="E311" s="268" t="s">
        <v>19</v>
      </c>
      <c r="F311" s="269" t="s">
        <v>163</v>
      </c>
      <c r="G311" s="267"/>
      <c r="H311" s="270">
        <v>0</v>
      </c>
      <c r="I311" s="271"/>
      <c r="J311" s="267"/>
      <c r="K311" s="267"/>
      <c r="L311" s="272"/>
      <c r="M311" s="273"/>
      <c r="N311" s="274"/>
      <c r="O311" s="274"/>
      <c r="P311" s="274"/>
      <c r="Q311" s="274"/>
      <c r="R311" s="274"/>
      <c r="S311" s="274"/>
      <c r="T311" s="275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T311" s="276" t="s">
        <v>152</v>
      </c>
      <c r="AU311" s="276" t="s">
        <v>79</v>
      </c>
      <c r="AV311" s="16" t="s">
        <v>164</v>
      </c>
      <c r="AW311" s="16" t="s">
        <v>32</v>
      </c>
      <c r="AX311" s="16" t="s">
        <v>70</v>
      </c>
      <c r="AY311" s="276" t="s">
        <v>141</v>
      </c>
    </row>
    <row r="312" s="14" customFormat="1">
      <c r="A312" s="14"/>
      <c r="B312" s="244"/>
      <c r="C312" s="245"/>
      <c r="D312" s="235" t="s">
        <v>152</v>
      </c>
      <c r="E312" s="246" t="s">
        <v>19</v>
      </c>
      <c r="F312" s="247" t="s">
        <v>311</v>
      </c>
      <c r="G312" s="245"/>
      <c r="H312" s="248">
        <v>-71.138999999999996</v>
      </c>
      <c r="I312" s="249"/>
      <c r="J312" s="245"/>
      <c r="K312" s="245"/>
      <c r="L312" s="250"/>
      <c r="M312" s="251"/>
      <c r="N312" s="252"/>
      <c r="O312" s="252"/>
      <c r="P312" s="252"/>
      <c r="Q312" s="252"/>
      <c r="R312" s="252"/>
      <c r="S312" s="252"/>
      <c r="T312" s="253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54" t="s">
        <v>152</v>
      </c>
      <c r="AU312" s="254" t="s">
        <v>79</v>
      </c>
      <c r="AV312" s="14" t="s">
        <v>79</v>
      </c>
      <c r="AW312" s="14" t="s">
        <v>32</v>
      </c>
      <c r="AX312" s="14" t="s">
        <v>70</v>
      </c>
      <c r="AY312" s="254" t="s">
        <v>141</v>
      </c>
    </row>
    <row r="313" s="16" customFormat="1">
      <c r="A313" s="16"/>
      <c r="B313" s="266"/>
      <c r="C313" s="267"/>
      <c r="D313" s="235" t="s">
        <v>152</v>
      </c>
      <c r="E313" s="268" t="s">
        <v>19</v>
      </c>
      <c r="F313" s="269" t="s">
        <v>163</v>
      </c>
      <c r="G313" s="267"/>
      <c r="H313" s="270">
        <v>-71.138999999999996</v>
      </c>
      <c r="I313" s="271"/>
      <c r="J313" s="267"/>
      <c r="K313" s="267"/>
      <c r="L313" s="272"/>
      <c r="M313" s="273"/>
      <c r="N313" s="274"/>
      <c r="O313" s="274"/>
      <c r="P313" s="274"/>
      <c r="Q313" s="274"/>
      <c r="R313" s="274"/>
      <c r="S313" s="274"/>
      <c r="T313" s="275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T313" s="276" t="s">
        <v>152</v>
      </c>
      <c r="AU313" s="276" t="s">
        <v>79</v>
      </c>
      <c r="AV313" s="16" t="s">
        <v>164</v>
      </c>
      <c r="AW313" s="16" t="s">
        <v>32</v>
      </c>
      <c r="AX313" s="16" t="s">
        <v>70</v>
      </c>
      <c r="AY313" s="276" t="s">
        <v>141</v>
      </c>
    </row>
    <row r="314" s="15" customFormat="1">
      <c r="A314" s="15"/>
      <c r="B314" s="255"/>
      <c r="C314" s="256"/>
      <c r="D314" s="235" t="s">
        <v>152</v>
      </c>
      <c r="E314" s="257" t="s">
        <v>19</v>
      </c>
      <c r="F314" s="258" t="s">
        <v>155</v>
      </c>
      <c r="G314" s="256"/>
      <c r="H314" s="259">
        <v>36.210000000000008</v>
      </c>
      <c r="I314" s="260"/>
      <c r="J314" s="256"/>
      <c r="K314" s="256"/>
      <c r="L314" s="261"/>
      <c r="M314" s="262"/>
      <c r="N314" s="263"/>
      <c r="O314" s="263"/>
      <c r="P314" s="263"/>
      <c r="Q314" s="263"/>
      <c r="R314" s="263"/>
      <c r="S314" s="263"/>
      <c r="T314" s="264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T314" s="265" t="s">
        <v>152</v>
      </c>
      <c r="AU314" s="265" t="s">
        <v>79</v>
      </c>
      <c r="AV314" s="15" t="s">
        <v>148</v>
      </c>
      <c r="AW314" s="15" t="s">
        <v>32</v>
      </c>
      <c r="AX314" s="15" t="s">
        <v>77</v>
      </c>
      <c r="AY314" s="265" t="s">
        <v>141</v>
      </c>
    </row>
    <row r="315" s="2" customFormat="1" ht="24.15" customHeight="1">
      <c r="A315" s="41"/>
      <c r="B315" s="42"/>
      <c r="C315" s="215" t="s">
        <v>7</v>
      </c>
      <c r="D315" s="215" t="s">
        <v>143</v>
      </c>
      <c r="E315" s="216" t="s">
        <v>312</v>
      </c>
      <c r="F315" s="217" t="s">
        <v>313</v>
      </c>
      <c r="G315" s="218" t="s">
        <v>216</v>
      </c>
      <c r="H315" s="219">
        <v>76.418999999999997</v>
      </c>
      <c r="I315" s="220"/>
      <c r="J315" s="221">
        <f>ROUND(I315*H315,2)</f>
        <v>0</v>
      </c>
      <c r="K315" s="217" t="s">
        <v>147</v>
      </c>
      <c r="L315" s="47"/>
      <c r="M315" s="222" t="s">
        <v>19</v>
      </c>
      <c r="N315" s="223" t="s">
        <v>41</v>
      </c>
      <c r="O315" s="87"/>
      <c r="P315" s="224">
        <f>O315*H315</f>
        <v>0</v>
      </c>
      <c r="Q315" s="224">
        <v>0</v>
      </c>
      <c r="R315" s="224">
        <f>Q315*H315</f>
        <v>0</v>
      </c>
      <c r="S315" s="224">
        <v>0</v>
      </c>
      <c r="T315" s="225">
        <f>S315*H315</f>
        <v>0</v>
      </c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R315" s="226" t="s">
        <v>148</v>
      </c>
      <c r="AT315" s="226" t="s">
        <v>143</v>
      </c>
      <c r="AU315" s="226" t="s">
        <v>79</v>
      </c>
      <c r="AY315" s="20" t="s">
        <v>141</v>
      </c>
      <c r="BE315" s="227">
        <f>IF(N315="základní",J315,0)</f>
        <v>0</v>
      </c>
      <c r="BF315" s="227">
        <f>IF(N315="snížená",J315,0)</f>
        <v>0</v>
      </c>
      <c r="BG315" s="227">
        <f>IF(N315="zákl. přenesená",J315,0)</f>
        <v>0</v>
      </c>
      <c r="BH315" s="227">
        <f>IF(N315="sníž. přenesená",J315,0)</f>
        <v>0</v>
      </c>
      <c r="BI315" s="227">
        <f>IF(N315="nulová",J315,0)</f>
        <v>0</v>
      </c>
      <c r="BJ315" s="20" t="s">
        <v>77</v>
      </c>
      <c r="BK315" s="227">
        <f>ROUND(I315*H315,2)</f>
        <v>0</v>
      </c>
      <c r="BL315" s="20" t="s">
        <v>148</v>
      </c>
      <c r="BM315" s="226" t="s">
        <v>314</v>
      </c>
    </row>
    <row r="316" s="2" customFormat="1">
      <c r="A316" s="41"/>
      <c r="B316" s="42"/>
      <c r="C316" s="43"/>
      <c r="D316" s="228" t="s">
        <v>150</v>
      </c>
      <c r="E316" s="43"/>
      <c r="F316" s="229" t="s">
        <v>315</v>
      </c>
      <c r="G316" s="43"/>
      <c r="H316" s="43"/>
      <c r="I316" s="230"/>
      <c r="J316" s="43"/>
      <c r="K316" s="43"/>
      <c r="L316" s="47"/>
      <c r="M316" s="231"/>
      <c r="N316" s="232"/>
      <c r="O316" s="87"/>
      <c r="P316" s="87"/>
      <c r="Q316" s="87"/>
      <c r="R316" s="87"/>
      <c r="S316" s="87"/>
      <c r="T316" s="88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T316" s="20" t="s">
        <v>150</v>
      </c>
      <c r="AU316" s="20" t="s">
        <v>79</v>
      </c>
    </row>
    <row r="317" s="13" customFormat="1">
      <c r="A317" s="13"/>
      <c r="B317" s="233"/>
      <c r="C317" s="234"/>
      <c r="D317" s="235" t="s">
        <v>152</v>
      </c>
      <c r="E317" s="236" t="s">
        <v>19</v>
      </c>
      <c r="F317" s="237" t="s">
        <v>316</v>
      </c>
      <c r="G317" s="234"/>
      <c r="H317" s="236" t="s">
        <v>19</v>
      </c>
      <c r="I317" s="238"/>
      <c r="J317" s="234"/>
      <c r="K317" s="234"/>
      <c r="L317" s="239"/>
      <c r="M317" s="240"/>
      <c r="N317" s="241"/>
      <c r="O317" s="241"/>
      <c r="P317" s="241"/>
      <c r="Q317" s="241"/>
      <c r="R317" s="241"/>
      <c r="S317" s="241"/>
      <c r="T317" s="242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43" t="s">
        <v>152</v>
      </c>
      <c r="AU317" s="243" t="s">
        <v>79</v>
      </c>
      <c r="AV317" s="13" t="s">
        <v>77</v>
      </c>
      <c r="AW317" s="13" t="s">
        <v>32</v>
      </c>
      <c r="AX317" s="13" t="s">
        <v>70</v>
      </c>
      <c r="AY317" s="243" t="s">
        <v>141</v>
      </c>
    </row>
    <row r="318" s="14" customFormat="1">
      <c r="A318" s="14"/>
      <c r="B318" s="244"/>
      <c r="C318" s="245"/>
      <c r="D318" s="235" t="s">
        <v>152</v>
      </c>
      <c r="E318" s="246" t="s">
        <v>19</v>
      </c>
      <c r="F318" s="247" t="s">
        <v>302</v>
      </c>
      <c r="G318" s="245"/>
      <c r="H318" s="248">
        <v>71.138999999999996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152</v>
      </c>
      <c r="AU318" s="254" t="s">
        <v>79</v>
      </c>
      <c r="AV318" s="14" t="s">
        <v>79</v>
      </c>
      <c r="AW318" s="14" t="s">
        <v>32</v>
      </c>
      <c r="AX318" s="14" t="s">
        <v>70</v>
      </c>
      <c r="AY318" s="254" t="s">
        <v>141</v>
      </c>
    </row>
    <row r="319" s="14" customFormat="1">
      <c r="A319" s="14"/>
      <c r="B319" s="244"/>
      <c r="C319" s="245"/>
      <c r="D319" s="235" t="s">
        <v>152</v>
      </c>
      <c r="E319" s="246" t="s">
        <v>19</v>
      </c>
      <c r="F319" s="247" t="s">
        <v>303</v>
      </c>
      <c r="G319" s="245"/>
      <c r="H319" s="248">
        <v>5.2800000000000002</v>
      </c>
      <c r="I319" s="249"/>
      <c r="J319" s="245"/>
      <c r="K319" s="245"/>
      <c r="L319" s="250"/>
      <c r="M319" s="251"/>
      <c r="N319" s="252"/>
      <c r="O319" s="252"/>
      <c r="P319" s="252"/>
      <c r="Q319" s="252"/>
      <c r="R319" s="252"/>
      <c r="S319" s="252"/>
      <c r="T319" s="253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4" t="s">
        <v>152</v>
      </c>
      <c r="AU319" s="254" t="s">
        <v>79</v>
      </c>
      <c r="AV319" s="14" t="s">
        <v>79</v>
      </c>
      <c r="AW319" s="14" t="s">
        <v>32</v>
      </c>
      <c r="AX319" s="14" t="s">
        <v>70</v>
      </c>
      <c r="AY319" s="254" t="s">
        <v>141</v>
      </c>
    </row>
    <row r="320" s="15" customFormat="1">
      <c r="A320" s="15"/>
      <c r="B320" s="255"/>
      <c r="C320" s="256"/>
      <c r="D320" s="235" t="s">
        <v>152</v>
      </c>
      <c r="E320" s="257" t="s">
        <v>19</v>
      </c>
      <c r="F320" s="258" t="s">
        <v>155</v>
      </c>
      <c r="G320" s="256"/>
      <c r="H320" s="259">
        <v>76.418999999999997</v>
      </c>
      <c r="I320" s="260"/>
      <c r="J320" s="256"/>
      <c r="K320" s="256"/>
      <c r="L320" s="261"/>
      <c r="M320" s="262"/>
      <c r="N320" s="263"/>
      <c r="O320" s="263"/>
      <c r="P320" s="263"/>
      <c r="Q320" s="263"/>
      <c r="R320" s="263"/>
      <c r="S320" s="263"/>
      <c r="T320" s="264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T320" s="265" t="s">
        <v>152</v>
      </c>
      <c r="AU320" s="265" t="s">
        <v>79</v>
      </c>
      <c r="AV320" s="15" t="s">
        <v>148</v>
      </c>
      <c r="AW320" s="15" t="s">
        <v>32</v>
      </c>
      <c r="AX320" s="15" t="s">
        <v>77</v>
      </c>
      <c r="AY320" s="265" t="s">
        <v>141</v>
      </c>
    </row>
    <row r="321" s="2" customFormat="1" ht="24.15" customHeight="1">
      <c r="A321" s="41"/>
      <c r="B321" s="42"/>
      <c r="C321" s="215" t="s">
        <v>317</v>
      </c>
      <c r="D321" s="215" t="s">
        <v>143</v>
      </c>
      <c r="E321" s="216" t="s">
        <v>318</v>
      </c>
      <c r="F321" s="217" t="s">
        <v>319</v>
      </c>
      <c r="G321" s="218" t="s">
        <v>320</v>
      </c>
      <c r="H321" s="219">
        <v>72.420000000000002</v>
      </c>
      <c r="I321" s="220"/>
      <c r="J321" s="221">
        <f>ROUND(I321*H321,2)</f>
        <v>0</v>
      </c>
      <c r="K321" s="217" t="s">
        <v>147</v>
      </c>
      <c r="L321" s="47"/>
      <c r="M321" s="222" t="s">
        <v>19</v>
      </c>
      <c r="N321" s="223" t="s">
        <v>41</v>
      </c>
      <c r="O321" s="87"/>
      <c r="P321" s="224">
        <f>O321*H321</f>
        <v>0</v>
      </c>
      <c r="Q321" s="224">
        <v>0</v>
      </c>
      <c r="R321" s="224">
        <f>Q321*H321</f>
        <v>0</v>
      </c>
      <c r="S321" s="224">
        <v>0</v>
      </c>
      <c r="T321" s="225">
        <f>S321*H321</f>
        <v>0</v>
      </c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R321" s="226" t="s">
        <v>148</v>
      </c>
      <c r="AT321" s="226" t="s">
        <v>143</v>
      </c>
      <c r="AU321" s="226" t="s">
        <v>79</v>
      </c>
      <c r="AY321" s="20" t="s">
        <v>141</v>
      </c>
      <c r="BE321" s="227">
        <f>IF(N321="základní",J321,0)</f>
        <v>0</v>
      </c>
      <c r="BF321" s="227">
        <f>IF(N321="snížená",J321,0)</f>
        <v>0</v>
      </c>
      <c r="BG321" s="227">
        <f>IF(N321="zákl. přenesená",J321,0)</f>
        <v>0</v>
      </c>
      <c r="BH321" s="227">
        <f>IF(N321="sníž. přenesená",J321,0)</f>
        <v>0</v>
      </c>
      <c r="BI321" s="227">
        <f>IF(N321="nulová",J321,0)</f>
        <v>0</v>
      </c>
      <c r="BJ321" s="20" t="s">
        <v>77</v>
      </c>
      <c r="BK321" s="227">
        <f>ROUND(I321*H321,2)</f>
        <v>0</v>
      </c>
      <c r="BL321" s="20" t="s">
        <v>148</v>
      </c>
      <c r="BM321" s="226" t="s">
        <v>321</v>
      </c>
    </row>
    <row r="322" s="2" customFormat="1">
      <c r="A322" s="41"/>
      <c r="B322" s="42"/>
      <c r="C322" s="43"/>
      <c r="D322" s="228" t="s">
        <v>150</v>
      </c>
      <c r="E322" s="43"/>
      <c r="F322" s="229" t="s">
        <v>322</v>
      </c>
      <c r="G322" s="43"/>
      <c r="H322" s="43"/>
      <c r="I322" s="230"/>
      <c r="J322" s="43"/>
      <c r="K322" s="43"/>
      <c r="L322" s="47"/>
      <c r="M322" s="231"/>
      <c r="N322" s="232"/>
      <c r="O322" s="87"/>
      <c r="P322" s="87"/>
      <c r="Q322" s="87"/>
      <c r="R322" s="87"/>
      <c r="S322" s="87"/>
      <c r="T322" s="88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T322" s="20" t="s">
        <v>150</v>
      </c>
      <c r="AU322" s="20" t="s">
        <v>79</v>
      </c>
    </row>
    <row r="323" s="13" customFormat="1">
      <c r="A323" s="13"/>
      <c r="B323" s="233"/>
      <c r="C323" s="234"/>
      <c r="D323" s="235" t="s">
        <v>152</v>
      </c>
      <c r="E323" s="236" t="s">
        <v>19</v>
      </c>
      <c r="F323" s="237" t="s">
        <v>310</v>
      </c>
      <c r="G323" s="234"/>
      <c r="H323" s="236" t="s">
        <v>19</v>
      </c>
      <c r="I323" s="238"/>
      <c r="J323" s="234"/>
      <c r="K323" s="234"/>
      <c r="L323" s="239"/>
      <c r="M323" s="240"/>
      <c r="N323" s="241"/>
      <c r="O323" s="241"/>
      <c r="P323" s="241"/>
      <c r="Q323" s="241"/>
      <c r="R323" s="241"/>
      <c r="S323" s="241"/>
      <c r="T323" s="242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3" t="s">
        <v>152</v>
      </c>
      <c r="AU323" s="243" t="s">
        <v>79</v>
      </c>
      <c r="AV323" s="13" t="s">
        <v>77</v>
      </c>
      <c r="AW323" s="13" t="s">
        <v>32</v>
      </c>
      <c r="AX323" s="13" t="s">
        <v>70</v>
      </c>
      <c r="AY323" s="243" t="s">
        <v>141</v>
      </c>
    </row>
    <row r="324" s="13" customFormat="1">
      <c r="A324" s="13"/>
      <c r="B324" s="233"/>
      <c r="C324" s="234"/>
      <c r="D324" s="235" t="s">
        <v>152</v>
      </c>
      <c r="E324" s="236" t="s">
        <v>19</v>
      </c>
      <c r="F324" s="237" t="s">
        <v>161</v>
      </c>
      <c r="G324" s="234"/>
      <c r="H324" s="236" t="s">
        <v>19</v>
      </c>
      <c r="I324" s="238"/>
      <c r="J324" s="234"/>
      <c r="K324" s="234"/>
      <c r="L324" s="239"/>
      <c r="M324" s="240"/>
      <c r="N324" s="241"/>
      <c r="O324" s="241"/>
      <c r="P324" s="241"/>
      <c r="Q324" s="241"/>
      <c r="R324" s="241"/>
      <c r="S324" s="241"/>
      <c r="T324" s="242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3" t="s">
        <v>152</v>
      </c>
      <c r="AU324" s="243" t="s">
        <v>79</v>
      </c>
      <c r="AV324" s="13" t="s">
        <v>77</v>
      </c>
      <c r="AW324" s="13" t="s">
        <v>32</v>
      </c>
      <c r="AX324" s="13" t="s">
        <v>70</v>
      </c>
      <c r="AY324" s="243" t="s">
        <v>141</v>
      </c>
    </row>
    <row r="325" s="14" customFormat="1">
      <c r="A325" s="14"/>
      <c r="B325" s="244"/>
      <c r="C325" s="245"/>
      <c r="D325" s="235" t="s">
        <v>152</v>
      </c>
      <c r="E325" s="246" t="s">
        <v>19</v>
      </c>
      <c r="F325" s="247" t="s">
        <v>219</v>
      </c>
      <c r="G325" s="245"/>
      <c r="H325" s="248">
        <v>12.24</v>
      </c>
      <c r="I325" s="249"/>
      <c r="J325" s="245"/>
      <c r="K325" s="245"/>
      <c r="L325" s="250"/>
      <c r="M325" s="251"/>
      <c r="N325" s="252"/>
      <c r="O325" s="252"/>
      <c r="P325" s="252"/>
      <c r="Q325" s="252"/>
      <c r="R325" s="252"/>
      <c r="S325" s="252"/>
      <c r="T325" s="253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4" t="s">
        <v>152</v>
      </c>
      <c r="AU325" s="254" t="s">
        <v>79</v>
      </c>
      <c r="AV325" s="14" t="s">
        <v>79</v>
      </c>
      <c r="AW325" s="14" t="s">
        <v>32</v>
      </c>
      <c r="AX325" s="14" t="s">
        <v>70</v>
      </c>
      <c r="AY325" s="254" t="s">
        <v>141</v>
      </c>
    </row>
    <row r="326" s="14" customFormat="1">
      <c r="A326" s="14"/>
      <c r="B326" s="244"/>
      <c r="C326" s="245"/>
      <c r="D326" s="235" t="s">
        <v>152</v>
      </c>
      <c r="E326" s="246" t="s">
        <v>19</v>
      </c>
      <c r="F326" s="247" t="s">
        <v>220</v>
      </c>
      <c r="G326" s="245"/>
      <c r="H326" s="248">
        <v>-1.8</v>
      </c>
      <c r="I326" s="249"/>
      <c r="J326" s="245"/>
      <c r="K326" s="245"/>
      <c r="L326" s="250"/>
      <c r="M326" s="251"/>
      <c r="N326" s="252"/>
      <c r="O326" s="252"/>
      <c r="P326" s="252"/>
      <c r="Q326" s="252"/>
      <c r="R326" s="252"/>
      <c r="S326" s="252"/>
      <c r="T326" s="253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54" t="s">
        <v>152</v>
      </c>
      <c r="AU326" s="254" t="s">
        <v>79</v>
      </c>
      <c r="AV326" s="14" t="s">
        <v>79</v>
      </c>
      <c r="AW326" s="14" t="s">
        <v>32</v>
      </c>
      <c r="AX326" s="14" t="s">
        <v>70</v>
      </c>
      <c r="AY326" s="254" t="s">
        <v>141</v>
      </c>
    </row>
    <row r="327" s="14" customFormat="1">
      <c r="A327" s="14"/>
      <c r="B327" s="244"/>
      <c r="C327" s="245"/>
      <c r="D327" s="235" t="s">
        <v>152</v>
      </c>
      <c r="E327" s="246" t="s">
        <v>19</v>
      </c>
      <c r="F327" s="247" t="s">
        <v>221</v>
      </c>
      <c r="G327" s="245"/>
      <c r="H327" s="248">
        <v>6.1500000000000004</v>
      </c>
      <c r="I327" s="249"/>
      <c r="J327" s="245"/>
      <c r="K327" s="245"/>
      <c r="L327" s="250"/>
      <c r="M327" s="251"/>
      <c r="N327" s="252"/>
      <c r="O327" s="252"/>
      <c r="P327" s="252"/>
      <c r="Q327" s="252"/>
      <c r="R327" s="252"/>
      <c r="S327" s="252"/>
      <c r="T327" s="253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4" t="s">
        <v>152</v>
      </c>
      <c r="AU327" s="254" t="s">
        <v>79</v>
      </c>
      <c r="AV327" s="14" t="s">
        <v>79</v>
      </c>
      <c r="AW327" s="14" t="s">
        <v>32</v>
      </c>
      <c r="AX327" s="14" t="s">
        <v>70</v>
      </c>
      <c r="AY327" s="254" t="s">
        <v>141</v>
      </c>
    </row>
    <row r="328" s="14" customFormat="1">
      <c r="A328" s="14"/>
      <c r="B328" s="244"/>
      <c r="C328" s="245"/>
      <c r="D328" s="235" t="s">
        <v>152</v>
      </c>
      <c r="E328" s="246" t="s">
        <v>19</v>
      </c>
      <c r="F328" s="247" t="s">
        <v>222</v>
      </c>
      <c r="G328" s="245"/>
      <c r="H328" s="248">
        <v>-0.90000000000000002</v>
      </c>
      <c r="I328" s="249"/>
      <c r="J328" s="245"/>
      <c r="K328" s="245"/>
      <c r="L328" s="250"/>
      <c r="M328" s="251"/>
      <c r="N328" s="252"/>
      <c r="O328" s="252"/>
      <c r="P328" s="252"/>
      <c r="Q328" s="252"/>
      <c r="R328" s="252"/>
      <c r="S328" s="252"/>
      <c r="T328" s="253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4" t="s">
        <v>152</v>
      </c>
      <c r="AU328" s="254" t="s">
        <v>79</v>
      </c>
      <c r="AV328" s="14" t="s">
        <v>79</v>
      </c>
      <c r="AW328" s="14" t="s">
        <v>32</v>
      </c>
      <c r="AX328" s="14" t="s">
        <v>70</v>
      </c>
      <c r="AY328" s="254" t="s">
        <v>141</v>
      </c>
    </row>
    <row r="329" s="14" customFormat="1">
      <c r="A329" s="14"/>
      <c r="B329" s="244"/>
      <c r="C329" s="245"/>
      <c r="D329" s="235" t="s">
        <v>152</v>
      </c>
      <c r="E329" s="246" t="s">
        <v>19</v>
      </c>
      <c r="F329" s="247" t="s">
        <v>223</v>
      </c>
      <c r="G329" s="245"/>
      <c r="H329" s="248">
        <v>7.7999999999999998</v>
      </c>
      <c r="I329" s="249"/>
      <c r="J329" s="245"/>
      <c r="K329" s="245"/>
      <c r="L329" s="250"/>
      <c r="M329" s="251"/>
      <c r="N329" s="252"/>
      <c r="O329" s="252"/>
      <c r="P329" s="252"/>
      <c r="Q329" s="252"/>
      <c r="R329" s="252"/>
      <c r="S329" s="252"/>
      <c r="T329" s="253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4" t="s">
        <v>152</v>
      </c>
      <c r="AU329" s="254" t="s">
        <v>79</v>
      </c>
      <c r="AV329" s="14" t="s">
        <v>79</v>
      </c>
      <c r="AW329" s="14" t="s">
        <v>32</v>
      </c>
      <c r="AX329" s="14" t="s">
        <v>70</v>
      </c>
      <c r="AY329" s="254" t="s">
        <v>141</v>
      </c>
    </row>
    <row r="330" s="14" customFormat="1">
      <c r="A330" s="14"/>
      <c r="B330" s="244"/>
      <c r="C330" s="245"/>
      <c r="D330" s="235" t="s">
        <v>152</v>
      </c>
      <c r="E330" s="246" t="s">
        <v>19</v>
      </c>
      <c r="F330" s="247" t="s">
        <v>224</v>
      </c>
      <c r="G330" s="245"/>
      <c r="H330" s="248">
        <v>-0.39600000000000002</v>
      </c>
      <c r="I330" s="249"/>
      <c r="J330" s="245"/>
      <c r="K330" s="245"/>
      <c r="L330" s="250"/>
      <c r="M330" s="251"/>
      <c r="N330" s="252"/>
      <c r="O330" s="252"/>
      <c r="P330" s="252"/>
      <c r="Q330" s="252"/>
      <c r="R330" s="252"/>
      <c r="S330" s="252"/>
      <c r="T330" s="253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4" t="s">
        <v>152</v>
      </c>
      <c r="AU330" s="254" t="s">
        <v>79</v>
      </c>
      <c r="AV330" s="14" t="s">
        <v>79</v>
      </c>
      <c r="AW330" s="14" t="s">
        <v>32</v>
      </c>
      <c r="AX330" s="14" t="s">
        <v>70</v>
      </c>
      <c r="AY330" s="254" t="s">
        <v>141</v>
      </c>
    </row>
    <row r="331" s="14" customFormat="1">
      <c r="A331" s="14"/>
      <c r="B331" s="244"/>
      <c r="C331" s="245"/>
      <c r="D331" s="235" t="s">
        <v>152</v>
      </c>
      <c r="E331" s="246" t="s">
        <v>19</v>
      </c>
      <c r="F331" s="247" t="s">
        <v>225</v>
      </c>
      <c r="G331" s="245"/>
      <c r="H331" s="248">
        <v>-0.39600000000000002</v>
      </c>
      <c r="I331" s="249"/>
      <c r="J331" s="245"/>
      <c r="K331" s="245"/>
      <c r="L331" s="250"/>
      <c r="M331" s="251"/>
      <c r="N331" s="252"/>
      <c r="O331" s="252"/>
      <c r="P331" s="252"/>
      <c r="Q331" s="252"/>
      <c r="R331" s="252"/>
      <c r="S331" s="252"/>
      <c r="T331" s="253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4" t="s">
        <v>152</v>
      </c>
      <c r="AU331" s="254" t="s">
        <v>79</v>
      </c>
      <c r="AV331" s="14" t="s">
        <v>79</v>
      </c>
      <c r="AW331" s="14" t="s">
        <v>32</v>
      </c>
      <c r="AX331" s="14" t="s">
        <v>70</v>
      </c>
      <c r="AY331" s="254" t="s">
        <v>141</v>
      </c>
    </row>
    <row r="332" s="14" customFormat="1">
      <c r="A332" s="14"/>
      <c r="B332" s="244"/>
      <c r="C332" s="245"/>
      <c r="D332" s="235" t="s">
        <v>152</v>
      </c>
      <c r="E332" s="246" t="s">
        <v>19</v>
      </c>
      <c r="F332" s="247" t="s">
        <v>226</v>
      </c>
      <c r="G332" s="245"/>
      <c r="H332" s="248">
        <v>-0.248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152</v>
      </c>
      <c r="AU332" s="254" t="s">
        <v>79</v>
      </c>
      <c r="AV332" s="14" t="s">
        <v>79</v>
      </c>
      <c r="AW332" s="14" t="s">
        <v>32</v>
      </c>
      <c r="AX332" s="14" t="s">
        <v>70</v>
      </c>
      <c r="AY332" s="254" t="s">
        <v>141</v>
      </c>
    </row>
    <row r="333" s="16" customFormat="1">
      <c r="A333" s="16"/>
      <c r="B333" s="266"/>
      <c r="C333" s="267"/>
      <c r="D333" s="235" t="s">
        <v>152</v>
      </c>
      <c r="E333" s="268" t="s">
        <v>19</v>
      </c>
      <c r="F333" s="269" t="s">
        <v>163</v>
      </c>
      <c r="G333" s="267"/>
      <c r="H333" s="270">
        <v>22.449999999999996</v>
      </c>
      <c r="I333" s="271"/>
      <c r="J333" s="267"/>
      <c r="K333" s="267"/>
      <c r="L333" s="272"/>
      <c r="M333" s="273"/>
      <c r="N333" s="274"/>
      <c r="O333" s="274"/>
      <c r="P333" s="274"/>
      <c r="Q333" s="274"/>
      <c r="R333" s="274"/>
      <c r="S333" s="274"/>
      <c r="T333" s="275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T333" s="276" t="s">
        <v>152</v>
      </c>
      <c r="AU333" s="276" t="s">
        <v>79</v>
      </c>
      <c r="AV333" s="16" t="s">
        <v>164</v>
      </c>
      <c r="AW333" s="16" t="s">
        <v>32</v>
      </c>
      <c r="AX333" s="16" t="s">
        <v>70</v>
      </c>
      <c r="AY333" s="276" t="s">
        <v>141</v>
      </c>
    </row>
    <row r="334" s="13" customFormat="1">
      <c r="A334" s="13"/>
      <c r="B334" s="233"/>
      <c r="C334" s="234"/>
      <c r="D334" s="235" t="s">
        <v>152</v>
      </c>
      <c r="E334" s="236" t="s">
        <v>19</v>
      </c>
      <c r="F334" s="237" t="s">
        <v>165</v>
      </c>
      <c r="G334" s="234"/>
      <c r="H334" s="236" t="s">
        <v>19</v>
      </c>
      <c r="I334" s="238"/>
      <c r="J334" s="234"/>
      <c r="K334" s="234"/>
      <c r="L334" s="239"/>
      <c r="M334" s="240"/>
      <c r="N334" s="241"/>
      <c r="O334" s="241"/>
      <c r="P334" s="241"/>
      <c r="Q334" s="241"/>
      <c r="R334" s="241"/>
      <c r="S334" s="241"/>
      <c r="T334" s="242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43" t="s">
        <v>152</v>
      </c>
      <c r="AU334" s="243" t="s">
        <v>79</v>
      </c>
      <c r="AV334" s="13" t="s">
        <v>77</v>
      </c>
      <c r="AW334" s="13" t="s">
        <v>32</v>
      </c>
      <c r="AX334" s="13" t="s">
        <v>70</v>
      </c>
      <c r="AY334" s="243" t="s">
        <v>141</v>
      </c>
    </row>
    <row r="335" s="14" customFormat="1">
      <c r="A335" s="14"/>
      <c r="B335" s="244"/>
      <c r="C335" s="245"/>
      <c r="D335" s="235" t="s">
        <v>152</v>
      </c>
      <c r="E335" s="246" t="s">
        <v>19</v>
      </c>
      <c r="F335" s="247" t="s">
        <v>227</v>
      </c>
      <c r="G335" s="245"/>
      <c r="H335" s="248">
        <v>5.8499999999999996</v>
      </c>
      <c r="I335" s="249"/>
      <c r="J335" s="245"/>
      <c r="K335" s="245"/>
      <c r="L335" s="250"/>
      <c r="M335" s="251"/>
      <c r="N335" s="252"/>
      <c r="O335" s="252"/>
      <c r="P335" s="252"/>
      <c r="Q335" s="252"/>
      <c r="R335" s="252"/>
      <c r="S335" s="252"/>
      <c r="T335" s="253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4" t="s">
        <v>152</v>
      </c>
      <c r="AU335" s="254" t="s">
        <v>79</v>
      </c>
      <c r="AV335" s="14" t="s">
        <v>79</v>
      </c>
      <c r="AW335" s="14" t="s">
        <v>32</v>
      </c>
      <c r="AX335" s="14" t="s">
        <v>70</v>
      </c>
      <c r="AY335" s="254" t="s">
        <v>141</v>
      </c>
    </row>
    <row r="336" s="14" customFormat="1">
      <c r="A336" s="14"/>
      <c r="B336" s="244"/>
      <c r="C336" s="245"/>
      <c r="D336" s="235" t="s">
        <v>152</v>
      </c>
      <c r="E336" s="246" t="s">
        <v>19</v>
      </c>
      <c r="F336" s="247" t="s">
        <v>222</v>
      </c>
      <c r="G336" s="245"/>
      <c r="H336" s="248">
        <v>-0.90000000000000002</v>
      </c>
      <c r="I336" s="249"/>
      <c r="J336" s="245"/>
      <c r="K336" s="245"/>
      <c r="L336" s="250"/>
      <c r="M336" s="251"/>
      <c r="N336" s="252"/>
      <c r="O336" s="252"/>
      <c r="P336" s="252"/>
      <c r="Q336" s="252"/>
      <c r="R336" s="252"/>
      <c r="S336" s="252"/>
      <c r="T336" s="253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4" t="s">
        <v>152</v>
      </c>
      <c r="AU336" s="254" t="s">
        <v>79</v>
      </c>
      <c r="AV336" s="14" t="s">
        <v>79</v>
      </c>
      <c r="AW336" s="14" t="s">
        <v>32</v>
      </c>
      <c r="AX336" s="14" t="s">
        <v>70</v>
      </c>
      <c r="AY336" s="254" t="s">
        <v>141</v>
      </c>
    </row>
    <row r="337" s="14" customFormat="1">
      <c r="A337" s="14"/>
      <c r="B337" s="244"/>
      <c r="C337" s="245"/>
      <c r="D337" s="235" t="s">
        <v>152</v>
      </c>
      <c r="E337" s="246" t="s">
        <v>19</v>
      </c>
      <c r="F337" s="247" t="s">
        <v>228</v>
      </c>
      <c r="G337" s="245"/>
      <c r="H337" s="248">
        <v>2.0640000000000001</v>
      </c>
      <c r="I337" s="249"/>
      <c r="J337" s="245"/>
      <c r="K337" s="245"/>
      <c r="L337" s="250"/>
      <c r="M337" s="251"/>
      <c r="N337" s="252"/>
      <c r="O337" s="252"/>
      <c r="P337" s="252"/>
      <c r="Q337" s="252"/>
      <c r="R337" s="252"/>
      <c r="S337" s="252"/>
      <c r="T337" s="253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4" t="s">
        <v>152</v>
      </c>
      <c r="AU337" s="254" t="s">
        <v>79</v>
      </c>
      <c r="AV337" s="14" t="s">
        <v>79</v>
      </c>
      <c r="AW337" s="14" t="s">
        <v>32</v>
      </c>
      <c r="AX337" s="14" t="s">
        <v>70</v>
      </c>
      <c r="AY337" s="254" t="s">
        <v>141</v>
      </c>
    </row>
    <row r="338" s="14" customFormat="1">
      <c r="A338" s="14"/>
      <c r="B338" s="244"/>
      <c r="C338" s="245"/>
      <c r="D338" s="235" t="s">
        <v>152</v>
      </c>
      <c r="E338" s="246" t="s">
        <v>19</v>
      </c>
      <c r="F338" s="247" t="s">
        <v>229</v>
      </c>
      <c r="G338" s="245"/>
      <c r="H338" s="248">
        <v>-0.35999999999999999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152</v>
      </c>
      <c r="AU338" s="254" t="s">
        <v>79</v>
      </c>
      <c r="AV338" s="14" t="s">
        <v>79</v>
      </c>
      <c r="AW338" s="14" t="s">
        <v>32</v>
      </c>
      <c r="AX338" s="14" t="s">
        <v>70</v>
      </c>
      <c r="AY338" s="254" t="s">
        <v>141</v>
      </c>
    </row>
    <row r="339" s="16" customFormat="1">
      <c r="A339" s="16"/>
      <c r="B339" s="266"/>
      <c r="C339" s="267"/>
      <c r="D339" s="235" t="s">
        <v>152</v>
      </c>
      <c r="E339" s="268" t="s">
        <v>19</v>
      </c>
      <c r="F339" s="269" t="s">
        <v>163</v>
      </c>
      <c r="G339" s="267"/>
      <c r="H339" s="270">
        <v>6.653999999999999</v>
      </c>
      <c r="I339" s="271"/>
      <c r="J339" s="267"/>
      <c r="K339" s="267"/>
      <c r="L339" s="272"/>
      <c r="M339" s="273"/>
      <c r="N339" s="274"/>
      <c r="O339" s="274"/>
      <c r="P339" s="274"/>
      <c r="Q339" s="274"/>
      <c r="R339" s="274"/>
      <c r="S339" s="274"/>
      <c r="T339" s="275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T339" s="276" t="s">
        <v>152</v>
      </c>
      <c r="AU339" s="276" t="s">
        <v>79</v>
      </c>
      <c r="AV339" s="16" t="s">
        <v>164</v>
      </c>
      <c r="AW339" s="16" t="s">
        <v>32</v>
      </c>
      <c r="AX339" s="16" t="s">
        <v>70</v>
      </c>
      <c r="AY339" s="276" t="s">
        <v>141</v>
      </c>
    </row>
    <row r="340" s="13" customFormat="1">
      <c r="A340" s="13"/>
      <c r="B340" s="233"/>
      <c r="C340" s="234"/>
      <c r="D340" s="235" t="s">
        <v>152</v>
      </c>
      <c r="E340" s="236" t="s">
        <v>19</v>
      </c>
      <c r="F340" s="237" t="s">
        <v>172</v>
      </c>
      <c r="G340" s="234"/>
      <c r="H340" s="236" t="s">
        <v>19</v>
      </c>
      <c r="I340" s="238"/>
      <c r="J340" s="234"/>
      <c r="K340" s="234"/>
      <c r="L340" s="239"/>
      <c r="M340" s="240"/>
      <c r="N340" s="241"/>
      <c r="O340" s="241"/>
      <c r="P340" s="241"/>
      <c r="Q340" s="241"/>
      <c r="R340" s="241"/>
      <c r="S340" s="241"/>
      <c r="T340" s="242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43" t="s">
        <v>152</v>
      </c>
      <c r="AU340" s="243" t="s">
        <v>79</v>
      </c>
      <c r="AV340" s="13" t="s">
        <v>77</v>
      </c>
      <c r="AW340" s="13" t="s">
        <v>32</v>
      </c>
      <c r="AX340" s="13" t="s">
        <v>70</v>
      </c>
      <c r="AY340" s="243" t="s">
        <v>141</v>
      </c>
    </row>
    <row r="341" s="14" customFormat="1">
      <c r="A341" s="14"/>
      <c r="B341" s="244"/>
      <c r="C341" s="245"/>
      <c r="D341" s="235" t="s">
        <v>152</v>
      </c>
      <c r="E341" s="246" t="s">
        <v>19</v>
      </c>
      <c r="F341" s="247" t="s">
        <v>221</v>
      </c>
      <c r="G341" s="245"/>
      <c r="H341" s="248">
        <v>6.1500000000000004</v>
      </c>
      <c r="I341" s="249"/>
      <c r="J341" s="245"/>
      <c r="K341" s="245"/>
      <c r="L341" s="250"/>
      <c r="M341" s="251"/>
      <c r="N341" s="252"/>
      <c r="O341" s="252"/>
      <c r="P341" s="252"/>
      <c r="Q341" s="252"/>
      <c r="R341" s="252"/>
      <c r="S341" s="252"/>
      <c r="T341" s="253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4" t="s">
        <v>152</v>
      </c>
      <c r="AU341" s="254" t="s">
        <v>79</v>
      </c>
      <c r="AV341" s="14" t="s">
        <v>79</v>
      </c>
      <c r="AW341" s="14" t="s">
        <v>32</v>
      </c>
      <c r="AX341" s="14" t="s">
        <v>70</v>
      </c>
      <c r="AY341" s="254" t="s">
        <v>141</v>
      </c>
    </row>
    <row r="342" s="14" customFormat="1">
      <c r="A342" s="14"/>
      <c r="B342" s="244"/>
      <c r="C342" s="245"/>
      <c r="D342" s="235" t="s">
        <v>152</v>
      </c>
      <c r="E342" s="246" t="s">
        <v>19</v>
      </c>
      <c r="F342" s="247" t="s">
        <v>222</v>
      </c>
      <c r="G342" s="245"/>
      <c r="H342" s="248">
        <v>-0.90000000000000002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152</v>
      </c>
      <c r="AU342" s="254" t="s">
        <v>79</v>
      </c>
      <c r="AV342" s="14" t="s">
        <v>79</v>
      </c>
      <c r="AW342" s="14" t="s">
        <v>32</v>
      </c>
      <c r="AX342" s="14" t="s">
        <v>70</v>
      </c>
      <c r="AY342" s="254" t="s">
        <v>141</v>
      </c>
    </row>
    <row r="343" s="14" customFormat="1">
      <c r="A343" s="14"/>
      <c r="B343" s="244"/>
      <c r="C343" s="245"/>
      <c r="D343" s="235" t="s">
        <v>152</v>
      </c>
      <c r="E343" s="246" t="s">
        <v>19</v>
      </c>
      <c r="F343" s="247" t="s">
        <v>230</v>
      </c>
      <c r="G343" s="245"/>
      <c r="H343" s="248">
        <v>2.2559999999999998</v>
      </c>
      <c r="I343" s="249"/>
      <c r="J343" s="245"/>
      <c r="K343" s="245"/>
      <c r="L343" s="250"/>
      <c r="M343" s="251"/>
      <c r="N343" s="252"/>
      <c r="O343" s="252"/>
      <c r="P343" s="252"/>
      <c r="Q343" s="252"/>
      <c r="R343" s="252"/>
      <c r="S343" s="252"/>
      <c r="T343" s="253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4" t="s">
        <v>152</v>
      </c>
      <c r="AU343" s="254" t="s">
        <v>79</v>
      </c>
      <c r="AV343" s="14" t="s">
        <v>79</v>
      </c>
      <c r="AW343" s="14" t="s">
        <v>32</v>
      </c>
      <c r="AX343" s="14" t="s">
        <v>70</v>
      </c>
      <c r="AY343" s="254" t="s">
        <v>141</v>
      </c>
    </row>
    <row r="344" s="14" customFormat="1">
      <c r="A344" s="14"/>
      <c r="B344" s="244"/>
      <c r="C344" s="245"/>
      <c r="D344" s="235" t="s">
        <v>152</v>
      </c>
      <c r="E344" s="246" t="s">
        <v>19</v>
      </c>
      <c r="F344" s="247" t="s">
        <v>229</v>
      </c>
      <c r="G344" s="245"/>
      <c r="H344" s="248">
        <v>-0.35999999999999999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152</v>
      </c>
      <c r="AU344" s="254" t="s">
        <v>79</v>
      </c>
      <c r="AV344" s="14" t="s">
        <v>79</v>
      </c>
      <c r="AW344" s="14" t="s">
        <v>32</v>
      </c>
      <c r="AX344" s="14" t="s">
        <v>70</v>
      </c>
      <c r="AY344" s="254" t="s">
        <v>141</v>
      </c>
    </row>
    <row r="345" s="14" customFormat="1">
      <c r="A345" s="14"/>
      <c r="B345" s="244"/>
      <c r="C345" s="245"/>
      <c r="D345" s="235" t="s">
        <v>152</v>
      </c>
      <c r="E345" s="246" t="s">
        <v>19</v>
      </c>
      <c r="F345" s="247" t="s">
        <v>231</v>
      </c>
      <c r="G345" s="245"/>
      <c r="H345" s="248">
        <v>2.2799999999999998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152</v>
      </c>
      <c r="AU345" s="254" t="s">
        <v>79</v>
      </c>
      <c r="AV345" s="14" t="s">
        <v>79</v>
      </c>
      <c r="AW345" s="14" t="s">
        <v>32</v>
      </c>
      <c r="AX345" s="14" t="s">
        <v>70</v>
      </c>
      <c r="AY345" s="254" t="s">
        <v>141</v>
      </c>
    </row>
    <row r="346" s="14" customFormat="1">
      <c r="A346" s="14"/>
      <c r="B346" s="244"/>
      <c r="C346" s="245"/>
      <c r="D346" s="235" t="s">
        <v>152</v>
      </c>
      <c r="E346" s="246" t="s">
        <v>19</v>
      </c>
      <c r="F346" s="247" t="s">
        <v>229</v>
      </c>
      <c r="G346" s="245"/>
      <c r="H346" s="248">
        <v>-0.35999999999999999</v>
      </c>
      <c r="I346" s="249"/>
      <c r="J346" s="245"/>
      <c r="K346" s="245"/>
      <c r="L346" s="250"/>
      <c r="M346" s="251"/>
      <c r="N346" s="252"/>
      <c r="O346" s="252"/>
      <c r="P346" s="252"/>
      <c r="Q346" s="252"/>
      <c r="R346" s="252"/>
      <c r="S346" s="252"/>
      <c r="T346" s="253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4" t="s">
        <v>152</v>
      </c>
      <c r="AU346" s="254" t="s">
        <v>79</v>
      </c>
      <c r="AV346" s="14" t="s">
        <v>79</v>
      </c>
      <c r="AW346" s="14" t="s">
        <v>32</v>
      </c>
      <c r="AX346" s="14" t="s">
        <v>70</v>
      </c>
      <c r="AY346" s="254" t="s">
        <v>141</v>
      </c>
    </row>
    <row r="347" s="14" customFormat="1">
      <c r="A347" s="14"/>
      <c r="B347" s="244"/>
      <c r="C347" s="245"/>
      <c r="D347" s="235" t="s">
        <v>152</v>
      </c>
      <c r="E347" s="246" t="s">
        <v>19</v>
      </c>
      <c r="F347" s="247" t="s">
        <v>232</v>
      </c>
      <c r="G347" s="245"/>
      <c r="H347" s="248">
        <v>2.3639999999999999</v>
      </c>
      <c r="I347" s="249"/>
      <c r="J347" s="245"/>
      <c r="K347" s="245"/>
      <c r="L347" s="250"/>
      <c r="M347" s="251"/>
      <c r="N347" s="252"/>
      <c r="O347" s="252"/>
      <c r="P347" s="252"/>
      <c r="Q347" s="252"/>
      <c r="R347" s="252"/>
      <c r="S347" s="252"/>
      <c r="T347" s="253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4" t="s">
        <v>152</v>
      </c>
      <c r="AU347" s="254" t="s">
        <v>79</v>
      </c>
      <c r="AV347" s="14" t="s">
        <v>79</v>
      </c>
      <c r="AW347" s="14" t="s">
        <v>32</v>
      </c>
      <c r="AX347" s="14" t="s">
        <v>70</v>
      </c>
      <c r="AY347" s="254" t="s">
        <v>141</v>
      </c>
    </row>
    <row r="348" s="14" customFormat="1">
      <c r="A348" s="14"/>
      <c r="B348" s="244"/>
      <c r="C348" s="245"/>
      <c r="D348" s="235" t="s">
        <v>152</v>
      </c>
      <c r="E348" s="246" t="s">
        <v>19</v>
      </c>
      <c r="F348" s="247" t="s">
        <v>229</v>
      </c>
      <c r="G348" s="245"/>
      <c r="H348" s="248">
        <v>-0.35999999999999999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152</v>
      </c>
      <c r="AU348" s="254" t="s">
        <v>79</v>
      </c>
      <c r="AV348" s="14" t="s">
        <v>79</v>
      </c>
      <c r="AW348" s="14" t="s">
        <v>32</v>
      </c>
      <c r="AX348" s="14" t="s">
        <v>70</v>
      </c>
      <c r="AY348" s="254" t="s">
        <v>141</v>
      </c>
    </row>
    <row r="349" s="16" customFormat="1">
      <c r="A349" s="16"/>
      <c r="B349" s="266"/>
      <c r="C349" s="267"/>
      <c r="D349" s="235" t="s">
        <v>152</v>
      </c>
      <c r="E349" s="268" t="s">
        <v>19</v>
      </c>
      <c r="F349" s="269" t="s">
        <v>163</v>
      </c>
      <c r="G349" s="267"/>
      <c r="H349" s="270">
        <v>11.07</v>
      </c>
      <c r="I349" s="271"/>
      <c r="J349" s="267"/>
      <c r="K349" s="267"/>
      <c r="L349" s="272"/>
      <c r="M349" s="273"/>
      <c r="N349" s="274"/>
      <c r="O349" s="274"/>
      <c r="P349" s="274"/>
      <c r="Q349" s="274"/>
      <c r="R349" s="274"/>
      <c r="S349" s="274"/>
      <c r="T349" s="275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T349" s="276" t="s">
        <v>152</v>
      </c>
      <c r="AU349" s="276" t="s">
        <v>79</v>
      </c>
      <c r="AV349" s="16" t="s">
        <v>164</v>
      </c>
      <c r="AW349" s="16" t="s">
        <v>32</v>
      </c>
      <c r="AX349" s="16" t="s">
        <v>70</v>
      </c>
      <c r="AY349" s="276" t="s">
        <v>141</v>
      </c>
    </row>
    <row r="350" s="13" customFormat="1">
      <c r="A350" s="13"/>
      <c r="B350" s="233"/>
      <c r="C350" s="234"/>
      <c r="D350" s="235" t="s">
        <v>152</v>
      </c>
      <c r="E350" s="236" t="s">
        <v>19</v>
      </c>
      <c r="F350" s="237" t="s">
        <v>172</v>
      </c>
      <c r="G350" s="234"/>
      <c r="H350" s="236" t="s">
        <v>19</v>
      </c>
      <c r="I350" s="238"/>
      <c r="J350" s="234"/>
      <c r="K350" s="234"/>
      <c r="L350" s="239"/>
      <c r="M350" s="240"/>
      <c r="N350" s="241"/>
      <c r="O350" s="241"/>
      <c r="P350" s="241"/>
      <c r="Q350" s="241"/>
      <c r="R350" s="241"/>
      <c r="S350" s="241"/>
      <c r="T350" s="242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43" t="s">
        <v>152</v>
      </c>
      <c r="AU350" s="243" t="s">
        <v>79</v>
      </c>
      <c r="AV350" s="13" t="s">
        <v>77</v>
      </c>
      <c r="AW350" s="13" t="s">
        <v>32</v>
      </c>
      <c r="AX350" s="13" t="s">
        <v>70</v>
      </c>
      <c r="AY350" s="243" t="s">
        <v>141</v>
      </c>
    </row>
    <row r="351" s="14" customFormat="1">
      <c r="A351" s="14"/>
      <c r="B351" s="244"/>
      <c r="C351" s="245"/>
      <c r="D351" s="235" t="s">
        <v>152</v>
      </c>
      <c r="E351" s="246" t="s">
        <v>19</v>
      </c>
      <c r="F351" s="247" t="s">
        <v>238</v>
      </c>
      <c r="G351" s="245"/>
      <c r="H351" s="248">
        <v>74.099999999999994</v>
      </c>
      <c r="I351" s="249"/>
      <c r="J351" s="245"/>
      <c r="K351" s="245"/>
      <c r="L351" s="250"/>
      <c r="M351" s="251"/>
      <c r="N351" s="252"/>
      <c r="O351" s="252"/>
      <c r="P351" s="252"/>
      <c r="Q351" s="252"/>
      <c r="R351" s="252"/>
      <c r="S351" s="252"/>
      <c r="T351" s="253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4" t="s">
        <v>152</v>
      </c>
      <c r="AU351" s="254" t="s">
        <v>79</v>
      </c>
      <c r="AV351" s="14" t="s">
        <v>79</v>
      </c>
      <c r="AW351" s="14" t="s">
        <v>32</v>
      </c>
      <c r="AX351" s="14" t="s">
        <v>70</v>
      </c>
      <c r="AY351" s="254" t="s">
        <v>141</v>
      </c>
    </row>
    <row r="352" s="14" customFormat="1">
      <c r="A352" s="14"/>
      <c r="B352" s="244"/>
      <c r="C352" s="245"/>
      <c r="D352" s="235" t="s">
        <v>152</v>
      </c>
      <c r="E352" s="246" t="s">
        <v>19</v>
      </c>
      <c r="F352" s="247" t="s">
        <v>239</v>
      </c>
      <c r="G352" s="245"/>
      <c r="H352" s="248">
        <v>-1.05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152</v>
      </c>
      <c r="AU352" s="254" t="s">
        <v>79</v>
      </c>
      <c r="AV352" s="14" t="s">
        <v>79</v>
      </c>
      <c r="AW352" s="14" t="s">
        <v>32</v>
      </c>
      <c r="AX352" s="14" t="s">
        <v>70</v>
      </c>
      <c r="AY352" s="254" t="s">
        <v>141</v>
      </c>
    </row>
    <row r="353" s="14" customFormat="1">
      <c r="A353" s="14"/>
      <c r="B353" s="244"/>
      <c r="C353" s="245"/>
      <c r="D353" s="235" t="s">
        <v>152</v>
      </c>
      <c r="E353" s="246" t="s">
        <v>19</v>
      </c>
      <c r="F353" s="247" t="s">
        <v>240</v>
      </c>
      <c r="G353" s="245"/>
      <c r="H353" s="248">
        <v>-8.875</v>
      </c>
      <c r="I353" s="249"/>
      <c r="J353" s="245"/>
      <c r="K353" s="245"/>
      <c r="L353" s="250"/>
      <c r="M353" s="251"/>
      <c r="N353" s="252"/>
      <c r="O353" s="252"/>
      <c r="P353" s="252"/>
      <c r="Q353" s="252"/>
      <c r="R353" s="252"/>
      <c r="S353" s="252"/>
      <c r="T353" s="25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4" t="s">
        <v>152</v>
      </c>
      <c r="AU353" s="254" t="s">
        <v>79</v>
      </c>
      <c r="AV353" s="14" t="s">
        <v>79</v>
      </c>
      <c r="AW353" s="14" t="s">
        <v>32</v>
      </c>
      <c r="AX353" s="14" t="s">
        <v>70</v>
      </c>
      <c r="AY353" s="254" t="s">
        <v>141</v>
      </c>
    </row>
    <row r="354" s="16" customFormat="1">
      <c r="A354" s="16"/>
      <c r="B354" s="266"/>
      <c r="C354" s="267"/>
      <c r="D354" s="235" t="s">
        <v>152</v>
      </c>
      <c r="E354" s="268" t="s">
        <v>19</v>
      </c>
      <c r="F354" s="269" t="s">
        <v>163</v>
      </c>
      <c r="G354" s="267"/>
      <c r="H354" s="270">
        <v>64.174999999999997</v>
      </c>
      <c r="I354" s="271"/>
      <c r="J354" s="267"/>
      <c r="K354" s="267"/>
      <c r="L354" s="272"/>
      <c r="M354" s="273"/>
      <c r="N354" s="274"/>
      <c r="O354" s="274"/>
      <c r="P354" s="274"/>
      <c r="Q354" s="274"/>
      <c r="R354" s="274"/>
      <c r="S354" s="274"/>
      <c r="T354" s="275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T354" s="276" t="s">
        <v>152</v>
      </c>
      <c r="AU354" s="276" t="s">
        <v>79</v>
      </c>
      <c r="AV354" s="16" t="s">
        <v>164</v>
      </c>
      <c r="AW354" s="16" t="s">
        <v>32</v>
      </c>
      <c r="AX354" s="16" t="s">
        <v>70</v>
      </c>
      <c r="AY354" s="276" t="s">
        <v>141</v>
      </c>
    </row>
    <row r="355" s="13" customFormat="1">
      <c r="A355" s="13"/>
      <c r="B355" s="233"/>
      <c r="C355" s="234"/>
      <c r="D355" s="235" t="s">
        <v>152</v>
      </c>
      <c r="E355" s="236" t="s">
        <v>19</v>
      </c>
      <c r="F355" s="237" t="s">
        <v>165</v>
      </c>
      <c r="G355" s="234"/>
      <c r="H355" s="236" t="s">
        <v>19</v>
      </c>
      <c r="I355" s="238"/>
      <c r="J355" s="234"/>
      <c r="K355" s="234"/>
      <c r="L355" s="239"/>
      <c r="M355" s="240"/>
      <c r="N355" s="241"/>
      <c r="O355" s="241"/>
      <c r="P355" s="241"/>
      <c r="Q355" s="241"/>
      <c r="R355" s="241"/>
      <c r="S355" s="241"/>
      <c r="T355" s="242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43" t="s">
        <v>152</v>
      </c>
      <c r="AU355" s="243" t="s">
        <v>79</v>
      </c>
      <c r="AV355" s="13" t="s">
        <v>77</v>
      </c>
      <c r="AW355" s="13" t="s">
        <v>32</v>
      </c>
      <c r="AX355" s="13" t="s">
        <v>70</v>
      </c>
      <c r="AY355" s="243" t="s">
        <v>141</v>
      </c>
    </row>
    <row r="356" s="14" customFormat="1">
      <c r="A356" s="14"/>
      <c r="B356" s="244"/>
      <c r="C356" s="245"/>
      <c r="D356" s="235" t="s">
        <v>152</v>
      </c>
      <c r="E356" s="246" t="s">
        <v>19</v>
      </c>
      <c r="F356" s="247" t="s">
        <v>246</v>
      </c>
      <c r="G356" s="245"/>
      <c r="H356" s="248">
        <v>3.6000000000000001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152</v>
      </c>
      <c r="AU356" s="254" t="s">
        <v>79</v>
      </c>
      <c r="AV356" s="14" t="s">
        <v>79</v>
      </c>
      <c r="AW356" s="14" t="s">
        <v>32</v>
      </c>
      <c r="AX356" s="14" t="s">
        <v>70</v>
      </c>
      <c r="AY356" s="254" t="s">
        <v>141</v>
      </c>
    </row>
    <row r="357" s="14" customFormat="1">
      <c r="A357" s="14"/>
      <c r="B357" s="244"/>
      <c r="C357" s="245"/>
      <c r="D357" s="235" t="s">
        <v>152</v>
      </c>
      <c r="E357" s="246" t="s">
        <v>19</v>
      </c>
      <c r="F357" s="247" t="s">
        <v>247</v>
      </c>
      <c r="G357" s="245"/>
      <c r="H357" s="248">
        <v>-0.23999999999999999</v>
      </c>
      <c r="I357" s="249"/>
      <c r="J357" s="245"/>
      <c r="K357" s="245"/>
      <c r="L357" s="250"/>
      <c r="M357" s="251"/>
      <c r="N357" s="252"/>
      <c r="O357" s="252"/>
      <c r="P357" s="252"/>
      <c r="Q357" s="252"/>
      <c r="R357" s="252"/>
      <c r="S357" s="252"/>
      <c r="T357" s="253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54" t="s">
        <v>152</v>
      </c>
      <c r="AU357" s="254" t="s">
        <v>79</v>
      </c>
      <c r="AV357" s="14" t="s">
        <v>79</v>
      </c>
      <c r="AW357" s="14" t="s">
        <v>32</v>
      </c>
      <c r="AX357" s="14" t="s">
        <v>70</v>
      </c>
      <c r="AY357" s="254" t="s">
        <v>141</v>
      </c>
    </row>
    <row r="358" s="14" customFormat="1">
      <c r="A358" s="14"/>
      <c r="B358" s="244"/>
      <c r="C358" s="245"/>
      <c r="D358" s="235" t="s">
        <v>152</v>
      </c>
      <c r="E358" s="246" t="s">
        <v>19</v>
      </c>
      <c r="F358" s="247" t="s">
        <v>248</v>
      </c>
      <c r="G358" s="245"/>
      <c r="H358" s="248">
        <v>-0.35999999999999999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152</v>
      </c>
      <c r="AU358" s="254" t="s">
        <v>79</v>
      </c>
      <c r="AV358" s="14" t="s">
        <v>79</v>
      </c>
      <c r="AW358" s="14" t="s">
        <v>32</v>
      </c>
      <c r="AX358" s="14" t="s">
        <v>70</v>
      </c>
      <c r="AY358" s="254" t="s">
        <v>141</v>
      </c>
    </row>
    <row r="359" s="16" customFormat="1">
      <c r="A359" s="16"/>
      <c r="B359" s="266"/>
      <c r="C359" s="267"/>
      <c r="D359" s="235" t="s">
        <v>152</v>
      </c>
      <c r="E359" s="268" t="s">
        <v>19</v>
      </c>
      <c r="F359" s="269" t="s">
        <v>163</v>
      </c>
      <c r="G359" s="267"/>
      <c r="H359" s="270">
        <v>3.0000000000000004</v>
      </c>
      <c r="I359" s="271"/>
      <c r="J359" s="267"/>
      <c r="K359" s="267"/>
      <c r="L359" s="272"/>
      <c r="M359" s="273"/>
      <c r="N359" s="274"/>
      <c r="O359" s="274"/>
      <c r="P359" s="274"/>
      <c r="Q359" s="274"/>
      <c r="R359" s="274"/>
      <c r="S359" s="274"/>
      <c r="T359" s="275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T359" s="276" t="s">
        <v>152</v>
      </c>
      <c r="AU359" s="276" t="s">
        <v>79</v>
      </c>
      <c r="AV359" s="16" t="s">
        <v>164</v>
      </c>
      <c r="AW359" s="16" t="s">
        <v>32</v>
      </c>
      <c r="AX359" s="16" t="s">
        <v>70</v>
      </c>
      <c r="AY359" s="276" t="s">
        <v>141</v>
      </c>
    </row>
    <row r="360" s="16" customFormat="1">
      <c r="A360" s="16"/>
      <c r="B360" s="266"/>
      <c r="C360" s="267"/>
      <c r="D360" s="235" t="s">
        <v>152</v>
      </c>
      <c r="E360" s="268" t="s">
        <v>19</v>
      </c>
      <c r="F360" s="269" t="s">
        <v>163</v>
      </c>
      <c r="G360" s="267"/>
      <c r="H360" s="270">
        <v>0</v>
      </c>
      <c r="I360" s="271"/>
      <c r="J360" s="267"/>
      <c r="K360" s="267"/>
      <c r="L360" s="272"/>
      <c r="M360" s="273"/>
      <c r="N360" s="274"/>
      <c r="O360" s="274"/>
      <c r="P360" s="274"/>
      <c r="Q360" s="274"/>
      <c r="R360" s="274"/>
      <c r="S360" s="274"/>
      <c r="T360" s="275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T360" s="276" t="s">
        <v>152</v>
      </c>
      <c r="AU360" s="276" t="s">
        <v>79</v>
      </c>
      <c r="AV360" s="16" t="s">
        <v>164</v>
      </c>
      <c r="AW360" s="16" t="s">
        <v>32</v>
      </c>
      <c r="AX360" s="16" t="s">
        <v>70</v>
      </c>
      <c r="AY360" s="276" t="s">
        <v>141</v>
      </c>
    </row>
    <row r="361" s="14" customFormat="1">
      <c r="A361" s="14"/>
      <c r="B361" s="244"/>
      <c r="C361" s="245"/>
      <c r="D361" s="235" t="s">
        <v>152</v>
      </c>
      <c r="E361" s="246" t="s">
        <v>19</v>
      </c>
      <c r="F361" s="247" t="s">
        <v>311</v>
      </c>
      <c r="G361" s="245"/>
      <c r="H361" s="248">
        <v>-71.138999999999996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152</v>
      </c>
      <c r="AU361" s="254" t="s">
        <v>79</v>
      </c>
      <c r="AV361" s="14" t="s">
        <v>79</v>
      </c>
      <c r="AW361" s="14" t="s">
        <v>32</v>
      </c>
      <c r="AX361" s="14" t="s">
        <v>70</v>
      </c>
      <c r="AY361" s="254" t="s">
        <v>141</v>
      </c>
    </row>
    <row r="362" s="16" customFormat="1">
      <c r="A362" s="16"/>
      <c r="B362" s="266"/>
      <c r="C362" s="267"/>
      <c r="D362" s="235" t="s">
        <v>152</v>
      </c>
      <c r="E362" s="268" t="s">
        <v>19</v>
      </c>
      <c r="F362" s="269" t="s">
        <v>163</v>
      </c>
      <c r="G362" s="267"/>
      <c r="H362" s="270">
        <v>-71.138999999999996</v>
      </c>
      <c r="I362" s="271"/>
      <c r="J362" s="267"/>
      <c r="K362" s="267"/>
      <c r="L362" s="272"/>
      <c r="M362" s="273"/>
      <c r="N362" s="274"/>
      <c r="O362" s="274"/>
      <c r="P362" s="274"/>
      <c r="Q362" s="274"/>
      <c r="R362" s="274"/>
      <c r="S362" s="274"/>
      <c r="T362" s="275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T362" s="276" t="s">
        <v>152</v>
      </c>
      <c r="AU362" s="276" t="s">
        <v>79</v>
      </c>
      <c r="AV362" s="16" t="s">
        <v>164</v>
      </c>
      <c r="AW362" s="16" t="s">
        <v>32</v>
      </c>
      <c r="AX362" s="16" t="s">
        <v>70</v>
      </c>
      <c r="AY362" s="276" t="s">
        <v>141</v>
      </c>
    </row>
    <row r="363" s="15" customFormat="1">
      <c r="A363" s="15"/>
      <c r="B363" s="255"/>
      <c r="C363" s="256"/>
      <c r="D363" s="235" t="s">
        <v>152</v>
      </c>
      <c r="E363" s="257" t="s">
        <v>19</v>
      </c>
      <c r="F363" s="258" t="s">
        <v>155</v>
      </c>
      <c r="G363" s="256"/>
      <c r="H363" s="259">
        <v>36.210000000000008</v>
      </c>
      <c r="I363" s="260"/>
      <c r="J363" s="256"/>
      <c r="K363" s="256"/>
      <c r="L363" s="261"/>
      <c r="M363" s="262"/>
      <c r="N363" s="263"/>
      <c r="O363" s="263"/>
      <c r="P363" s="263"/>
      <c r="Q363" s="263"/>
      <c r="R363" s="263"/>
      <c r="S363" s="263"/>
      <c r="T363" s="264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T363" s="265" t="s">
        <v>152</v>
      </c>
      <c r="AU363" s="265" t="s">
        <v>79</v>
      </c>
      <c r="AV363" s="15" t="s">
        <v>148</v>
      </c>
      <c r="AW363" s="15" t="s">
        <v>32</v>
      </c>
      <c r="AX363" s="15" t="s">
        <v>77</v>
      </c>
      <c r="AY363" s="265" t="s">
        <v>141</v>
      </c>
    </row>
    <row r="364" s="14" customFormat="1">
      <c r="A364" s="14"/>
      <c r="B364" s="244"/>
      <c r="C364" s="245"/>
      <c r="D364" s="235" t="s">
        <v>152</v>
      </c>
      <c r="E364" s="245"/>
      <c r="F364" s="247" t="s">
        <v>323</v>
      </c>
      <c r="G364" s="245"/>
      <c r="H364" s="248">
        <v>72.420000000000002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152</v>
      </c>
      <c r="AU364" s="254" t="s">
        <v>79</v>
      </c>
      <c r="AV364" s="14" t="s">
        <v>79</v>
      </c>
      <c r="AW364" s="14" t="s">
        <v>4</v>
      </c>
      <c r="AX364" s="14" t="s">
        <v>77</v>
      </c>
      <c r="AY364" s="254" t="s">
        <v>141</v>
      </c>
    </row>
    <row r="365" s="2" customFormat="1" ht="24.15" customHeight="1">
      <c r="A365" s="41"/>
      <c r="B365" s="42"/>
      <c r="C365" s="215" t="s">
        <v>324</v>
      </c>
      <c r="D365" s="215" t="s">
        <v>143</v>
      </c>
      <c r="E365" s="216" t="s">
        <v>325</v>
      </c>
      <c r="F365" s="217" t="s">
        <v>326</v>
      </c>
      <c r="G365" s="218" t="s">
        <v>216</v>
      </c>
      <c r="H365" s="219">
        <v>76.418999999999997</v>
      </c>
      <c r="I365" s="220"/>
      <c r="J365" s="221">
        <f>ROUND(I365*H365,2)</f>
        <v>0</v>
      </c>
      <c r="K365" s="217" t="s">
        <v>147</v>
      </c>
      <c r="L365" s="47"/>
      <c r="M365" s="222" t="s">
        <v>19</v>
      </c>
      <c r="N365" s="223" t="s">
        <v>41</v>
      </c>
      <c r="O365" s="87"/>
      <c r="P365" s="224">
        <f>O365*H365</f>
        <v>0</v>
      </c>
      <c r="Q365" s="224">
        <v>0</v>
      </c>
      <c r="R365" s="224">
        <f>Q365*H365</f>
        <v>0</v>
      </c>
      <c r="S365" s="224">
        <v>0</v>
      </c>
      <c r="T365" s="225">
        <f>S365*H365</f>
        <v>0</v>
      </c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R365" s="226" t="s">
        <v>148</v>
      </c>
      <c r="AT365" s="226" t="s">
        <v>143</v>
      </c>
      <c r="AU365" s="226" t="s">
        <v>79</v>
      </c>
      <c r="AY365" s="20" t="s">
        <v>141</v>
      </c>
      <c r="BE365" s="227">
        <f>IF(N365="základní",J365,0)</f>
        <v>0</v>
      </c>
      <c r="BF365" s="227">
        <f>IF(N365="snížená",J365,0)</f>
        <v>0</v>
      </c>
      <c r="BG365" s="227">
        <f>IF(N365="zákl. přenesená",J365,0)</f>
        <v>0</v>
      </c>
      <c r="BH365" s="227">
        <f>IF(N365="sníž. přenesená",J365,0)</f>
        <v>0</v>
      </c>
      <c r="BI365" s="227">
        <f>IF(N365="nulová",J365,0)</f>
        <v>0</v>
      </c>
      <c r="BJ365" s="20" t="s">
        <v>77</v>
      </c>
      <c r="BK365" s="227">
        <f>ROUND(I365*H365,2)</f>
        <v>0</v>
      </c>
      <c r="BL365" s="20" t="s">
        <v>148</v>
      </c>
      <c r="BM365" s="226" t="s">
        <v>327</v>
      </c>
    </row>
    <row r="366" s="2" customFormat="1">
      <c r="A366" s="41"/>
      <c r="B366" s="42"/>
      <c r="C366" s="43"/>
      <c r="D366" s="228" t="s">
        <v>150</v>
      </c>
      <c r="E366" s="43"/>
      <c r="F366" s="229" t="s">
        <v>328</v>
      </c>
      <c r="G366" s="43"/>
      <c r="H366" s="43"/>
      <c r="I366" s="230"/>
      <c r="J366" s="43"/>
      <c r="K366" s="43"/>
      <c r="L366" s="47"/>
      <c r="M366" s="231"/>
      <c r="N366" s="232"/>
      <c r="O366" s="87"/>
      <c r="P366" s="87"/>
      <c r="Q366" s="87"/>
      <c r="R366" s="87"/>
      <c r="S366" s="87"/>
      <c r="T366" s="88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T366" s="20" t="s">
        <v>150</v>
      </c>
      <c r="AU366" s="20" t="s">
        <v>79</v>
      </c>
    </row>
    <row r="367" s="13" customFormat="1">
      <c r="A367" s="13"/>
      <c r="B367" s="233"/>
      <c r="C367" s="234"/>
      <c r="D367" s="235" t="s">
        <v>152</v>
      </c>
      <c r="E367" s="236" t="s">
        <v>19</v>
      </c>
      <c r="F367" s="237" t="s">
        <v>329</v>
      </c>
      <c r="G367" s="234"/>
      <c r="H367" s="236" t="s">
        <v>19</v>
      </c>
      <c r="I367" s="238"/>
      <c r="J367" s="234"/>
      <c r="K367" s="234"/>
      <c r="L367" s="239"/>
      <c r="M367" s="240"/>
      <c r="N367" s="241"/>
      <c r="O367" s="241"/>
      <c r="P367" s="241"/>
      <c r="Q367" s="241"/>
      <c r="R367" s="241"/>
      <c r="S367" s="241"/>
      <c r="T367" s="242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43" t="s">
        <v>152</v>
      </c>
      <c r="AU367" s="243" t="s">
        <v>79</v>
      </c>
      <c r="AV367" s="13" t="s">
        <v>77</v>
      </c>
      <c r="AW367" s="13" t="s">
        <v>32</v>
      </c>
      <c r="AX367" s="13" t="s">
        <v>70</v>
      </c>
      <c r="AY367" s="243" t="s">
        <v>141</v>
      </c>
    </row>
    <row r="368" s="14" customFormat="1">
      <c r="A368" s="14"/>
      <c r="B368" s="244"/>
      <c r="C368" s="245"/>
      <c r="D368" s="235" t="s">
        <v>152</v>
      </c>
      <c r="E368" s="246" t="s">
        <v>19</v>
      </c>
      <c r="F368" s="247" t="s">
        <v>302</v>
      </c>
      <c r="G368" s="245"/>
      <c r="H368" s="248">
        <v>71.138999999999996</v>
      </c>
      <c r="I368" s="249"/>
      <c r="J368" s="245"/>
      <c r="K368" s="245"/>
      <c r="L368" s="250"/>
      <c r="M368" s="251"/>
      <c r="N368" s="252"/>
      <c r="O368" s="252"/>
      <c r="P368" s="252"/>
      <c r="Q368" s="252"/>
      <c r="R368" s="252"/>
      <c r="S368" s="252"/>
      <c r="T368" s="253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4" t="s">
        <v>152</v>
      </c>
      <c r="AU368" s="254" t="s">
        <v>79</v>
      </c>
      <c r="AV368" s="14" t="s">
        <v>79</v>
      </c>
      <c r="AW368" s="14" t="s">
        <v>32</v>
      </c>
      <c r="AX368" s="14" t="s">
        <v>70</v>
      </c>
      <c r="AY368" s="254" t="s">
        <v>141</v>
      </c>
    </row>
    <row r="369" s="14" customFormat="1">
      <c r="A369" s="14"/>
      <c r="B369" s="244"/>
      <c r="C369" s="245"/>
      <c r="D369" s="235" t="s">
        <v>152</v>
      </c>
      <c r="E369" s="246" t="s">
        <v>19</v>
      </c>
      <c r="F369" s="247" t="s">
        <v>303</v>
      </c>
      <c r="G369" s="245"/>
      <c r="H369" s="248">
        <v>5.2800000000000002</v>
      </c>
      <c r="I369" s="249"/>
      <c r="J369" s="245"/>
      <c r="K369" s="245"/>
      <c r="L369" s="250"/>
      <c r="M369" s="251"/>
      <c r="N369" s="252"/>
      <c r="O369" s="252"/>
      <c r="P369" s="252"/>
      <c r="Q369" s="252"/>
      <c r="R369" s="252"/>
      <c r="S369" s="252"/>
      <c r="T369" s="253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54" t="s">
        <v>152</v>
      </c>
      <c r="AU369" s="254" t="s">
        <v>79</v>
      </c>
      <c r="AV369" s="14" t="s">
        <v>79</v>
      </c>
      <c r="AW369" s="14" t="s">
        <v>32</v>
      </c>
      <c r="AX369" s="14" t="s">
        <v>70</v>
      </c>
      <c r="AY369" s="254" t="s">
        <v>141</v>
      </c>
    </row>
    <row r="370" s="15" customFormat="1">
      <c r="A370" s="15"/>
      <c r="B370" s="255"/>
      <c r="C370" s="256"/>
      <c r="D370" s="235" t="s">
        <v>152</v>
      </c>
      <c r="E370" s="257" t="s">
        <v>19</v>
      </c>
      <c r="F370" s="258" t="s">
        <v>155</v>
      </c>
      <c r="G370" s="256"/>
      <c r="H370" s="259">
        <v>76.418999999999997</v>
      </c>
      <c r="I370" s="260"/>
      <c r="J370" s="256"/>
      <c r="K370" s="256"/>
      <c r="L370" s="261"/>
      <c r="M370" s="262"/>
      <c r="N370" s="263"/>
      <c r="O370" s="263"/>
      <c r="P370" s="263"/>
      <c r="Q370" s="263"/>
      <c r="R370" s="263"/>
      <c r="S370" s="263"/>
      <c r="T370" s="264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T370" s="265" t="s">
        <v>152</v>
      </c>
      <c r="AU370" s="265" t="s">
        <v>79</v>
      </c>
      <c r="AV370" s="15" t="s">
        <v>148</v>
      </c>
      <c r="AW370" s="15" t="s">
        <v>32</v>
      </c>
      <c r="AX370" s="15" t="s">
        <v>77</v>
      </c>
      <c r="AY370" s="265" t="s">
        <v>141</v>
      </c>
    </row>
    <row r="371" s="2" customFormat="1" ht="24.15" customHeight="1">
      <c r="A371" s="41"/>
      <c r="B371" s="42"/>
      <c r="C371" s="215" t="s">
        <v>330</v>
      </c>
      <c r="D371" s="215" t="s">
        <v>143</v>
      </c>
      <c r="E371" s="216" t="s">
        <v>331</v>
      </c>
      <c r="F371" s="217" t="s">
        <v>332</v>
      </c>
      <c r="G371" s="218" t="s">
        <v>216</v>
      </c>
      <c r="H371" s="219">
        <v>71.138999999999996</v>
      </c>
      <c r="I371" s="220"/>
      <c r="J371" s="221">
        <f>ROUND(I371*H371,2)</f>
        <v>0</v>
      </c>
      <c r="K371" s="217" t="s">
        <v>147</v>
      </c>
      <c r="L371" s="47"/>
      <c r="M371" s="222" t="s">
        <v>19</v>
      </c>
      <c r="N371" s="223" t="s">
        <v>41</v>
      </c>
      <c r="O371" s="87"/>
      <c r="P371" s="224">
        <f>O371*H371</f>
        <v>0</v>
      </c>
      <c r="Q371" s="224">
        <v>0</v>
      </c>
      <c r="R371" s="224">
        <f>Q371*H371</f>
        <v>0</v>
      </c>
      <c r="S371" s="224">
        <v>0</v>
      </c>
      <c r="T371" s="225">
        <f>S371*H371</f>
        <v>0</v>
      </c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R371" s="226" t="s">
        <v>148</v>
      </c>
      <c r="AT371" s="226" t="s">
        <v>143</v>
      </c>
      <c r="AU371" s="226" t="s">
        <v>79</v>
      </c>
      <c r="AY371" s="20" t="s">
        <v>141</v>
      </c>
      <c r="BE371" s="227">
        <f>IF(N371="základní",J371,0)</f>
        <v>0</v>
      </c>
      <c r="BF371" s="227">
        <f>IF(N371="snížená",J371,0)</f>
        <v>0</v>
      </c>
      <c r="BG371" s="227">
        <f>IF(N371="zákl. přenesená",J371,0)</f>
        <v>0</v>
      </c>
      <c r="BH371" s="227">
        <f>IF(N371="sníž. přenesená",J371,0)</f>
        <v>0</v>
      </c>
      <c r="BI371" s="227">
        <f>IF(N371="nulová",J371,0)</f>
        <v>0</v>
      </c>
      <c r="BJ371" s="20" t="s">
        <v>77</v>
      </c>
      <c r="BK371" s="227">
        <f>ROUND(I371*H371,2)</f>
        <v>0</v>
      </c>
      <c r="BL371" s="20" t="s">
        <v>148</v>
      </c>
      <c r="BM371" s="226" t="s">
        <v>333</v>
      </c>
    </row>
    <row r="372" s="2" customFormat="1">
      <c r="A372" s="41"/>
      <c r="B372" s="42"/>
      <c r="C372" s="43"/>
      <c r="D372" s="228" t="s">
        <v>150</v>
      </c>
      <c r="E372" s="43"/>
      <c r="F372" s="229" t="s">
        <v>334</v>
      </c>
      <c r="G372" s="43"/>
      <c r="H372" s="43"/>
      <c r="I372" s="230"/>
      <c r="J372" s="43"/>
      <c r="K372" s="43"/>
      <c r="L372" s="47"/>
      <c r="M372" s="231"/>
      <c r="N372" s="232"/>
      <c r="O372" s="87"/>
      <c r="P372" s="87"/>
      <c r="Q372" s="87"/>
      <c r="R372" s="87"/>
      <c r="S372" s="87"/>
      <c r="T372" s="88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T372" s="20" t="s">
        <v>150</v>
      </c>
      <c r="AU372" s="20" t="s">
        <v>79</v>
      </c>
    </row>
    <row r="373" s="13" customFormat="1">
      <c r="A373" s="13"/>
      <c r="B373" s="233"/>
      <c r="C373" s="234"/>
      <c r="D373" s="235" t="s">
        <v>152</v>
      </c>
      <c r="E373" s="236" t="s">
        <v>19</v>
      </c>
      <c r="F373" s="237" t="s">
        <v>335</v>
      </c>
      <c r="G373" s="234"/>
      <c r="H373" s="236" t="s">
        <v>19</v>
      </c>
      <c r="I373" s="238"/>
      <c r="J373" s="234"/>
      <c r="K373" s="234"/>
      <c r="L373" s="239"/>
      <c r="M373" s="240"/>
      <c r="N373" s="241"/>
      <c r="O373" s="241"/>
      <c r="P373" s="241"/>
      <c r="Q373" s="241"/>
      <c r="R373" s="241"/>
      <c r="S373" s="241"/>
      <c r="T373" s="242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43" t="s">
        <v>152</v>
      </c>
      <c r="AU373" s="243" t="s">
        <v>79</v>
      </c>
      <c r="AV373" s="13" t="s">
        <v>77</v>
      </c>
      <c r="AW373" s="13" t="s">
        <v>32</v>
      </c>
      <c r="AX373" s="13" t="s">
        <v>70</v>
      </c>
      <c r="AY373" s="243" t="s">
        <v>141</v>
      </c>
    </row>
    <row r="374" s="13" customFormat="1">
      <c r="A374" s="13"/>
      <c r="B374" s="233"/>
      <c r="C374" s="234"/>
      <c r="D374" s="235" t="s">
        <v>152</v>
      </c>
      <c r="E374" s="236" t="s">
        <v>19</v>
      </c>
      <c r="F374" s="237" t="s">
        <v>161</v>
      </c>
      <c r="G374" s="234"/>
      <c r="H374" s="236" t="s">
        <v>19</v>
      </c>
      <c r="I374" s="238"/>
      <c r="J374" s="234"/>
      <c r="K374" s="234"/>
      <c r="L374" s="239"/>
      <c r="M374" s="240"/>
      <c r="N374" s="241"/>
      <c r="O374" s="241"/>
      <c r="P374" s="241"/>
      <c r="Q374" s="241"/>
      <c r="R374" s="241"/>
      <c r="S374" s="241"/>
      <c r="T374" s="242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43" t="s">
        <v>152</v>
      </c>
      <c r="AU374" s="243" t="s">
        <v>79</v>
      </c>
      <c r="AV374" s="13" t="s">
        <v>77</v>
      </c>
      <c r="AW374" s="13" t="s">
        <v>32</v>
      </c>
      <c r="AX374" s="13" t="s">
        <v>70</v>
      </c>
      <c r="AY374" s="243" t="s">
        <v>141</v>
      </c>
    </row>
    <row r="375" s="14" customFormat="1">
      <c r="A375" s="14"/>
      <c r="B375" s="244"/>
      <c r="C375" s="245"/>
      <c r="D375" s="235" t="s">
        <v>152</v>
      </c>
      <c r="E375" s="246" t="s">
        <v>19</v>
      </c>
      <c r="F375" s="247" t="s">
        <v>219</v>
      </c>
      <c r="G375" s="245"/>
      <c r="H375" s="248">
        <v>12.24</v>
      </c>
      <c r="I375" s="249"/>
      <c r="J375" s="245"/>
      <c r="K375" s="245"/>
      <c r="L375" s="250"/>
      <c r="M375" s="251"/>
      <c r="N375" s="252"/>
      <c r="O375" s="252"/>
      <c r="P375" s="252"/>
      <c r="Q375" s="252"/>
      <c r="R375" s="252"/>
      <c r="S375" s="252"/>
      <c r="T375" s="253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4" t="s">
        <v>152</v>
      </c>
      <c r="AU375" s="254" t="s">
        <v>79</v>
      </c>
      <c r="AV375" s="14" t="s">
        <v>79</v>
      </c>
      <c r="AW375" s="14" t="s">
        <v>32</v>
      </c>
      <c r="AX375" s="14" t="s">
        <v>70</v>
      </c>
      <c r="AY375" s="254" t="s">
        <v>141</v>
      </c>
    </row>
    <row r="376" s="14" customFormat="1">
      <c r="A376" s="14"/>
      <c r="B376" s="244"/>
      <c r="C376" s="245"/>
      <c r="D376" s="235" t="s">
        <v>152</v>
      </c>
      <c r="E376" s="246" t="s">
        <v>19</v>
      </c>
      <c r="F376" s="247" t="s">
        <v>220</v>
      </c>
      <c r="G376" s="245"/>
      <c r="H376" s="248">
        <v>-1.8</v>
      </c>
      <c r="I376" s="249"/>
      <c r="J376" s="245"/>
      <c r="K376" s="245"/>
      <c r="L376" s="250"/>
      <c r="M376" s="251"/>
      <c r="N376" s="252"/>
      <c r="O376" s="252"/>
      <c r="P376" s="252"/>
      <c r="Q376" s="252"/>
      <c r="R376" s="252"/>
      <c r="S376" s="252"/>
      <c r="T376" s="253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4" t="s">
        <v>152</v>
      </c>
      <c r="AU376" s="254" t="s">
        <v>79</v>
      </c>
      <c r="AV376" s="14" t="s">
        <v>79</v>
      </c>
      <c r="AW376" s="14" t="s">
        <v>32</v>
      </c>
      <c r="AX376" s="14" t="s">
        <v>70</v>
      </c>
      <c r="AY376" s="254" t="s">
        <v>141</v>
      </c>
    </row>
    <row r="377" s="14" customFormat="1">
      <c r="A377" s="14"/>
      <c r="B377" s="244"/>
      <c r="C377" s="245"/>
      <c r="D377" s="235" t="s">
        <v>152</v>
      </c>
      <c r="E377" s="246" t="s">
        <v>19</v>
      </c>
      <c r="F377" s="247" t="s">
        <v>221</v>
      </c>
      <c r="G377" s="245"/>
      <c r="H377" s="248">
        <v>6.1500000000000004</v>
      </c>
      <c r="I377" s="249"/>
      <c r="J377" s="245"/>
      <c r="K377" s="245"/>
      <c r="L377" s="250"/>
      <c r="M377" s="251"/>
      <c r="N377" s="252"/>
      <c r="O377" s="252"/>
      <c r="P377" s="252"/>
      <c r="Q377" s="252"/>
      <c r="R377" s="252"/>
      <c r="S377" s="252"/>
      <c r="T377" s="253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4" t="s">
        <v>152</v>
      </c>
      <c r="AU377" s="254" t="s">
        <v>79</v>
      </c>
      <c r="AV377" s="14" t="s">
        <v>79</v>
      </c>
      <c r="AW377" s="14" t="s">
        <v>32</v>
      </c>
      <c r="AX377" s="14" t="s">
        <v>70</v>
      </c>
      <c r="AY377" s="254" t="s">
        <v>141</v>
      </c>
    </row>
    <row r="378" s="14" customFormat="1">
      <c r="A378" s="14"/>
      <c r="B378" s="244"/>
      <c r="C378" s="245"/>
      <c r="D378" s="235" t="s">
        <v>152</v>
      </c>
      <c r="E378" s="246" t="s">
        <v>19</v>
      </c>
      <c r="F378" s="247" t="s">
        <v>222</v>
      </c>
      <c r="G378" s="245"/>
      <c r="H378" s="248">
        <v>-0.90000000000000002</v>
      </c>
      <c r="I378" s="249"/>
      <c r="J378" s="245"/>
      <c r="K378" s="245"/>
      <c r="L378" s="250"/>
      <c r="M378" s="251"/>
      <c r="N378" s="252"/>
      <c r="O378" s="252"/>
      <c r="P378" s="252"/>
      <c r="Q378" s="252"/>
      <c r="R378" s="252"/>
      <c r="S378" s="252"/>
      <c r="T378" s="253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4" t="s">
        <v>152</v>
      </c>
      <c r="AU378" s="254" t="s">
        <v>79</v>
      </c>
      <c r="AV378" s="14" t="s">
        <v>79</v>
      </c>
      <c r="AW378" s="14" t="s">
        <v>32</v>
      </c>
      <c r="AX378" s="14" t="s">
        <v>70</v>
      </c>
      <c r="AY378" s="254" t="s">
        <v>141</v>
      </c>
    </row>
    <row r="379" s="14" customFormat="1">
      <c r="A379" s="14"/>
      <c r="B379" s="244"/>
      <c r="C379" s="245"/>
      <c r="D379" s="235" t="s">
        <v>152</v>
      </c>
      <c r="E379" s="246" t="s">
        <v>19</v>
      </c>
      <c r="F379" s="247" t="s">
        <v>223</v>
      </c>
      <c r="G379" s="245"/>
      <c r="H379" s="248">
        <v>7.7999999999999998</v>
      </c>
      <c r="I379" s="249"/>
      <c r="J379" s="245"/>
      <c r="K379" s="245"/>
      <c r="L379" s="250"/>
      <c r="M379" s="251"/>
      <c r="N379" s="252"/>
      <c r="O379" s="252"/>
      <c r="P379" s="252"/>
      <c r="Q379" s="252"/>
      <c r="R379" s="252"/>
      <c r="S379" s="252"/>
      <c r="T379" s="253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4" t="s">
        <v>152</v>
      </c>
      <c r="AU379" s="254" t="s">
        <v>79</v>
      </c>
      <c r="AV379" s="14" t="s">
        <v>79</v>
      </c>
      <c r="AW379" s="14" t="s">
        <v>32</v>
      </c>
      <c r="AX379" s="14" t="s">
        <v>70</v>
      </c>
      <c r="AY379" s="254" t="s">
        <v>141</v>
      </c>
    </row>
    <row r="380" s="14" customFormat="1">
      <c r="A380" s="14"/>
      <c r="B380" s="244"/>
      <c r="C380" s="245"/>
      <c r="D380" s="235" t="s">
        <v>152</v>
      </c>
      <c r="E380" s="246" t="s">
        <v>19</v>
      </c>
      <c r="F380" s="247" t="s">
        <v>224</v>
      </c>
      <c r="G380" s="245"/>
      <c r="H380" s="248">
        <v>-0.39600000000000002</v>
      </c>
      <c r="I380" s="249"/>
      <c r="J380" s="245"/>
      <c r="K380" s="245"/>
      <c r="L380" s="250"/>
      <c r="M380" s="251"/>
      <c r="N380" s="252"/>
      <c r="O380" s="252"/>
      <c r="P380" s="252"/>
      <c r="Q380" s="252"/>
      <c r="R380" s="252"/>
      <c r="S380" s="252"/>
      <c r="T380" s="253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4" t="s">
        <v>152</v>
      </c>
      <c r="AU380" s="254" t="s">
        <v>79</v>
      </c>
      <c r="AV380" s="14" t="s">
        <v>79</v>
      </c>
      <c r="AW380" s="14" t="s">
        <v>32</v>
      </c>
      <c r="AX380" s="14" t="s">
        <v>70</v>
      </c>
      <c r="AY380" s="254" t="s">
        <v>141</v>
      </c>
    </row>
    <row r="381" s="14" customFormat="1">
      <c r="A381" s="14"/>
      <c r="B381" s="244"/>
      <c r="C381" s="245"/>
      <c r="D381" s="235" t="s">
        <v>152</v>
      </c>
      <c r="E381" s="246" t="s">
        <v>19</v>
      </c>
      <c r="F381" s="247" t="s">
        <v>225</v>
      </c>
      <c r="G381" s="245"/>
      <c r="H381" s="248">
        <v>-0.39600000000000002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152</v>
      </c>
      <c r="AU381" s="254" t="s">
        <v>79</v>
      </c>
      <c r="AV381" s="14" t="s">
        <v>79</v>
      </c>
      <c r="AW381" s="14" t="s">
        <v>32</v>
      </c>
      <c r="AX381" s="14" t="s">
        <v>70</v>
      </c>
      <c r="AY381" s="254" t="s">
        <v>141</v>
      </c>
    </row>
    <row r="382" s="14" customFormat="1">
      <c r="A382" s="14"/>
      <c r="B382" s="244"/>
      <c r="C382" s="245"/>
      <c r="D382" s="235" t="s">
        <v>152</v>
      </c>
      <c r="E382" s="246" t="s">
        <v>19</v>
      </c>
      <c r="F382" s="247" t="s">
        <v>226</v>
      </c>
      <c r="G382" s="245"/>
      <c r="H382" s="248">
        <v>-0.248</v>
      </c>
      <c r="I382" s="249"/>
      <c r="J382" s="245"/>
      <c r="K382" s="245"/>
      <c r="L382" s="250"/>
      <c r="M382" s="251"/>
      <c r="N382" s="252"/>
      <c r="O382" s="252"/>
      <c r="P382" s="252"/>
      <c r="Q382" s="252"/>
      <c r="R382" s="252"/>
      <c r="S382" s="252"/>
      <c r="T382" s="253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4" t="s">
        <v>152</v>
      </c>
      <c r="AU382" s="254" t="s">
        <v>79</v>
      </c>
      <c r="AV382" s="14" t="s">
        <v>79</v>
      </c>
      <c r="AW382" s="14" t="s">
        <v>32</v>
      </c>
      <c r="AX382" s="14" t="s">
        <v>70</v>
      </c>
      <c r="AY382" s="254" t="s">
        <v>141</v>
      </c>
    </row>
    <row r="383" s="16" customFormat="1">
      <c r="A383" s="16"/>
      <c r="B383" s="266"/>
      <c r="C383" s="267"/>
      <c r="D383" s="235" t="s">
        <v>152</v>
      </c>
      <c r="E383" s="268" t="s">
        <v>19</v>
      </c>
      <c r="F383" s="269" t="s">
        <v>163</v>
      </c>
      <c r="G383" s="267"/>
      <c r="H383" s="270">
        <v>22.449999999999996</v>
      </c>
      <c r="I383" s="271"/>
      <c r="J383" s="267"/>
      <c r="K383" s="267"/>
      <c r="L383" s="272"/>
      <c r="M383" s="273"/>
      <c r="N383" s="274"/>
      <c r="O383" s="274"/>
      <c r="P383" s="274"/>
      <c r="Q383" s="274"/>
      <c r="R383" s="274"/>
      <c r="S383" s="274"/>
      <c r="T383" s="275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T383" s="276" t="s">
        <v>152</v>
      </c>
      <c r="AU383" s="276" t="s">
        <v>79</v>
      </c>
      <c r="AV383" s="16" t="s">
        <v>164</v>
      </c>
      <c r="AW383" s="16" t="s">
        <v>32</v>
      </c>
      <c r="AX383" s="16" t="s">
        <v>70</v>
      </c>
      <c r="AY383" s="276" t="s">
        <v>141</v>
      </c>
    </row>
    <row r="384" s="13" customFormat="1">
      <c r="A384" s="13"/>
      <c r="B384" s="233"/>
      <c r="C384" s="234"/>
      <c r="D384" s="235" t="s">
        <v>152</v>
      </c>
      <c r="E384" s="236" t="s">
        <v>19</v>
      </c>
      <c r="F384" s="237" t="s">
        <v>165</v>
      </c>
      <c r="G384" s="234"/>
      <c r="H384" s="236" t="s">
        <v>19</v>
      </c>
      <c r="I384" s="238"/>
      <c r="J384" s="234"/>
      <c r="K384" s="234"/>
      <c r="L384" s="239"/>
      <c r="M384" s="240"/>
      <c r="N384" s="241"/>
      <c r="O384" s="241"/>
      <c r="P384" s="241"/>
      <c r="Q384" s="241"/>
      <c r="R384" s="241"/>
      <c r="S384" s="241"/>
      <c r="T384" s="242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43" t="s">
        <v>152</v>
      </c>
      <c r="AU384" s="243" t="s">
        <v>79</v>
      </c>
      <c r="AV384" s="13" t="s">
        <v>77</v>
      </c>
      <c r="AW384" s="13" t="s">
        <v>32</v>
      </c>
      <c r="AX384" s="13" t="s">
        <v>70</v>
      </c>
      <c r="AY384" s="243" t="s">
        <v>141</v>
      </c>
    </row>
    <row r="385" s="14" customFormat="1">
      <c r="A385" s="14"/>
      <c r="B385" s="244"/>
      <c r="C385" s="245"/>
      <c r="D385" s="235" t="s">
        <v>152</v>
      </c>
      <c r="E385" s="246" t="s">
        <v>19</v>
      </c>
      <c r="F385" s="247" t="s">
        <v>227</v>
      </c>
      <c r="G385" s="245"/>
      <c r="H385" s="248">
        <v>5.8499999999999996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152</v>
      </c>
      <c r="AU385" s="254" t="s">
        <v>79</v>
      </c>
      <c r="AV385" s="14" t="s">
        <v>79</v>
      </c>
      <c r="AW385" s="14" t="s">
        <v>32</v>
      </c>
      <c r="AX385" s="14" t="s">
        <v>70</v>
      </c>
      <c r="AY385" s="254" t="s">
        <v>141</v>
      </c>
    </row>
    <row r="386" s="14" customFormat="1">
      <c r="A386" s="14"/>
      <c r="B386" s="244"/>
      <c r="C386" s="245"/>
      <c r="D386" s="235" t="s">
        <v>152</v>
      </c>
      <c r="E386" s="246" t="s">
        <v>19</v>
      </c>
      <c r="F386" s="247" t="s">
        <v>222</v>
      </c>
      <c r="G386" s="245"/>
      <c r="H386" s="248">
        <v>-0.90000000000000002</v>
      </c>
      <c r="I386" s="249"/>
      <c r="J386" s="245"/>
      <c r="K386" s="245"/>
      <c r="L386" s="250"/>
      <c r="M386" s="251"/>
      <c r="N386" s="252"/>
      <c r="O386" s="252"/>
      <c r="P386" s="252"/>
      <c r="Q386" s="252"/>
      <c r="R386" s="252"/>
      <c r="S386" s="252"/>
      <c r="T386" s="253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4" t="s">
        <v>152</v>
      </c>
      <c r="AU386" s="254" t="s">
        <v>79</v>
      </c>
      <c r="AV386" s="14" t="s">
        <v>79</v>
      </c>
      <c r="AW386" s="14" t="s">
        <v>32</v>
      </c>
      <c r="AX386" s="14" t="s">
        <v>70</v>
      </c>
      <c r="AY386" s="254" t="s">
        <v>141</v>
      </c>
    </row>
    <row r="387" s="14" customFormat="1">
      <c r="A387" s="14"/>
      <c r="B387" s="244"/>
      <c r="C387" s="245"/>
      <c r="D387" s="235" t="s">
        <v>152</v>
      </c>
      <c r="E387" s="246" t="s">
        <v>19</v>
      </c>
      <c r="F387" s="247" t="s">
        <v>228</v>
      </c>
      <c r="G387" s="245"/>
      <c r="H387" s="248">
        <v>2.0640000000000001</v>
      </c>
      <c r="I387" s="249"/>
      <c r="J387" s="245"/>
      <c r="K387" s="245"/>
      <c r="L387" s="250"/>
      <c r="M387" s="251"/>
      <c r="N387" s="252"/>
      <c r="O387" s="252"/>
      <c r="P387" s="252"/>
      <c r="Q387" s="252"/>
      <c r="R387" s="252"/>
      <c r="S387" s="252"/>
      <c r="T387" s="253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54" t="s">
        <v>152</v>
      </c>
      <c r="AU387" s="254" t="s">
        <v>79</v>
      </c>
      <c r="AV387" s="14" t="s">
        <v>79</v>
      </c>
      <c r="AW387" s="14" t="s">
        <v>32</v>
      </c>
      <c r="AX387" s="14" t="s">
        <v>70</v>
      </c>
      <c r="AY387" s="254" t="s">
        <v>141</v>
      </c>
    </row>
    <row r="388" s="14" customFormat="1">
      <c r="A388" s="14"/>
      <c r="B388" s="244"/>
      <c r="C388" s="245"/>
      <c r="D388" s="235" t="s">
        <v>152</v>
      </c>
      <c r="E388" s="246" t="s">
        <v>19</v>
      </c>
      <c r="F388" s="247" t="s">
        <v>229</v>
      </c>
      <c r="G388" s="245"/>
      <c r="H388" s="248">
        <v>-0.35999999999999999</v>
      </c>
      <c r="I388" s="249"/>
      <c r="J388" s="245"/>
      <c r="K388" s="245"/>
      <c r="L388" s="250"/>
      <c r="M388" s="251"/>
      <c r="N388" s="252"/>
      <c r="O388" s="252"/>
      <c r="P388" s="252"/>
      <c r="Q388" s="252"/>
      <c r="R388" s="252"/>
      <c r="S388" s="252"/>
      <c r="T388" s="253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4" t="s">
        <v>152</v>
      </c>
      <c r="AU388" s="254" t="s">
        <v>79</v>
      </c>
      <c r="AV388" s="14" t="s">
        <v>79</v>
      </c>
      <c r="AW388" s="14" t="s">
        <v>32</v>
      </c>
      <c r="AX388" s="14" t="s">
        <v>70</v>
      </c>
      <c r="AY388" s="254" t="s">
        <v>141</v>
      </c>
    </row>
    <row r="389" s="16" customFormat="1">
      <c r="A389" s="16"/>
      <c r="B389" s="266"/>
      <c r="C389" s="267"/>
      <c r="D389" s="235" t="s">
        <v>152</v>
      </c>
      <c r="E389" s="268" t="s">
        <v>19</v>
      </c>
      <c r="F389" s="269" t="s">
        <v>163</v>
      </c>
      <c r="G389" s="267"/>
      <c r="H389" s="270">
        <v>6.653999999999999</v>
      </c>
      <c r="I389" s="271"/>
      <c r="J389" s="267"/>
      <c r="K389" s="267"/>
      <c r="L389" s="272"/>
      <c r="M389" s="273"/>
      <c r="N389" s="274"/>
      <c r="O389" s="274"/>
      <c r="P389" s="274"/>
      <c r="Q389" s="274"/>
      <c r="R389" s="274"/>
      <c r="S389" s="274"/>
      <c r="T389" s="275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T389" s="276" t="s">
        <v>152</v>
      </c>
      <c r="AU389" s="276" t="s">
        <v>79</v>
      </c>
      <c r="AV389" s="16" t="s">
        <v>164</v>
      </c>
      <c r="AW389" s="16" t="s">
        <v>32</v>
      </c>
      <c r="AX389" s="16" t="s">
        <v>70</v>
      </c>
      <c r="AY389" s="276" t="s">
        <v>141</v>
      </c>
    </row>
    <row r="390" s="13" customFormat="1">
      <c r="A390" s="13"/>
      <c r="B390" s="233"/>
      <c r="C390" s="234"/>
      <c r="D390" s="235" t="s">
        <v>152</v>
      </c>
      <c r="E390" s="236" t="s">
        <v>19</v>
      </c>
      <c r="F390" s="237" t="s">
        <v>172</v>
      </c>
      <c r="G390" s="234"/>
      <c r="H390" s="236" t="s">
        <v>19</v>
      </c>
      <c r="I390" s="238"/>
      <c r="J390" s="234"/>
      <c r="K390" s="234"/>
      <c r="L390" s="239"/>
      <c r="M390" s="240"/>
      <c r="N390" s="241"/>
      <c r="O390" s="241"/>
      <c r="P390" s="241"/>
      <c r="Q390" s="241"/>
      <c r="R390" s="241"/>
      <c r="S390" s="241"/>
      <c r="T390" s="242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43" t="s">
        <v>152</v>
      </c>
      <c r="AU390" s="243" t="s">
        <v>79</v>
      </c>
      <c r="AV390" s="13" t="s">
        <v>77</v>
      </c>
      <c r="AW390" s="13" t="s">
        <v>32</v>
      </c>
      <c r="AX390" s="13" t="s">
        <v>70</v>
      </c>
      <c r="AY390" s="243" t="s">
        <v>141</v>
      </c>
    </row>
    <row r="391" s="14" customFormat="1">
      <c r="A391" s="14"/>
      <c r="B391" s="244"/>
      <c r="C391" s="245"/>
      <c r="D391" s="235" t="s">
        <v>152</v>
      </c>
      <c r="E391" s="246" t="s">
        <v>19</v>
      </c>
      <c r="F391" s="247" t="s">
        <v>221</v>
      </c>
      <c r="G391" s="245"/>
      <c r="H391" s="248">
        <v>6.1500000000000004</v>
      </c>
      <c r="I391" s="249"/>
      <c r="J391" s="245"/>
      <c r="K391" s="245"/>
      <c r="L391" s="250"/>
      <c r="M391" s="251"/>
      <c r="N391" s="252"/>
      <c r="O391" s="252"/>
      <c r="P391" s="252"/>
      <c r="Q391" s="252"/>
      <c r="R391" s="252"/>
      <c r="S391" s="252"/>
      <c r="T391" s="253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54" t="s">
        <v>152</v>
      </c>
      <c r="AU391" s="254" t="s">
        <v>79</v>
      </c>
      <c r="AV391" s="14" t="s">
        <v>79</v>
      </c>
      <c r="AW391" s="14" t="s">
        <v>32</v>
      </c>
      <c r="AX391" s="14" t="s">
        <v>70</v>
      </c>
      <c r="AY391" s="254" t="s">
        <v>141</v>
      </c>
    </row>
    <row r="392" s="14" customFormat="1">
      <c r="A392" s="14"/>
      <c r="B392" s="244"/>
      <c r="C392" s="245"/>
      <c r="D392" s="235" t="s">
        <v>152</v>
      </c>
      <c r="E392" s="246" t="s">
        <v>19</v>
      </c>
      <c r="F392" s="247" t="s">
        <v>222</v>
      </c>
      <c r="G392" s="245"/>
      <c r="H392" s="248">
        <v>-0.90000000000000002</v>
      </c>
      <c r="I392" s="249"/>
      <c r="J392" s="245"/>
      <c r="K392" s="245"/>
      <c r="L392" s="250"/>
      <c r="M392" s="251"/>
      <c r="N392" s="252"/>
      <c r="O392" s="252"/>
      <c r="P392" s="252"/>
      <c r="Q392" s="252"/>
      <c r="R392" s="252"/>
      <c r="S392" s="252"/>
      <c r="T392" s="253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54" t="s">
        <v>152</v>
      </c>
      <c r="AU392" s="254" t="s">
        <v>79</v>
      </c>
      <c r="AV392" s="14" t="s">
        <v>79</v>
      </c>
      <c r="AW392" s="14" t="s">
        <v>32</v>
      </c>
      <c r="AX392" s="14" t="s">
        <v>70</v>
      </c>
      <c r="AY392" s="254" t="s">
        <v>141</v>
      </c>
    </row>
    <row r="393" s="14" customFormat="1">
      <c r="A393" s="14"/>
      <c r="B393" s="244"/>
      <c r="C393" s="245"/>
      <c r="D393" s="235" t="s">
        <v>152</v>
      </c>
      <c r="E393" s="246" t="s">
        <v>19</v>
      </c>
      <c r="F393" s="247" t="s">
        <v>230</v>
      </c>
      <c r="G393" s="245"/>
      <c r="H393" s="248">
        <v>2.2559999999999998</v>
      </c>
      <c r="I393" s="249"/>
      <c r="J393" s="245"/>
      <c r="K393" s="245"/>
      <c r="L393" s="250"/>
      <c r="M393" s="251"/>
      <c r="N393" s="252"/>
      <c r="O393" s="252"/>
      <c r="P393" s="252"/>
      <c r="Q393" s="252"/>
      <c r="R393" s="252"/>
      <c r="S393" s="252"/>
      <c r="T393" s="253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4" t="s">
        <v>152</v>
      </c>
      <c r="AU393" s="254" t="s">
        <v>79</v>
      </c>
      <c r="AV393" s="14" t="s">
        <v>79</v>
      </c>
      <c r="AW393" s="14" t="s">
        <v>32</v>
      </c>
      <c r="AX393" s="14" t="s">
        <v>70</v>
      </c>
      <c r="AY393" s="254" t="s">
        <v>141</v>
      </c>
    </row>
    <row r="394" s="14" customFormat="1">
      <c r="A394" s="14"/>
      <c r="B394" s="244"/>
      <c r="C394" s="245"/>
      <c r="D394" s="235" t="s">
        <v>152</v>
      </c>
      <c r="E394" s="246" t="s">
        <v>19</v>
      </c>
      <c r="F394" s="247" t="s">
        <v>229</v>
      </c>
      <c r="G394" s="245"/>
      <c r="H394" s="248">
        <v>-0.35999999999999999</v>
      </c>
      <c r="I394" s="249"/>
      <c r="J394" s="245"/>
      <c r="K394" s="245"/>
      <c r="L394" s="250"/>
      <c r="M394" s="251"/>
      <c r="N394" s="252"/>
      <c r="O394" s="252"/>
      <c r="P394" s="252"/>
      <c r="Q394" s="252"/>
      <c r="R394" s="252"/>
      <c r="S394" s="252"/>
      <c r="T394" s="253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4" t="s">
        <v>152</v>
      </c>
      <c r="AU394" s="254" t="s">
        <v>79</v>
      </c>
      <c r="AV394" s="14" t="s">
        <v>79</v>
      </c>
      <c r="AW394" s="14" t="s">
        <v>32</v>
      </c>
      <c r="AX394" s="14" t="s">
        <v>70</v>
      </c>
      <c r="AY394" s="254" t="s">
        <v>141</v>
      </c>
    </row>
    <row r="395" s="14" customFormat="1">
      <c r="A395" s="14"/>
      <c r="B395" s="244"/>
      <c r="C395" s="245"/>
      <c r="D395" s="235" t="s">
        <v>152</v>
      </c>
      <c r="E395" s="246" t="s">
        <v>19</v>
      </c>
      <c r="F395" s="247" t="s">
        <v>231</v>
      </c>
      <c r="G395" s="245"/>
      <c r="H395" s="248">
        <v>2.2799999999999998</v>
      </c>
      <c r="I395" s="249"/>
      <c r="J395" s="245"/>
      <c r="K395" s="245"/>
      <c r="L395" s="250"/>
      <c r="M395" s="251"/>
      <c r="N395" s="252"/>
      <c r="O395" s="252"/>
      <c r="P395" s="252"/>
      <c r="Q395" s="252"/>
      <c r="R395" s="252"/>
      <c r="S395" s="252"/>
      <c r="T395" s="253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4" t="s">
        <v>152</v>
      </c>
      <c r="AU395" s="254" t="s">
        <v>79</v>
      </c>
      <c r="AV395" s="14" t="s">
        <v>79</v>
      </c>
      <c r="AW395" s="14" t="s">
        <v>32</v>
      </c>
      <c r="AX395" s="14" t="s">
        <v>70</v>
      </c>
      <c r="AY395" s="254" t="s">
        <v>141</v>
      </c>
    </row>
    <row r="396" s="14" customFormat="1">
      <c r="A396" s="14"/>
      <c r="B396" s="244"/>
      <c r="C396" s="245"/>
      <c r="D396" s="235" t="s">
        <v>152</v>
      </c>
      <c r="E396" s="246" t="s">
        <v>19</v>
      </c>
      <c r="F396" s="247" t="s">
        <v>229</v>
      </c>
      <c r="G396" s="245"/>
      <c r="H396" s="248">
        <v>-0.35999999999999999</v>
      </c>
      <c r="I396" s="249"/>
      <c r="J396" s="245"/>
      <c r="K396" s="245"/>
      <c r="L396" s="250"/>
      <c r="M396" s="251"/>
      <c r="N396" s="252"/>
      <c r="O396" s="252"/>
      <c r="P396" s="252"/>
      <c r="Q396" s="252"/>
      <c r="R396" s="252"/>
      <c r="S396" s="252"/>
      <c r="T396" s="253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54" t="s">
        <v>152</v>
      </c>
      <c r="AU396" s="254" t="s">
        <v>79</v>
      </c>
      <c r="AV396" s="14" t="s">
        <v>79</v>
      </c>
      <c r="AW396" s="14" t="s">
        <v>32</v>
      </c>
      <c r="AX396" s="14" t="s">
        <v>70</v>
      </c>
      <c r="AY396" s="254" t="s">
        <v>141</v>
      </c>
    </row>
    <row r="397" s="14" customFormat="1">
      <c r="A397" s="14"/>
      <c r="B397" s="244"/>
      <c r="C397" s="245"/>
      <c r="D397" s="235" t="s">
        <v>152</v>
      </c>
      <c r="E397" s="246" t="s">
        <v>19</v>
      </c>
      <c r="F397" s="247" t="s">
        <v>232</v>
      </c>
      <c r="G397" s="245"/>
      <c r="H397" s="248">
        <v>2.3639999999999999</v>
      </c>
      <c r="I397" s="249"/>
      <c r="J397" s="245"/>
      <c r="K397" s="245"/>
      <c r="L397" s="250"/>
      <c r="M397" s="251"/>
      <c r="N397" s="252"/>
      <c r="O397" s="252"/>
      <c r="P397" s="252"/>
      <c r="Q397" s="252"/>
      <c r="R397" s="252"/>
      <c r="S397" s="252"/>
      <c r="T397" s="253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4" t="s">
        <v>152</v>
      </c>
      <c r="AU397" s="254" t="s">
        <v>79</v>
      </c>
      <c r="AV397" s="14" t="s">
        <v>79</v>
      </c>
      <c r="AW397" s="14" t="s">
        <v>32</v>
      </c>
      <c r="AX397" s="14" t="s">
        <v>70</v>
      </c>
      <c r="AY397" s="254" t="s">
        <v>141</v>
      </c>
    </row>
    <row r="398" s="14" customFormat="1">
      <c r="A398" s="14"/>
      <c r="B398" s="244"/>
      <c r="C398" s="245"/>
      <c r="D398" s="235" t="s">
        <v>152</v>
      </c>
      <c r="E398" s="246" t="s">
        <v>19</v>
      </c>
      <c r="F398" s="247" t="s">
        <v>229</v>
      </c>
      <c r="G398" s="245"/>
      <c r="H398" s="248">
        <v>-0.35999999999999999</v>
      </c>
      <c r="I398" s="249"/>
      <c r="J398" s="245"/>
      <c r="K398" s="245"/>
      <c r="L398" s="250"/>
      <c r="M398" s="251"/>
      <c r="N398" s="252"/>
      <c r="O398" s="252"/>
      <c r="P398" s="252"/>
      <c r="Q398" s="252"/>
      <c r="R398" s="252"/>
      <c r="S398" s="252"/>
      <c r="T398" s="253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4" t="s">
        <v>152</v>
      </c>
      <c r="AU398" s="254" t="s">
        <v>79</v>
      </c>
      <c r="AV398" s="14" t="s">
        <v>79</v>
      </c>
      <c r="AW398" s="14" t="s">
        <v>32</v>
      </c>
      <c r="AX398" s="14" t="s">
        <v>70</v>
      </c>
      <c r="AY398" s="254" t="s">
        <v>141</v>
      </c>
    </row>
    <row r="399" s="16" customFormat="1">
      <c r="A399" s="16"/>
      <c r="B399" s="266"/>
      <c r="C399" s="267"/>
      <c r="D399" s="235" t="s">
        <v>152</v>
      </c>
      <c r="E399" s="268" t="s">
        <v>19</v>
      </c>
      <c r="F399" s="269" t="s">
        <v>163</v>
      </c>
      <c r="G399" s="267"/>
      <c r="H399" s="270">
        <v>11.07</v>
      </c>
      <c r="I399" s="271"/>
      <c r="J399" s="267"/>
      <c r="K399" s="267"/>
      <c r="L399" s="272"/>
      <c r="M399" s="273"/>
      <c r="N399" s="274"/>
      <c r="O399" s="274"/>
      <c r="P399" s="274"/>
      <c r="Q399" s="274"/>
      <c r="R399" s="274"/>
      <c r="S399" s="274"/>
      <c r="T399" s="275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T399" s="276" t="s">
        <v>152</v>
      </c>
      <c r="AU399" s="276" t="s">
        <v>79</v>
      </c>
      <c r="AV399" s="16" t="s">
        <v>164</v>
      </c>
      <c r="AW399" s="16" t="s">
        <v>32</v>
      </c>
      <c r="AX399" s="16" t="s">
        <v>70</v>
      </c>
      <c r="AY399" s="276" t="s">
        <v>141</v>
      </c>
    </row>
    <row r="400" s="13" customFormat="1">
      <c r="A400" s="13"/>
      <c r="B400" s="233"/>
      <c r="C400" s="234"/>
      <c r="D400" s="235" t="s">
        <v>152</v>
      </c>
      <c r="E400" s="236" t="s">
        <v>19</v>
      </c>
      <c r="F400" s="237" t="s">
        <v>172</v>
      </c>
      <c r="G400" s="234"/>
      <c r="H400" s="236" t="s">
        <v>19</v>
      </c>
      <c r="I400" s="238"/>
      <c r="J400" s="234"/>
      <c r="K400" s="234"/>
      <c r="L400" s="239"/>
      <c r="M400" s="240"/>
      <c r="N400" s="241"/>
      <c r="O400" s="241"/>
      <c r="P400" s="241"/>
      <c r="Q400" s="241"/>
      <c r="R400" s="241"/>
      <c r="S400" s="241"/>
      <c r="T400" s="242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43" t="s">
        <v>152</v>
      </c>
      <c r="AU400" s="243" t="s">
        <v>79</v>
      </c>
      <c r="AV400" s="13" t="s">
        <v>77</v>
      </c>
      <c r="AW400" s="13" t="s">
        <v>32</v>
      </c>
      <c r="AX400" s="13" t="s">
        <v>70</v>
      </c>
      <c r="AY400" s="243" t="s">
        <v>141</v>
      </c>
    </row>
    <row r="401" s="14" customFormat="1">
      <c r="A401" s="14"/>
      <c r="B401" s="244"/>
      <c r="C401" s="245"/>
      <c r="D401" s="235" t="s">
        <v>152</v>
      </c>
      <c r="E401" s="246" t="s">
        <v>19</v>
      </c>
      <c r="F401" s="247" t="s">
        <v>238</v>
      </c>
      <c r="G401" s="245"/>
      <c r="H401" s="248">
        <v>74.099999999999994</v>
      </c>
      <c r="I401" s="249"/>
      <c r="J401" s="245"/>
      <c r="K401" s="245"/>
      <c r="L401" s="250"/>
      <c r="M401" s="251"/>
      <c r="N401" s="252"/>
      <c r="O401" s="252"/>
      <c r="P401" s="252"/>
      <c r="Q401" s="252"/>
      <c r="R401" s="252"/>
      <c r="S401" s="252"/>
      <c r="T401" s="253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4" t="s">
        <v>152</v>
      </c>
      <c r="AU401" s="254" t="s">
        <v>79</v>
      </c>
      <c r="AV401" s="14" t="s">
        <v>79</v>
      </c>
      <c r="AW401" s="14" t="s">
        <v>32</v>
      </c>
      <c r="AX401" s="14" t="s">
        <v>70</v>
      </c>
      <c r="AY401" s="254" t="s">
        <v>141</v>
      </c>
    </row>
    <row r="402" s="14" customFormat="1">
      <c r="A402" s="14"/>
      <c r="B402" s="244"/>
      <c r="C402" s="245"/>
      <c r="D402" s="235" t="s">
        <v>152</v>
      </c>
      <c r="E402" s="246" t="s">
        <v>19</v>
      </c>
      <c r="F402" s="247" t="s">
        <v>239</v>
      </c>
      <c r="G402" s="245"/>
      <c r="H402" s="248">
        <v>-1.05</v>
      </c>
      <c r="I402" s="249"/>
      <c r="J402" s="245"/>
      <c r="K402" s="245"/>
      <c r="L402" s="250"/>
      <c r="M402" s="251"/>
      <c r="N402" s="252"/>
      <c r="O402" s="252"/>
      <c r="P402" s="252"/>
      <c r="Q402" s="252"/>
      <c r="R402" s="252"/>
      <c r="S402" s="252"/>
      <c r="T402" s="253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4" t="s">
        <v>152</v>
      </c>
      <c r="AU402" s="254" t="s">
        <v>79</v>
      </c>
      <c r="AV402" s="14" t="s">
        <v>79</v>
      </c>
      <c r="AW402" s="14" t="s">
        <v>32</v>
      </c>
      <c r="AX402" s="14" t="s">
        <v>70</v>
      </c>
      <c r="AY402" s="254" t="s">
        <v>141</v>
      </c>
    </row>
    <row r="403" s="14" customFormat="1">
      <c r="A403" s="14"/>
      <c r="B403" s="244"/>
      <c r="C403" s="245"/>
      <c r="D403" s="235" t="s">
        <v>152</v>
      </c>
      <c r="E403" s="246" t="s">
        <v>19</v>
      </c>
      <c r="F403" s="247" t="s">
        <v>240</v>
      </c>
      <c r="G403" s="245"/>
      <c r="H403" s="248">
        <v>-8.875</v>
      </c>
      <c r="I403" s="249"/>
      <c r="J403" s="245"/>
      <c r="K403" s="245"/>
      <c r="L403" s="250"/>
      <c r="M403" s="251"/>
      <c r="N403" s="252"/>
      <c r="O403" s="252"/>
      <c r="P403" s="252"/>
      <c r="Q403" s="252"/>
      <c r="R403" s="252"/>
      <c r="S403" s="252"/>
      <c r="T403" s="253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4" t="s">
        <v>152</v>
      </c>
      <c r="AU403" s="254" t="s">
        <v>79</v>
      </c>
      <c r="AV403" s="14" t="s">
        <v>79</v>
      </c>
      <c r="AW403" s="14" t="s">
        <v>32</v>
      </c>
      <c r="AX403" s="14" t="s">
        <v>70</v>
      </c>
      <c r="AY403" s="254" t="s">
        <v>141</v>
      </c>
    </row>
    <row r="404" s="16" customFormat="1">
      <c r="A404" s="16"/>
      <c r="B404" s="266"/>
      <c r="C404" s="267"/>
      <c r="D404" s="235" t="s">
        <v>152</v>
      </c>
      <c r="E404" s="268" t="s">
        <v>19</v>
      </c>
      <c r="F404" s="269" t="s">
        <v>163</v>
      </c>
      <c r="G404" s="267"/>
      <c r="H404" s="270">
        <v>64.174999999999997</v>
      </c>
      <c r="I404" s="271"/>
      <c r="J404" s="267"/>
      <c r="K404" s="267"/>
      <c r="L404" s="272"/>
      <c r="M404" s="273"/>
      <c r="N404" s="274"/>
      <c r="O404" s="274"/>
      <c r="P404" s="274"/>
      <c r="Q404" s="274"/>
      <c r="R404" s="274"/>
      <c r="S404" s="274"/>
      <c r="T404" s="275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T404" s="276" t="s">
        <v>152</v>
      </c>
      <c r="AU404" s="276" t="s">
        <v>79</v>
      </c>
      <c r="AV404" s="16" t="s">
        <v>164</v>
      </c>
      <c r="AW404" s="16" t="s">
        <v>32</v>
      </c>
      <c r="AX404" s="16" t="s">
        <v>70</v>
      </c>
      <c r="AY404" s="276" t="s">
        <v>141</v>
      </c>
    </row>
    <row r="405" s="13" customFormat="1">
      <c r="A405" s="13"/>
      <c r="B405" s="233"/>
      <c r="C405" s="234"/>
      <c r="D405" s="235" t="s">
        <v>152</v>
      </c>
      <c r="E405" s="236" t="s">
        <v>19</v>
      </c>
      <c r="F405" s="237" t="s">
        <v>165</v>
      </c>
      <c r="G405" s="234"/>
      <c r="H405" s="236" t="s">
        <v>19</v>
      </c>
      <c r="I405" s="238"/>
      <c r="J405" s="234"/>
      <c r="K405" s="234"/>
      <c r="L405" s="239"/>
      <c r="M405" s="240"/>
      <c r="N405" s="241"/>
      <c r="O405" s="241"/>
      <c r="P405" s="241"/>
      <c r="Q405" s="241"/>
      <c r="R405" s="241"/>
      <c r="S405" s="241"/>
      <c r="T405" s="242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43" t="s">
        <v>152</v>
      </c>
      <c r="AU405" s="243" t="s">
        <v>79</v>
      </c>
      <c r="AV405" s="13" t="s">
        <v>77</v>
      </c>
      <c r="AW405" s="13" t="s">
        <v>32</v>
      </c>
      <c r="AX405" s="13" t="s">
        <v>70</v>
      </c>
      <c r="AY405" s="243" t="s">
        <v>141</v>
      </c>
    </row>
    <row r="406" s="14" customFormat="1">
      <c r="A406" s="14"/>
      <c r="B406" s="244"/>
      <c r="C406" s="245"/>
      <c r="D406" s="235" t="s">
        <v>152</v>
      </c>
      <c r="E406" s="246" t="s">
        <v>19</v>
      </c>
      <c r="F406" s="247" t="s">
        <v>246</v>
      </c>
      <c r="G406" s="245"/>
      <c r="H406" s="248">
        <v>3.6000000000000001</v>
      </c>
      <c r="I406" s="249"/>
      <c r="J406" s="245"/>
      <c r="K406" s="245"/>
      <c r="L406" s="250"/>
      <c r="M406" s="251"/>
      <c r="N406" s="252"/>
      <c r="O406" s="252"/>
      <c r="P406" s="252"/>
      <c r="Q406" s="252"/>
      <c r="R406" s="252"/>
      <c r="S406" s="252"/>
      <c r="T406" s="253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54" t="s">
        <v>152</v>
      </c>
      <c r="AU406" s="254" t="s">
        <v>79</v>
      </c>
      <c r="AV406" s="14" t="s">
        <v>79</v>
      </c>
      <c r="AW406" s="14" t="s">
        <v>32</v>
      </c>
      <c r="AX406" s="14" t="s">
        <v>70</v>
      </c>
      <c r="AY406" s="254" t="s">
        <v>141</v>
      </c>
    </row>
    <row r="407" s="14" customFormat="1">
      <c r="A407" s="14"/>
      <c r="B407" s="244"/>
      <c r="C407" s="245"/>
      <c r="D407" s="235" t="s">
        <v>152</v>
      </c>
      <c r="E407" s="246" t="s">
        <v>19</v>
      </c>
      <c r="F407" s="247" t="s">
        <v>247</v>
      </c>
      <c r="G407" s="245"/>
      <c r="H407" s="248">
        <v>-0.23999999999999999</v>
      </c>
      <c r="I407" s="249"/>
      <c r="J407" s="245"/>
      <c r="K407" s="245"/>
      <c r="L407" s="250"/>
      <c r="M407" s="251"/>
      <c r="N407" s="252"/>
      <c r="O407" s="252"/>
      <c r="P407" s="252"/>
      <c r="Q407" s="252"/>
      <c r="R407" s="252"/>
      <c r="S407" s="252"/>
      <c r="T407" s="253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4" t="s">
        <v>152</v>
      </c>
      <c r="AU407" s="254" t="s">
        <v>79</v>
      </c>
      <c r="AV407" s="14" t="s">
        <v>79</v>
      </c>
      <c r="AW407" s="14" t="s">
        <v>32</v>
      </c>
      <c r="AX407" s="14" t="s">
        <v>70</v>
      </c>
      <c r="AY407" s="254" t="s">
        <v>141</v>
      </c>
    </row>
    <row r="408" s="14" customFormat="1">
      <c r="A408" s="14"/>
      <c r="B408" s="244"/>
      <c r="C408" s="245"/>
      <c r="D408" s="235" t="s">
        <v>152</v>
      </c>
      <c r="E408" s="246" t="s">
        <v>19</v>
      </c>
      <c r="F408" s="247" t="s">
        <v>248</v>
      </c>
      <c r="G408" s="245"/>
      <c r="H408" s="248">
        <v>-0.35999999999999999</v>
      </c>
      <c r="I408" s="249"/>
      <c r="J408" s="245"/>
      <c r="K408" s="245"/>
      <c r="L408" s="250"/>
      <c r="M408" s="251"/>
      <c r="N408" s="252"/>
      <c r="O408" s="252"/>
      <c r="P408" s="252"/>
      <c r="Q408" s="252"/>
      <c r="R408" s="252"/>
      <c r="S408" s="252"/>
      <c r="T408" s="253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54" t="s">
        <v>152</v>
      </c>
      <c r="AU408" s="254" t="s">
        <v>79</v>
      </c>
      <c r="AV408" s="14" t="s">
        <v>79</v>
      </c>
      <c r="AW408" s="14" t="s">
        <v>32</v>
      </c>
      <c r="AX408" s="14" t="s">
        <v>70</v>
      </c>
      <c r="AY408" s="254" t="s">
        <v>141</v>
      </c>
    </row>
    <row r="409" s="16" customFormat="1">
      <c r="A409" s="16"/>
      <c r="B409" s="266"/>
      <c r="C409" s="267"/>
      <c r="D409" s="235" t="s">
        <v>152</v>
      </c>
      <c r="E409" s="268" t="s">
        <v>19</v>
      </c>
      <c r="F409" s="269" t="s">
        <v>163</v>
      </c>
      <c r="G409" s="267"/>
      <c r="H409" s="270">
        <v>3.0000000000000004</v>
      </c>
      <c r="I409" s="271"/>
      <c r="J409" s="267"/>
      <c r="K409" s="267"/>
      <c r="L409" s="272"/>
      <c r="M409" s="273"/>
      <c r="N409" s="274"/>
      <c r="O409" s="274"/>
      <c r="P409" s="274"/>
      <c r="Q409" s="274"/>
      <c r="R409" s="274"/>
      <c r="S409" s="274"/>
      <c r="T409" s="275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T409" s="276" t="s">
        <v>152</v>
      </c>
      <c r="AU409" s="276" t="s">
        <v>79</v>
      </c>
      <c r="AV409" s="16" t="s">
        <v>164</v>
      </c>
      <c r="AW409" s="16" t="s">
        <v>32</v>
      </c>
      <c r="AX409" s="16" t="s">
        <v>70</v>
      </c>
      <c r="AY409" s="276" t="s">
        <v>141</v>
      </c>
    </row>
    <row r="410" s="13" customFormat="1">
      <c r="A410" s="13"/>
      <c r="B410" s="233"/>
      <c r="C410" s="234"/>
      <c r="D410" s="235" t="s">
        <v>152</v>
      </c>
      <c r="E410" s="236" t="s">
        <v>19</v>
      </c>
      <c r="F410" s="237" t="s">
        <v>336</v>
      </c>
      <c r="G410" s="234"/>
      <c r="H410" s="236" t="s">
        <v>19</v>
      </c>
      <c r="I410" s="238"/>
      <c r="J410" s="234"/>
      <c r="K410" s="234"/>
      <c r="L410" s="239"/>
      <c r="M410" s="240"/>
      <c r="N410" s="241"/>
      <c r="O410" s="241"/>
      <c r="P410" s="241"/>
      <c r="Q410" s="241"/>
      <c r="R410" s="241"/>
      <c r="S410" s="241"/>
      <c r="T410" s="242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43" t="s">
        <v>152</v>
      </c>
      <c r="AU410" s="243" t="s">
        <v>79</v>
      </c>
      <c r="AV410" s="13" t="s">
        <v>77</v>
      </c>
      <c r="AW410" s="13" t="s">
        <v>32</v>
      </c>
      <c r="AX410" s="13" t="s">
        <v>70</v>
      </c>
      <c r="AY410" s="243" t="s">
        <v>141</v>
      </c>
    </row>
    <row r="411" s="14" customFormat="1">
      <c r="A411" s="14"/>
      <c r="B411" s="244"/>
      <c r="C411" s="245"/>
      <c r="D411" s="235" t="s">
        <v>152</v>
      </c>
      <c r="E411" s="246" t="s">
        <v>19</v>
      </c>
      <c r="F411" s="247" t="s">
        <v>337</v>
      </c>
      <c r="G411" s="245"/>
      <c r="H411" s="248">
        <v>-6.46</v>
      </c>
      <c r="I411" s="249"/>
      <c r="J411" s="245"/>
      <c r="K411" s="245"/>
      <c r="L411" s="250"/>
      <c r="M411" s="251"/>
      <c r="N411" s="252"/>
      <c r="O411" s="252"/>
      <c r="P411" s="252"/>
      <c r="Q411" s="252"/>
      <c r="R411" s="252"/>
      <c r="S411" s="252"/>
      <c r="T411" s="253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54" t="s">
        <v>152</v>
      </c>
      <c r="AU411" s="254" t="s">
        <v>79</v>
      </c>
      <c r="AV411" s="14" t="s">
        <v>79</v>
      </c>
      <c r="AW411" s="14" t="s">
        <v>32</v>
      </c>
      <c r="AX411" s="14" t="s">
        <v>70</v>
      </c>
      <c r="AY411" s="254" t="s">
        <v>141</v>
      </c>
    </row>
    <row r="412" s="14" customFormat="1">
      <c r="A412" s="14"/>
      <c r="B412" s="244"/>
      <c r="C412" s="245"/>
      <c r="D412" s="235" t="s">
        <v>152</v>
      </c>
      <c r="E412" s="246" t="s">
        <v>19</v>
      </c>
      <c r="F412" s="247" t="s">
        <v>338</v>
      </c>
      <c r="G412" s="245"/>
      <c r="H412" s="248">
        <v>-19.379999999999999</v>
      </c>
      <c r="I412" s="249"/>
      <c r="J412" s="245"/>
      <c r="K412" s="245"/>
      <c r="L412" s="250"/>
      <c r="M412" s="251"/>
      <c r="N412" s="252"/>
      <c r="O412" s="252"/>
      <c r="P412" s="252"/>
      <c r="Q412" s="252"/>
      <c r="R412" s="252"/>
      <c r="S412" s="252"/>
      <c r="T412" s="253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4" t="s">
        <v>152</v>
      </c>
      <c r="AU412" s="254" t="s">
        <v>79</v>
      </c>
      <c r="AV412" s="14" t="s">
        <v>79</v>
      </c>
      <c r="AW412" s="14" t="s">
        <v>32</v>
      </c>
      <c r="AX412" s="14" t="s">
        <v>70</v>
      </c>
      <c r="AY412" s="254" t="s">
        <v>141</v>
      </c>
    </row>
    <row r="413" s="16" customFormat="1">
      <c r="A413" s="16"/>
      <c r="B413" s="266"/>
      <c r="C413" s="267"/>
      <c r="D413" s="235" t="s">
        <v>152</v>
      </c>
      <c r="E413" s="268" t="s">
        <v>19</v>
      </c>
      <c r="F413" s="269" t="s">
        <v>163</v>
      </c>
      <c r="G413" s="267"/>
      <c r="H413" s="270">
        <v>-25.84</v>
      </c>
      <c r="I413" s="271"/>
      <c r="J413" s="267"/>
      <c r="K413" s="267"/>
      <c r="L413" s="272"/>
      <c r="M413" s="273"/>
      <c r="N413" s="274"/>
      <c r="O413" s="274"/>
      <c r="P413" s="274"/>
      <c r="Q413" s="274"/>
      <c r="R413" s="274"/>
      <c r="S413" s="274"/>
      <c r="T413" s="275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T413" s="276" t="s">
        <v>152</v>
      </c>
      <c r="AU413" s="276" t="s">
        <v>79</v>
      </c>
      <c r="AV413" s="16" t="s">
        <v>164</v>
      </c>
      <c r="AW413" s="16" t="s">
        <v>32</v>
      </c>
      <c r="AX413" s="16" t="s">
        <v>70</v>
      </c>
      <c r="AY413" s="276" t="s">
        <v>141</v>
      </c>
    </row>
    <row r="414" s="14" customFormat="1">
      <c r="A414" s="14"/>
      <c r="B414" s="244"/>
      <c r="C414" s="245"/>
      <c r="D414" s="235" t="s">
        <v>152</v>
      </c>
      <c r="E414" s="246" t="s">
        <v>19</v>
      </c>
      <c r="F414" s="247" t="s">
        <v>339</v>
      </c>
      <c r="G414" s="245"/>
      <c r="H414" s="248">
        <v>-5.0899999999999999</v>
      </c>
      <c r="I414" s="249"/>
      <c r="J414" s="245"/>
      <c r="K414" s="245"/>
      <c r="L414" s="250"/>
      <c r="M414" s="251"/>
      <c r="N414" s="252"/>
      <c r="O414" s="252"/>
      <c r="P414" s="252"/>
      <c r="Q414" s="252"/>
      <c r="R414" s="252"/>
      <c r="S414" s="252"/>
      <c r="T414" s="253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54" t="s">
        <v>152</v>
      </c>
      <c r="AU414" s="254" t="s">
        <v>79</v>
      </c>
      <c r="AV414" s="14" t="s">
        <v>79</v>
      </c>
      <c r="AW414" s="14" t="s">
        <v>32</v>
      </c>
      <c r="AX414" s="14" t="s">
        <v>70</v>
      </c>
      <c r="AY414" s="254" t="s">
        <v>141</v>
      </c>
    </row>
    <row r="415" s="14" customFormat="1">
      <c r="A415" s="14"/>
      <c r="B415" s="244"/>
      <c r="C415" s="245"/>
      <c r="D415" s="235" t="s">
        <v>152</v>
      </c>
      <c r="E415" s="246" t="s">
        <v>19</v>
      </c>
      <c r="F415" s="247" t="s">
        <v>340</v>
      </c>
      <c r="G415" s="245"/>
      <c r="H415" s="248">
        <v>-5.2800000000000002</v>
      </c>
      <c r="I415" s="249"/>
      <c r="J415" s="245"/>
      <c r="K415" s="245"/>
      <c r="L415" s="250"/>
      <c r="M415" s="251"/>
      <c r="N415" s="252"/>
      <c r="O415" s="252"/>
      <c r="P415" s="252"/>
      <c r="Q415" s="252"/>
      <c r="R415" s="252"/>
      <c r="S415" s="252"/>
      <c r="T415" s="253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54" t="s">
        <v>152</v>
      </c>
      <c r="AU415" s="254" t="s">
        <v>79</v>
      </c>
      <c r="AV415" s="14" t="s">
        <v>79</v>
      </c>
      <c r="AW415" s="14" t="s">
        <v>32</v>
      </c>
      <c r="AX415" s="14" t="s">
        <v>70</v>
      </c>
      <c r="AY415" s="254" t="s">
        <v>141</v>
      </c>
    </row>
    <row r="416" s="16" customFormat="1">
      <c r="A416" s="16"/>
      <c r="B416" s="266"/>
      <c r="C416" s="267"/>
      <c r="D416" s="235" t="s">
        <v>152</v>
      </c>
      <c r="E416" s="268" t="s">
        <v>19</v>
      </c>
      <c r="F416" s="269" t="s">
        <v>163</v>
      </c>
      <c r="G416" s="267"/>
      <c r="H416" s="270">
        <v>-10.370000000000001</v>
      </c>
      <c r="I416" s="271"/>
      <c r="J416" s="267"/>
      <c r="K416" s="267"/>
      <c r="L416" s="272"/>
      <c r="M416" s="273"/>
      <c r="N416" s="274"/>
      <c r="O416" s="274"/>
      <c r="P416" s="274"/>
      <c r="Q416" s="274"/>
      <c r="R416" s="274"/>
      <c r="S416" s="274"/>
      <c r="T416" s="275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T416" s="276" t="s">
        <v>152</v>
      </c>
      <c r="AU416" s="276" t="s">
        <v>79</v>
      </c>
      <c r="AV416" s="16" t="s">
        <v>164</v>
      </c>
      <c r="AW416" s="16" t="s">
        <v>32</v>
      </c>
      <c r="AX416" s="16" t="s">
        <v>70</v>
      </c>
      <c r="AY416" s="276" t="s">
        <v>141</v>
      </c>
    </row>
    <row r="417" s="15" customFormat="1">
      <c r="A417" s="15"/>
      <c r="B417" s="255"/>
      <c r="C417" s="256"/>
      <c r="D417" s="235" t="s">
        <v>152</v>
      </c>
      <c r="E417" s="257" t="s">
        <v>19</v>
      </c>
      <c r="F417" s="258" t="s">
        <v>155</v>
      </c>
      <c r="G417" s="256"/>
      <c r="H417" s="259">
        <v>71.13900000000001</v>
      </c>
      <c r="I417" s="260"/>
      <c r="J417" s="256"/>
      <c r="K417" s="256"/>
      <c r="L417" s="261"/>
      <c r="M417" s="262"/>
      <c r="N417" s="263"/>
      <c r="O417" s="263"/>
      <c r="P417" s="263"/>
      <c r="Q417" s="263"/>
      <c r="R417" s="263"/>
      <c r="S417" s="263"/>
      <c r="T417" s="264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T417" s="265" t="s">
        <v>152</v>
      </c>
      <c r="AU417" s="265" t="s">
        <v>79</v>
      </c>
      <c r="AV417" s="15" t="s">
        <v>148</v>
      </c>
      <c r="AW417" s="15" t="s">
        <v>32</v>
      </c>
      <c r="AX417" s="15" t="s">
        <v>77</v>
      </c>
      <c r="AY417" s="265" t="s">
        <v>141</v>
      </c>
    </row>
    <row r="418" s="2" customFormat="1" ht="24.15" customHeight="1">
      <c r="A418" s="41"/>
      <c r="B418" s="42"/>
      <c r="C418" s="215" t="s">
        <v>341</v>
      </c>
      <c r="D418" s="215" t="s">
        <v>143</v>
      </c>
      <c r="E418" s="216" t="s">
        <v>331</v>
      </c>
      <c r="F418" s="217" t="s">
        <v>332</v>
      </c>
      <c r="G418" s="218" t="s">
        <v>216</v>
      </c>
      <c r="H418" s="219">
        <v>5.2800000000000002</v>
      </c>
      <c r="I418" s="220"/>
      <c r="J418" s="221">
        <f>ROUND(I418*H418,2)</f>
        <v>0</v>
      </c>
      <c r="K418" s="217" t="s">
        <v>147</v>
      </c>
      <c r="L418" s="47"/>
      <c r="M418" s="222" t="s">
        <v>19</v>
      </c>
      <c r="N418" s="223" t="s">
        <v>41</v>
      </c>
      <c r="O418" s="87"/>
      <c r="P418" s="224">
        <f>O418*H418</f>
        <v>0</v>
      </c>
      <c r="Q418" s="224">
        <v>0</v>
      </c>
      <c r="R418" s="224">
        <f>Q418*H418</f>
        <v>0</v>
      </c>
      <c r="S418" s="224">
        <v>0</v>
      </c>
      <c r="T418" s="225">
        <f>S418*H418</f>
        <v>0</v>
      </c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R418" s="226" t="s">
        <v>148</v>
      </c>
      <c r="AT418" s="226" t="s">
        <v>143</v>
      </c>
      <c r="AU418" s="226" t="s">
        <v>79</v>
      </c>
      <c r="AY418" s="20" t="s">
        <v>141</v>
      </c>
      <c r="BE418" s="227">
        <f>IF(N418="základní",J418,0)</f>
        <v>0</v>
      </c>
      <c r="BF418" s="227">
        <f>IF(N418="snížená",J418,0)</f>
        <v>0</v>
      </c>
      <c r="BG418" s="227">
        <f>IF(N418="zákl. přenesená",J418,0)</f>
        <v>0</v>
      </c>
      <c r="BH418" s="227">
        <f>IF(N418="sníž. přenesená",J418,0)</f>
        <v>0</v>
      </c>
      <c r="BI418" s="227">
        <f>IF(N418="nulová",J418,0)</f>
        <v>0</v>
      </c>
      <c r="BJ418" s="20" t="s">
        <v>77</v>
      </c>
      <c r="BK418" s="227">
        <f>ROUND(I418*H418,2)</f>
        <v>0</v>
      </c>
      <c r="BL418" s="20" t="s">
        <v>148</v>
      </c>
      <c r="BM418" s="226" t="s">
        <v>342</v>
      </c>
    </row>
    <row r="419" s="2" customFormat="1">
      <c r="A419" s="41"/>
      <c r="B419" s="42"/>
      <c r="C419" s="43"/>
      <c r="D419" s="228" t="s">
        <v>150</v>
      </c>
      <c r="E419" s="43"/>
      <c r="F419" s="229" t="s">
        <v>334</v>
      </c>
      <c r="G419" s="43"/>
      <c r="H419" s="43"/>
      <c r="I419" s="230"/>
      <c r="J419" s="43"/>
      <c r="K419" s="43"/>
      <c r="L419" s="47"/>
      <c r="M419" s="231"/>
      <c r="N419" s="232"/>
      <c r="O419" s="87"/>
      <c r="P419" s="87"/>
      <c r="Q419" s="87"/>
      <c r="R419" s="87"/>
      <c r="S419" s="87"/>
      <c r="T419" s="88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T419" s="20" t="s">
        <v>150</v>
      </c>
      <c r="AU419" s="20" t="s">
        <v>79</v>
      </c>
    </row>
    <row r="420" s="13" customFormat="1">
      <c r="A420" s="13"/>
      <c r="B420" s="233"/>
      <c r="C420" s="234"/>
      <c r="D420" s="235" t="s">
        <v>152</v>
      </c>
      <c r="E420" s="236" t="s">
        <v>19</v>
      </c>
      <c r="F420" s="237" t="s">
        <v>343</v>
      </c>
      <c r="G420" s="234"/>
      <c r="H420" s="236" t="s">
        <v>19</v>
      </c>
      <c r="I420" s="238"/>
      <c r="J420" s="234"/>
      <c r="K420" s="234"/>
      <c r="L420" s="239"/>
      <c r="M420" s="240"/>
      <c r="N420" s="241"/>
      <c r="O420" s="241"/>
      <c r="P420" s="241"/>
      <c r="Q420" s="241"/>
      <c r="R420" s="241"/>
      <c r="S420" s="241"/>
      <c r="T420" s="242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43" t="s">
        <v>152</v>
      </c>
      <c r="AU420" s="243" t="s">
        <v>79</v>
      </c>
      <c r="AV420" s="13" t="s">
        <v>77</v>
      </c>
      <c r="AW420" s="13" t="s">
        <v>32</v>
      </c>
      <c r="AX420" s="13" t="s">
        <v>70</v>
      </c>
      <c r="AY420" s="243" t="s">
        <v>141</v>
      </c>
    </row>
    <row r="421" s="13" customFormat="1">
      <c r="A421" s="13"/>
      <c r="B421" s="233"/>
      <c r="C421" s="234"/>
      <c r="D421" s="235" t="s">
        <v>152</v>
      </c>
      <c r="E421" s="236" t="s">
        <v>19</v>
      </c>
      <c r="F421" s="237" t="s">
        <v>161</v>
      </c>
      <c r="G421" s="234"/>
      <c r="H421" s="236" t="s">
        <v>19</v>
      </c>
      <c r="I421" s="238"/>
      <c r="J421" s="234"/>
      <c r="K421" s="234"/>
      <c r="L421" s="239"/>
      <c r="M421" s="240"/>
      <c r="N421" s="241"/>
      <c r="O421" s="241"/>
      <c r="P421" s="241"/>
      <c r="Q421" s="241"/>
      <c r="R421" s="241"/>
      <c r="S421" s="241"/>
      <c r="T421" s="242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43" t="s">
        <v>152</v>
      </c>
      <c r="AU421" s="243" t="s">
        <v>79</v>
      </c>
      <c r="AV421" s="13" t="s">
        <v>77</v>
      </c>
      <c r="AW421" s="13" t="s">
        <v>32</v>
      </c>
      <c r="AX421" s="13" t="s">
        <v>70</v>
      </c>
      <c r="AY421" s="243" t="s">
        <v>141</v>
      </c>
    </row>
    <row r="422" s="14" customFormat="1">
      <c r="A422" s="14"/>
      <c r="B422" s="244"/>
      <c r="C422" s="245"/>
      <c r="D422" s="235" t="s">
        <v>152</v>
      </c>
      <c r="E422" s="246" t="s">
        <v>19</v>
      </c>
      <c r="F422" s="247" t="s">
        <v>344</v>
      </c>
      <c r="G422" s="245"/>
      <c r="H422" s="248">
        <v>1.5</v>
      </c>
      <c r="I422" s="249"/>
      <c r="J422" s="245"/>
      <c r="K422" s="245"/>
      <c r="L422" s="250"/>
      <c r="M422" s="251"/>
      <c r="N422" s="252"/>
      <c r="O422" s="252"/>
      <c r="P422" s="252"/>
      <c r="Q422" s="252"/>
      <c r="R422" s="252"/>
      <c r="S422" s="252"/>
      <c r="T422" s="253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54" t="s">
        <v>152</v>
      </c>
      <c r="AU422" s="254" t="s">
        <v>79</v>
      </c>
      <c r="AV422" s="14" t="s">
        <v>79</v>
      </c>
      <c r="AW422" s="14" t="s">
        <v>32</v>
      </c>
      <c r="AX422" s="14" t="s">
        <v>70</v>
      </c>
      <c r="AY422" s="254" t="s">
        <v>141</v>
      </c>
    </row>
    <row r="423" s="14" customFormat="1">
      <c r="A423" s="14"/>
      <c r="B423" s="244"/>
      <c r="C423" s="245"/>
      <c r="D423" s="235" t="s">
        <v>152</v>
      </c>
      <c r="E423" s="246" t="s">
        <v>19</v>
      </c>
      <c r="F423" s="247" t="s">
        <v>345</v>
      </c>
      <c r="G423" s="245"/>
      <c r="H423" s="248">
        <v>0.75</v>
      </c>
      <c r="I423" s="249"/>
      <c r="J423" s="245"/>
      <c r="K423" s="245"/>
      <c r="L423" s="250"/>
      <c r="M423" s="251"/>
      <c r="N423" s="252"/>
      <c r="O423" s="252"/>
      <c r="P423" s="252"/>
      <c r="Q423" s="252"/>
      <c r="R423" s="252"/>
      <c r="S423" s="252"/>
      <c r="T423" s="253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4" t="s">
        <v>152</v>
      </c>
      <c r="AU423" s="254" t="s">
        <v>79</v>
      </c>
      <c r="AV423" s="14" t="s">
        <v>79</v>
      </c>
      <c r="AW423" s="14" t="s">
        <v>32</v>
      </c>
      <c r="AX423" s="14" t="s">
        <v>70</v>
      </c>
      <c r="AY423" s="254" t="s">
        <v>141</v>
      </c>
    </row>
    <row r="424" s="14" customFormat="1">
      <c r="A424" s="14"/>
      <c r="B424" s="244"/>
      <c r="C424" s="245"/>
      <c r="D424" s="235" t="s">
        <v>152</v>
      </c>
      <c r="E424" s="246" t="s">
        <v>19</v>
      </c>
      <c r="F424" s="247" t="s">
        <v>346</v>
      </c>
      <c r="G424" s="245"/>
      <c r="H424" s="248">
        <v>0.33000000000000002</v>
      </c>
      <c r="I424" s="249"/>
      <c r="J424" s="245"/>
      <c r="K424" s="245"/>
      <c r="L424" s="250"/>
      <c r="M424" s="251"/>
      <c r="N424" s="252"/>
      <c r="O424" s="252"/>
      <c r="P424" s="252"/>
      <c r="Q424" s="252"/>
      <c r="R424" s="252"/>
      <c r="S424" s="252"/>
      <c r="T424" s="253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54" t="s">
        <v>152</v>
      </c>
      <c r="AU424" s="254" t="s">
        <v>79</v>
      </c>
      <c r="AV424" s="14" t="s">
        <v>79</v>
      </c>
      <c r="AW424" s="14" t="s">
        <v>32</v>
      </c>
      <c r="AX424" s="14" t="s">
        <v>70</v>
      </c>
      <c r="AY424" s="254" t="s">
        <v>141</v>
      </c>
    </row>
    <row r="425" s="16" customFormat="1">
      <c r="A425" s="16"/>
      <c r="B425" s="266"/>
      <c r="C425" s="267"/>
      <c r="D425" s="235" t="s">
        <v>152</v>
      </c>
      <c r="E425" s="268" t="s">
        <v>19</v>
      </c>
      <c r="F425" s="269" t="s">
        <v>163</v>
      </c>
      <c r="G425" s="267"/>
      <c r="H425" s="270">
        <v>2.5800000000000001</v>
      </c>
      <c r="I425" s="271"/>
      <c r="J425" s="267"/>
      <c r="K425" s="267"/>
      <c r="L425" s="272"/>
      <c r="M425" s="273"/>
      <c r="N425" s="274"/>
      <c r="O425" s="274"/>
      <c r="P425" s="274"/>
      <c r="Q425" s="274"/>
      <c r="R425" s="274"/>
      <c r="S425" s="274"/>
      <c r="T425" s="275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T425" s="276" t="s">
        <v>152</v>
      </c>
      <c r="AU425" s="276" t="s">
        <v>79</v>
      </c>
      <c r="AV425" s="16" t="s">
        <v>164</v>
      </c>
      <c r="AW425" s="16" t="s">
        <v>32</v>
      </c>
      <c r="AX425" s="16" t="s">
        <v>70</v>
      </c>
      <c r="AY425" s="276" t="s">
        <v>141</v>
      </c>
    </row>
    <row r="426" s="13" customFormat="1">
      <c r="A426" s="13"/>
      <c r="B426" s="233"/>
      <c r="C426" s="234"/>
      <c r="D426" s="235" t="s">
        <v>152</v>
      </c>
      <c r="E426" s="236" t="s">
        <v>19</v>
      </c>
      <c r="F426" s="237" t="s">
        <v>165</v>
      </c>
      <c r="G426" s="234"/>
      <c r="H426" s="236" t="s">
        <v>19</v>
      </c>
      <c r="I426" s="238"/>
      <c r="J426" s="234"/>
      <c r="K426" s="234"/>
      <c r="L426" s="239"/>
      <c r="M426" s="240"/>
      <c r="N426" s="241"/>
      <c r="O426" s="241"/>
      <c r="P426" s="241"/>
      <c r="Q426" s="241"/>
      <c r="R426" s="241"/>
      <c r="S426" s="241"/>
      <c r="T426" s="242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43" t="s">
        <v>152</v>
      </c>
      <c r="AU426" s="243" t="s">
        <v>79</v>
      </c>
      <c r="AV426" s="13" t="s">
        <v>77</v>
      </c>
      <c r="AW426" s="13" t="s">
        <v>32</v>
      </c>
      <c r="AX426" s="13" t="s">
        <v>70</v>
      </c>
      <c r="AY426" s="243" t="s">
        <v>141</v>
      </c>
    </row>
    <row r="427" s="14" customFormat="1">
      <c r="A427" s="14"/>
      <c r="B427" s="244"/>
      <c r="C427" s="245"/>
      <c r="D427" s="235" t="s">
        <v>152</v>
      </c>
      <c r="E427" s="246" t="s">
        <v>19</v>
      </c>
      <c r="F427" s="247" t="s">
        <v>345</v>
      </c>
      <c r="G427" s="245"/>
      <c r="H427" s="248">
        <v>0.75</v>
      </c>
      <c r="I427" s="249"/>
      <c r="J427" s="245"/>
      <c r="K427" s="245"/>
      <c r="L427" s="250"/>
      <c r="M427" s="251"/>
      <c r="N427" s="252"/>
      <c r="O427" s="252"/>
      <c r="P427" s="252"/>
      <c r="Q427" s="252"/>
      <c r="R427" s="252"/>
      <c r="S427" s="252"/>
      <c r="T427" s="253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54" t="s">
        <v>152</v>
      </c>
      <c r="AU427" s="254" t="s">
        <v>79</v>
      </c>
      <c r="AV427" s="14" t="s">
        <v>79</v>
      </c>
      <c r="AW427" s="14" t="s">
        <v>32</v>
      </c>
      <c r="AX427" s="14" t="s">
        <v>70</v>
      </c>
      <c r="AY427" s="254" t="s">
        <v>141</v>
      </c>
    </row>
    <row r="428" s="14" customFormat="1">
      <c r="A428" s="14"/>
      <c r="B428" s="244"/>
      <c r="C428" s="245"/>
      <c r="D428" s="235" t="s">
        <v>152</v>
      </c>
      <c r="E428" s="246" t="s">
        <v>19</v>
      </c>
      <c r="F428" s="247" t="s">
        <v>347</v>
      </c>
      <c r="G428" s="245"/>
      <c r="H428" s="248">
        <v>0.29999999999999999</v>
      </c>
      <c r="I428" s="249"/>
      <c r="J428" s="245"/>
      <c r="K428" s="245"/>
      <c r="L428" s="250"/>
      <c r="M428" s="251"/>
      <c r="N428" s="252"/>
      <c r="O428" s="252"/>
      <c r="P428" s="252"/>
      <c r="Q428" s="252"/>
      <c r="R428" s="252"/>
      <c r="S428" s="252"/>
      <c r="T428" s="253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4" t="s">
        <v>152</v>
      </c>
      <c r="AU428" s="254" t="s">
        <v>79</v>
      </c>
      <c r="AV428" s="14" t="s">
        <v>79</v>
      </c>
      <c r="AW428" s="14" t="s">
        <v>32</v>
      </c>
      <c r="AX428" s="14" t="s">
        <v>70</v>
      </c>
      <c r="AY428" s="254" t="s">
        <v>141</v>
      </c>
    </row>
    <row r="429" s="16" customFormat="1">
      <c r="A429" s="16"/>
      <c r="B429" s="266"/>
      <c r="C429" s="267"/>
      <c r="D429" s="235" t="s">
        <v>152</v>
      </c>
      <c r="E429" s="268" t="s">
        <v>19</v>
      </c>
      <c r="F429" s="269" t="s">
        <v>163</v>
      </c>
      <c r="G429" s="267"/>
      <c r="H429" s="270">
        <v>1.05</v>
      </c>
      <c r="I429" s="271"/>
      <c r="J429" s="267"/>
      <c r="K429" s="267"/>
      <c r="L429" s="272"/>
      <c r="M429" s="273"/>
      <c r="N429" s="274"/>
      <c r="O429" s="274"/>
      <c r="P429" s="274"/>
      <c r="Q429" s="274"/>
      <c r="R429" s="274"/>
      <c r="S429" s="274"/>
      <c r="T429" s="275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T429" s="276" t="s">
        <v>152</v>
      </c>
      <c r="AU429" s="276" t="s">
        <v>79</v>
      </c>
      <c r="AV429" s="16" t="s">
        <v>164</v>
      </c>
      <c r="AW429" s="16" t="s">
        <v>32</v>
      </c>
      <c r="AX429" s="16" t="s">
        <v>70</v>
      </c>
      <c r="AY429" s="276" t="s">
        <v>141</v>
      </c>
    </row>
    <row r="430" s="13" customFormat="1">
      <c r="A430" s="13"/>
      <c r="B430" s="233"/>
      <c r="C430" s="234"/>
      <c r="D430" s="235" t="s">
        <v>152</v>
      </c>
      <c r="E430" s="236" t="s">
        <v>19</v>
      </c>
      <c r="F430" s="237" t="s">
        <v>172</v>
      </c>
      <c r="G430" s="234"/>
      <c r="H430" s="236" t="s">
        <v>19</v>
      </c>
      <c r="I430" s="238"/>
      <c r="J430" s="234"/>
      <c r="K430" s="234"/>
      <c r="L430" s="239"/>
      <c r="M430" s="240"/>
      <c r="N430" s="241"/>
      <c r="O430" s="241"/>
      <c r="P430" s="241"/>
      <c r="Q430" s="241"/>
      <c r="R430" s="241"/>
      <c r="S430" s="241"/>
      <c r="T430" s="242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43" t="s">
        <v>152</v>
      </c>
      <c r="AU430" s="243" t="s">
        <v>79</v>
      </c>
      <c r="AV430" s="13" t="s">
        <v>77</v>
      </c>
      <c r="AW430" s="13" t="s">
        <v>32</v>
      </c>
      <c r="AX430" s="13" t="s">
        <v>70</v>
      </c>
      <c r="AY430" s="243" t="s">
        <v>141</v>
      </c>
    </row>
    <row r="431" s="14" customFormat="1">
      <c r="A431" s="14"/>
      <c r="B431" s="244"/>
      <c r="C431" s="245"/>
      <c r="D431" s="235" t="s">
        <v>152</v>
      </c>
      <c r="E431" s="246" t="s">
        <v>19</v>
      </c>
      <c r="F431" s="247" t="s">
        <v>345</v>
      </c>
      <c r="G431" s="245"/>
      <c r="H431" s="248">
        <v>0.75</v>
      </c>
      <c r="I431" s="249"/>
      <c r="J431" s="245"/>
      <c r="K431" s="245"/>
      <c r="L431" s="250"/>
      <c r="M431" s="251"/>
      <c r="N431" s="252"/>
      <c r="O431" s="252"/>
      <c r="P431" s="252"/>
      <c r="Q431" s="252"/>
      <c r="R431" s="252"/>
      <c r="S431" s="252"/>
      <c r="T431" s="253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54" t="s">
        <v>152</v>
      </c>
      <c r="AU431" s="254" t="s">
        <v>79</v>
      </c>
      <c r="AV431" s="14" t="s">
        <v>79</v>
      </c>
      <c r="AW431" s="14" t="s">
        <v>32</v>
      </c>
      <c r="AX431" s="14" t="s">
        <v>70</v>
      </c>
      <c r="AY431" s="254" t="s">
        <v>141</v>
      </c>
    </row>
    <row r="432" s="14" customFormat="1">
      <c r="A432" s="14"/>
      <c r="B432" s="244"/>
      <c r="C432" s="245"/>
      <c r="D432" s="235" t="s">
        <v>152</v>
      </c>
      <c r="E432" s="246" t="s">
        <v>19</v>
      </c>
      <c r="F432" s="247" t="s">
        <v>347</v>
      </c>
      <c r="G432" s="245"/>
      <c r="H432" s="248">
        <v>0.29999999999999999</v>
      </c>
      <c r="I432" s="249"/>
      <c r="J432" s="245"/>
      <c r="K432" s="245"/>
      <c r="L432" s="250"/>
      <c r="M432" s="251"/>
      <c r="N432" s="252"/>
      <c r="O432" s="252"/>
      <c r="P432" s="252"/>
      <c r="Q432" s="252"/>
      <c r="R432" s="252"/>
      <c r="S432" s="252"/>
      <c r="T432" s="253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54" t="s">
        <v>152</v>
      </c>
      <c r="AU432" s="254" t="s">
        <v>79</v>
      </c>
      <c r="AV432" s="14" t="s">
        <v>79</v>
      </c>
      <c r="AW432" s="14" t="s">
        <v>32</v>
      </c>
      <c r="AX432" s="14" t="s">
        <v>70</v>
      </c>
      <c r="AY432" s="254" t="s">
        <v>141</v>
      </c>
    </row>
    <row r="433" s="14" customFormat="1">
      <c r="A433" s="14"/>
      <c r="B433" s="244"/>
      <c r="C433" s="245"/>
      <c r="D433" s="235" t="s">
        <v>152</v>
      </c>
      <c r="E433" s="246" t="s">
        <v>19</v>
      </c>
      <c r="F433" s="247" t="s">
        <v>347</v>
      </c>
      <c r="G433" s="245"/>
      <c r="H433" s="248">
        <v>0.29999999999999999</v>
      </c>
      <c r="I433" s="249"/>
      <c r="J433" s="245"/>
      <c r="K433" s="245"/>
      <c r="L433" s="250"/>
      <c r="M433" s="251"/>
      <c r="N433" s="252"/>
      <c r="O433" s="252"/>
      <c r="P433" s="252"/>
      <c r="Q433" s="252"/>
      <c r="R433" s="252"/>
      <c r="S433" s="252"/>
      <c r="T433" s="253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54" t="s">
        <v>152</v>
      </c>
      <c r="AU433" s="254" t="s">
        <v>79</v>
      </c>
      <c r="AV433" s="14" t="s">
        <v>79</v>
      </c>
      <c r="AW433" s="14" t="s">
        <v>32</v>
      </c>
      <c r="AX433" s="14" t="s">
        <v>70</v>
      </c>
      <c r="AY433" s="254" t="s">
        <v>141</v>
      </c>
    </row>
    <row r="434" s="14" customFormat="1">
      <c r="A434" s="14"/>
      <c r="B434" s="244"/>
      <c r="C434" s="245"/>
      <c r="D434" s="235" t="s">
        <v>152</v>
      </c>
      <c r="E434" s="246" t="s">
        <v>19</v>
      </c>
      <c r="F434" s="247" t="s">
        <v>347</v>
      </c>
      <c r="G434" s="245"/>
      <c r="H434" s="248">
        <v>0.29999999999999999</v>
      </c>
      <c r="I434" s="249"/>
      <c r="J434" s="245"/>
      <c r="K434" s="245"/>
      <c r="L434" s="250"/>
      <c r="M434" s="251"/>
      <c r="N434" s="252"/>
      <c r="O434" s="252"/>
      <c r="P434" s="252"/>
      <c r="Q434" s="252"/>
      <c r="R434" s="252"/>
      <c r="S434" s="252"/>
      <c r="T434" s="253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4" t="s">
        <v>152</v>
      </c>
      <c r="AU434" s="254" t="s">
        <v>79</v>
      </c>
      <c r="AV434" s="14" t="s">
        <v>79</v>
      </c>
      <c r="AW434" s="14" t="s">
        <v>32</v>
      </c>
      <c r="AX434" s="14" t="s">
        <v>70</v>
      </c>
      <c r="AY434" s="254" t="s">
        <v>141</v>
      </c>
    </row>
    <row r="435" s="16" customFormat="1">
      <c r="A435" s="16"/>
      <c r="B435" s="266"/>
      <c r="C435" s="267"/>
      <c r="D435" s="235" t="s">
        <v>152</v>
      </c>
      <c r="E435" s="268" t="s">
        <v>19</v>
      </c>
      <c r="F435" s="269" t="s">
        <v>163</v>
      </c>
      <c r="G435" s="267"/>
      <c r="H435" s="270">
        <v>1.6500000000000001</v>
      </c>
      <c r="I435" s="271"/>
      <c r="J435" s="267"/>
      <c r="K435" s="267"/>
      <c r="L435" s="272"/>
      <c r="M435" s="273"/>
      <c r="N435" s="274"/>
      <c r="O435" s="274"/>
      <c r="P435" s="274"/>
      <c r="Q435" s="274"/>
      <c r="R435" s="274"/>
      <c r="S435" s="274"/>
      <c r="T435" s="275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T435" s="276" t="s">
        <v>152</v>
      </c>
      <c r="AU435" s="276" t="s">
        <v>79</v>
      </c>
      <c r="AV435" s="16" t="s">
        <v>164</v>
      </c>
      <c r="AW435" s="16" t="s">
        <v>32</v>
      </c>
      <c r="AX435" s="16" t="s">
        <v>70</v>
      </c>
      <c r="AY435" s="276" t="s">
        <v>141</v>
      </c>
    </row>
    <row r="436" s="15" customFormat="1">
      <c r="A436" s="15"/>
      <c r="B436" s="255"/>
      <c r="C436" s="256"/>
      <c r="D436" s="235" t="s">
        <v>152</v>
      </c>
      <c r="E436" s="257" t="s">
        <v>19</v>
      </c>
      <c r="F436" s="258" t="s">
        <v>155</v>
      </c>
      <c r="G436" s="256"/>
      <c r="H436" s="259">
        <v>5.2799999999999994</v>
      </c>
      <c r="I436" s="260"/>
      <c r="J436" s="256"/>
      <c r="K436" s="256"/>
      <c r="L436" s="261"/>
      <c r="M436" s="262"/>
      <c r="N436" s="263"/>
      <c r="O436" s="263"/>
      <c r="P436" s="263"/>
      <c r="Q436" s="263"/>
      <c r="R436" s="263"/>
      <c r="S436" s="263"/>
      <c r="T436" s="264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T436" s="265" t="s">
        <v>152</v>
      </c>
      <c r="AU436" s="265" t="s">
        <v>79</v>
      </c>
      <c r="AV436" s="15" t="s">
        <v>148</v>
      </c>
      <c r="AW436" s="15" t="s">
        <v>32</v>
      </c>
      <c r="AX436" s="15" t="s">
        <v>77</v>
      </c>
      <c r="AY436" s="265" t="s">
        <v>141</v>
      </c>
    </row>
    <row r="437" s="2" customFormat="1" ht="24.15" customHeight="1">
      <c r="A437" s="41"/>
      <c r="B437" s="42"/>
      <c r="C437" s="215" t="s">
        <v>348</v>
      </c>
      <c r="D437" s="215" t="s">
        <v>143</v>
      </c>
      <c r="E437" s="216" t="s">
        <v>331</v>
      </c>
      <c r="F437" s="217" t="s">
        <v>332</v>
      </c>
      <c r="G437" s="218" t="s">
        <v>216</v>
      </c>
      <c r="H437" s="219">
        <v>5.0899999999999999</v>
      </c>
      <c r="I437" s="220"/>
      <c r="J437" s="221">
        <f>ROUND(I437*H437,2)</f>
        <v>0</v>
      </c>
      <c r="K437" s="217" t="s">
        <v>147</v>
      </c>
      <c r="L437" s="47"/>
      <c r="M437" s="222" t="s">
        <v>19</v>
      </c>
      <c r="N437" s="223" t="s">
        <v>41</v>
      </c>
      <c r="O437" s="87"/>
      <c r="P437" s="224">
        <f>O437*H437</f>
        <v>0</v>
      </c>
      <c r="Q437" s="224">
        <v>0</v>
      </c>
      <c r="R437" s="224">
        <f>Q437*H437</f>
        <v>0</v>
      </c>
      <c r="S437" s="224">
        <v>0</v>
      </c>
      <c r="T437" s="225">
        <f>S437*H437</f>
        <v>0</v>
      </c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R437" s="226" t="s">
        <v>148</v>
      </c>
      <c r="AT437" s="226" t="s">
        <v>143</v>
      </c>
      <c r="AU437" s="226" t="s">
        <v>79</v>
      </c>
      <c r="AY437" s="20" t="s">
        <v>141</v>
      </c>
      <c r="BE437" s="227">
        <f>IF(N437="základní",J437,0)</f>
        <v>0</v>
      </c>
      <c r="BF437" s="227">
        <f>IF(N437="snížená",J437,0)</f>
        <v>0</v>
      </c>
      <c r="BG437" s="227">
        <f>IF(N437="zákl. přenesená",J437,0)</f>
        <v>0</v>
      </c>
      <c r="BH437" s="227">
        <f>IF(N437="sníž. přenesená",J437,0)</f>
        <v>0</v>
      </c>
      <c r="BI437" s="227">
        <f>IF(N437="nulová",J437,0)</f>
        <v>0</v>
      </c>
      <c r="BJ437" s="20" t="s">
        <v>77</v>
      </c>
      <c r="BK437" s="227">
        <f>ROUND(I437*H437,2)</f>
        <v>0</v>
      </c>
      <c r="BL437" s="20" t="s">
        <v>148</v>
      </c>
      <c r="BM437" s="226" t="s">
        <v>349</v>
      </c>
    </row>
    <row r="438" s="2" customFormat="1">
      <c r="A438" s="41"/>
      <c r="B438" s="42"/>
      <c r="C438" s="43"/>
      <c r="D438" s="228" t="s">
        <v>150</v>
      </c>
      <c r="E438" s="43"/>
      <c r="F438" s="229" t="s">
        <v>334</v>
      </c>
      <c r="G438" s="43"/>
      <c r="H438" s="43"/>
      <c r="I438" s="230"/>
      <c r="J438" s="43"/>
      <c r="K438" s="43"/>
      <c r="L438" s="47"/>
      <c r="M438" s="231"/>
      <c r="N438" s="232"/>
      <c r="O438" s="87"/>
      <c r="P438" s="87"/>
      <c r="Q438" s="87"/>
      <c r="R438" s="87"/>
      <c r="S438" s="87"/>
      <c r="T438" s="88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T438" s="20" t="s">
        <v>150</v>
      </c>
      <c r="AU438" s="20" t="s">
        <v>79</v>
      </c>
    </row>
    <row r="439" s="13" customFormat="1">
      <c r="A439" s="13"/>
      <c r="B439" s="233"/>
      <c r="C439" s="234"/>
      <c r="D439" s="235" t="s">
        <v>152</v>
      </c>
      <c r="E439" s="236" t="s">
        <v>19</v>
      </c>
      <c r="F439" s="237" t="s">
        <v>350</v>
      </c>
      <c r="G439" s="234"/>
      <c r="H439" s="236" t="s">
        <v>19</v>
      </c>
      <c r="I439" s="238"/>
      <c r="J439" s="234"/>
      <c r="K439" s="234"/>
      <c r="L439" s="239"/>
      <c r="M439" s="240"/>
      <c r="N439" s="241"/>
      <c r="O439" s="241"/>
      <c r="P439" s="241"/>
      <c r="Q439" s="241"/>
      <c r="R439" s="241"/>
      <c r="S439" s="241"/>
      <c r="T439" s="242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43" t="s">
        <v>152</v>
      </c>
      <c r="AU439" s="243" t="s">
        <v>79</v>
      </c>
      <c r="AV439" s="13" t="s">
        <v>77</v>
      </c>
      <c r="AW439" s="13" t="s">
        <v>32</v>
      </c>
      <c r="AX439" s="13" t="s">
        <v>70</v>
      </c>
      <c r="AY439" s="243" t="s">
        <v>141</v>
      </c>
    </row>
    <row r="440" s="13" customFormat="1">
      <c r="A440" s="13"/>
      <c r="B440" s="233"/>
      <c r="C440" s="234"/>
      <c r="D440" s="235" t="s">
        <v>152</v>
      </c>
      <c r="E440" s="236" t="s">
        <v>19</v>
      </c>
      <c r="F440" s="237" t="s">
        <v>161</v>
      </c>
      <c r="G440" s="234"/>
      <c r="H440" s="236" t="s">
        <v>19</v>
      </c>
      <c r="I440" s="238"/>
      <c r="J440" s="234"/>
      <c r="K440" s="234"/>
      <c r="L440" s="239"/>
      <c r="M440" s="240"/>
      <c r="N440" s="241"/>
      <c r="O440" s="241"/>
      <c r="P440" s="241"/>
      <c r="Q440" s="241"/>
      <c r="R440" s="241"/>
      <c r="S440" s="241"/>
      <c r="T440" s="242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43" t="s">
        <v>152</v>
      </c>
      <c r="AU440" s="243" t="s">
        <v>79</v>
      </c>
      <c r="AV440" s="13" t="s">
        <v>77</v>
      </c>
      <c r="AW440" s="13" t="s">
        <v>32</v>
      </c>
      <c r="AX440" s="13" t="s">
        <v>70</v>
      </c>
      <c r="AY440" s="243" t="s">
        <v>141</v>
      </c>
    </row>
    <row r="441" s="14" customFormat="1">
      <c r="A441" s="14"/>
      <c r="B441" s="244"/>
      <c r="C441" s="245"/>
      <c r="D441" s="235" t="s">
        <v>152</v>
      </c>
      <c r="E441" s="246" t="s">
        <v>19</v>
      </c>
      <c r="F441" s="247" t="s">
        <v>351</v>
      </c>
      <c r="G441" s="245"/>
      <c r="H441" s="248">
        <v>4.4000000000000004</v>
      </c>
      <c r="I441" s="249"/>
      <c r="J441" s="245"/>
      <c r="K441" s="245"/>
      <c r="L441" s="250"/>
      <c r="M441" s="251"/>
      <c r="N441" s="252"/>
      <c r="O441" s="252"/>
      <c r="P441" s="252"/>
      <c r="Q441" s="252"/>
      <c r="R441" s="252"/>
      <c r="S441" s="252"/>
      <c r="T441" s="253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4" t="s">
        <v>152</v>
      </c>
      <c r="AU441" s="254" t="s">
        <v>79</v>
      </c>
      <c r="AV441" s="14" t="s">
        <v>79</v>
      </c>
      <c r="AW441" s="14" t="s">
        <v>32</v>
      </c>
      <c r="AX441" s="14" t="s">
        <v>70</v>
      </c>
      <c r="AY441" s="254" t="s">
        <v>141</v>
      </c>
    </row>
    <row r="442" s="16" customFormat="1">
      <c r="A442" s="16"/>
      <c r="B442" s="266"/>
      <c r="C442" s="267"/>
      <c r="D442" s="235" t="s">
        <v>152</v>
      </c>
      <c r="E442" s="268" t="s">
        <v>19</v>
      </c>
      <c r="F442" s="269" t="s">
        <v>163</v>
      </c>
      <c r="G442" s="267"/>
      <c r="H442" s="270">
        <v>4.4000000000000004</v>
      </c>
      <c r="I442" s="271"/>
      <c r="J442" s="267"/>
      <c r="K442" s="267"/>
      <c r="L442" s="272"/>
      <c r="M442" s="273"/>
      <c r="N442" s="274"/>
      <c r="O442" s="274"/>
      <c r="P442" s="274"/>
      <c r="Q442" s="274"/>
      <c r="R442" s="274"/>
      <c r="S442" s="274"/>
      <c r="T442" s="275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T442" s="276" t="s">
        <v>152</v>
      </c>
      <c r="AU442" s="276" t="s">
        <v>79</v>
      </c>
      <c r="AV442" s="16" t="s">
        <v>164</v>
      </c>
      <c r="AW442" s="16" t="s">
        <v>32</v>
      </c>
      <c r="AX442" s="16" t="s">
        <v>70</v>
      </c>
      <c r="AY442" s="276" t="s">
        <v>141</v>
      </c>
    </row>
    <row r="443" s="13" customFormat="1">
      <c r="A443" s="13"/>
      <c r="B443" s="233"/>
      <c r="C443" s="234"/>
      <c r="D443" s="235" t="s">
        <v>152</v>
      </c>
      <c r="E443" s="236" t="s">
        <v>19</v>
      </c>
      <c r="F443" s="237" t="s">
        <v>165</v>
      </c>
      <c r="G443" s="234"/>
      <c r="H443" s="236" t="s">
        <v>19</v>
      </c>
      <c r="I443" s="238"/>
      <c r="J443" s="234"/>
      <c r="K443" s="234"/>
      <c r="L443" s="239"/>
      <c r="M443" s="240"/>
      <c r="N443" s="241"/>
      <c r="O443" s="241"/>
      <c r="P443" s="241"/>
      <c r="Q443" s="241"/>
      <c r="R443" s="241"/>
      <c r="S443" s="241"/>
      <c r="T443" s="242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43" t="s">
        <v>152</v>
      </c>
      <c r="AU443" s="243" t="s">
        <v>79</v>
      </c>
      <c r="AV443" s="13" t="s">
        <v>77</v>
      </c>
      <c r="AW443" s="13" t="s">
        <v>32</v>
      </c>
      <c r="AX443" s="13" t="s">
        <v>70</v>
      </c>
      <c r="AY443" s="243" t="s">
        <v>141</v>
      </c>
    </row>
    <row r="444" s="14" customFormat="1">
      <c r="A444" s="14"/>
      <c r="B444" s="244"/>
      <c r="C444" s="245"/>
      <c r="D444" s="235" t="s">
        <v>152</v>
      </c>
      <c r="E444" s="246" t="s">
        <v>19</v>
      </c>
      <c r="F444" s="247" t="s">
        <v>352</v>
      </c>
      <c r="G444" s="245"/>
      <c r="H444" s="248">
        <v>0.68999999999999995</v>
      </c>
      <c r="I444" s="249"/>
      <c r="J444" s="245"/>
      <c r="K444" s="245"/>
      <c r="L444" s="250"/>
      <c r="M444" s="251"/>
      <c r="N444" s="252"/>
      <c r="O444" s="252"/>
      <c r="P444" s="252"/>
      <c r="Q444" s="252"/>
      <c r="R444" s="252"/>
      <c r="S444" s="252"/>
      <c r="T444" s="253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54" t="s">
        <v>152</v>
      </c>
      <c r="AU444" s="254" t="s">
        <v>79</v>
      </c>
      <c r="AV444" s="14" t="s">
        <v>79</v>
      </c>
      <c r="AW444" s="14" t="s">
        <v>32</v>
      </c>
      <c r="AX444" s="14" t="s">
        <v>70</v>
      </c>
      <c r="AY444" s="254" t="s">
        <v>141</v>
      </c>
    </row>
    <row r="445" s="16" customFormat="1">
      <c r="A445" s="16"/>
      <c r="B445" s="266"/>
      <c r="C445" s="267"/>
      <c r="D445" s="235" t="s">
        <v>152</v>
      </c>
      <c r="E445" s="268" t="s">
        <v>19</v>
      </c>
      <c r="F445" s="269" t="s">
        <v>163</v>
      </c>
      <c r="G445" s="267"/>
      <c r="H445" s="270">
        <v>0.68999999999999995</v>
      </c>
      <c r="I445" s="271"/>
      <c r="J445" s="267"/>
      <c r="K445" s="267"/>
      <c r="L445" s="272"/>
      <c r="M445" s="273"/>
      <c r="N445" s="274"/>
      <c r="O445" s="274"/>
      <c r="P445" s="274"/>
      <c r="Q445" s="274"/>
      <c r="R445" s="274"/>
      <c r="S445" s="274"/>
      <c r="T445" s="275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T445" s="276" t="s">
        <v>152</v>
      </c>
      <c r="AU445" s="276" t="s">
        <v>79</v>
      </c>
      <c r="AV445" s="16" t="s">
        <v>164</v>
      </c>
      <c r="AW445" s="16" t="s">
        <v>32</v>
      </c>
      <c r="AX445" s="16" t="s">
        <v>70</v>
      </c>
      <c r="AY445" s="276" t="s">
        <v>141</v>
      </c>
    </row>
    <row r="446" s="15" customFormat="1">
      <c r="A446" s="15"/>
      <c r="B446" s="255"/>
      <c r="C446" s="256"/>
      <c r="D446" s="235" t="s">
        <v>152</v>
      </c>
      <c r="E446" s="257" t="s">
        <v>19</v>
      </c>
      <c r="F446" s="258" t="s">
        <v>155</v>
      </c>
      <c r="G446" s="256"/>
      <c r="H446" s="259">
        <v>5.0899999999999999</v>
      </c>
      <c r="I446" s="260"/>
      <c r="J446" s="256"/>
      <c r="K446" s="256"/>
      <c r="L446" s="261"/>
      <c r="M446" s="262"/>
      <c r="N446" s="263"/>
      <c r="O446" s="263"/>
      <c r="P446" s="263"/>
      <c r="Q446" s="263"/>
      <c r="R446" s="263"/>
      <c r="S446" s="263"/>
      <c r="T446" s="264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T446" s="265" t="s">
        <v>152</v>
      </c>
      <c r="AU446" s="265" t="s">
        <v>79</v>
      </c>
      <c r="AV446" s="15" t="s">
        <v>148</v>
      </c>
      <c r="AW446" s="15" t="s">
        <v>32</v>
      </c>
      <c r="AX446" s="15" t="s">
        <v>77</v>
      </c>
      <c r="AY446" s="265" t="s">
        <v>141</v>
      </c>
    </row>
    <row r="447" s="2" customFormat="1" ht="16.5" customHeight="1">
      <c r="A447" s="41"/>
      <c r="B447" s="42"/>
      <c r="C447" s="277" t="s">
        <v>353</v>
      </c>
      <c r="D447" s="277" t="s">
        <v>354</v>
      </c>
      <c r="E447" s="278" t="s">
        <v>355</v>
      </c>
      <c r="F447" s="279" t="s">
        <v>356</v>
      </c>
      <c r="G447" s="280" t="s">
        <v>320</v>
      </c>
      <c r="H447" s="281">
        <v>10.18</v>
      </c>
      <c r="I447" s="282"/>
      <c r="J447" s="283">
        <f>ROUND(I447*H447,2)</f>
        <v>0</v>
      </c>
      <c r="K447" s="279" t="s">
        <v>147</v>
      </c>
      <c r="L447" s="284"/>
      <c r="M447" s="285" t="s">
        <v>19</v>
      </c>
      <c r="N447" s="286" t="s">
        <v>41</v>
      </c>
      <c r="O447" s="87"/>
      <c r="P447" s="224">
        <f>O447*H447</f>
        <v>0</v>
      </c>
      <c r="Q447" s="224">
        <v>0</v>
      </c>
      <c r="R447" s="224">
        <f>Q447*H447</f>
        <v>0</v>
      </c>
      <c r="S447" s="224">
        <v>0</v>
      </c>
      <c r="T447" s="225">
        <f>S447*H447</f>
        <v>0</v>
      </c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R447" s="226" t="s">
        <v>205</v>
      </c>
      <c r="AT447" s="226" t="s">
        <v>354</v>
      </c>
      <c r="AU447" s="226" t="s">
        <v>79</v>
      </c>
      <c r="AY447" s="20" t="s">
        <v>141</v>
      </c>
      <c r="BE447" s="227">
        <f>IF(N447="základní",J447,0)</f>
        <v>0</v>
      </c>
      <c r="BF447" s="227">
        <f>IF(N447="snížená",J447,0)</f>
        <v>0</v>
      </c>
      <c r="BG447" s="227">
        <f>IF(N447="zákl. přenesená",J447,0)</f>
        <v>0</v>
      </c>
      <c r="BH447" s="227">
        <f>IF(N447="sníž. přenesená",J447,0)</f>
        <v>0</v>
      </c>
      <c r="BI447" s="227">
        <f>IF(N447="nulová",J447,0)</f>
        <v>0</v>
      </c>
      <c r="BJ447" s="20" t="s">
        <v>77</v>
      </c>
      <c r="BK447" s="227">
        <f>ROUND(I447*H447,2)</f>
        <v>0</v>
      </c>
      <c r="BL447" s="20" t="s">
        <v>148</v>
      </c>
      <c r="BM447" s="226" t="s">
        <v>357</v>
      </c>
    </row>
    <row r="448" s="14" customFormat="1">
      <c r="A448" s="14"/>
      <c r="B448" s="244"/>
      <c r="C448" s="245"/>
      <c r="D448" s="235" t="s">
        <v>152</v>
      </c>
      <c r="E448" s="245"/>
      <c r="F448" s="247" t="s">
        <v>358</v>
      </c>
      <c r="G448" s="245"/>
      <c r="H448" s="248">
        <v>10.18</v>
      </c>
      <c r="I448" s="249"/>
      <c r="J448" s="245"/>
      <c r="K448" s="245"/>
      <c r="L448" s="250"/>
      <c r="M448" s="251"/>
      <c r="N448" s="252"/>
      <c r="O448" s="252"/>
      <c r="P448" s="252"/>
      <c r="Q448" s="252"/>
      <c r="R448" s="252"/>
      <c r="S448" s="252"/>
      <c r="T448" s="253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54" t="s">
        <v>152</v>
      </c>
      <c r="AU448" s="254" t="s">
        <v>79</v>
      </c>
      <c r="AV448" s="14" t="s">
        <v>79</v>
      </c>
      <c r="AW448" s="14" t="s">
        <v>4</v>
      </c>
      <c r="AX448" s="14" t="s">
        <v>77</v>
      </c>
      <c r="AY448" s="254" t="s">
        <v>141</v>
      </c>
    </row>
    <row r="449" s="2" customFormat="1" ht="37.8" customHeight="1">
      <c r="A449" s="41"/>
      <c r="B449" s="42"/>
      <c r="C449" s="215" t="s">
        <v>359</v>
      </c>
      <c r="D449" s="215" t="s">
        <v>143</v>
      </c>
      <c r="E449" s="216" t="s">
        <v>360</v>
      </c>
      <c r="F449" s="217" t="s">
        <v>361</v>
      </c>
      <c r="G449" s="218" t="s">
        <v>216</v>
      </c>
      <c r="H449" s="219">
        <v>19.379999999999999</v>
      </c>
      <c r="I449" s="220"/>
      <c r="J449" s="221">
        <f>ROUND(I449*H449,2)</f>
        <v>0</v>
      </c>
      <c r="K449" s="217" t="s">
        <v>147</v>
      </c>
      <c r="L449" s="47"/>
      <c r="M449" s="222" t="s">
        <v>19</v>
      </c>
      <c r="N449" s="223" t="s">
        <v>41</v>
      </c>
      <c r="O449" s="87"/>
      <c r="P449" s="224">
        <f>O449*H449</f>
        <v>0</v>
      </c>
      <c r="Q449" s="224">
        <v>0</v>
      </c>
      <c r="R449" s="224">
        <f>Q449*H449</f>
        <v>0</v>
      </c>
      <c r="S449" s="224">
        <v>0</v>
      </c>
      <c r="T449" s="225">
        <f>S449*H449</f>
        <v>0</v>
      </c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R449" s="226" t="s">
        <v>148</v>
      </c>
      <c r="AT449" s="226" t="s">
        <v>143</v>
      </c>
      <c r="AU449" s="226" t="s">
        <v>79</v>
      </c>
      <c r="AY449" s="20" t="s">
        <v>141</v>
      </c>
      <c r="BE449" s="227">
        <f>IF(N449="základní",J449,0)</f>
        <v>0</v>
      </c>
      <c r="BF449" s="227">
        <f>IF(N449="snížená",J449,0)</f>
        <v>0</v>
      </c>
      <c r="BG449" s="227">
        <f>IF(N449="zákl. přenesená",J449,0)</f>
        <v>0</v>
      </c>
      <c r="BH449" s="227">
        <f>IF(N449="sníž. přenesená",J449,0)</f>
        <v>0</v>
      </c>
      <c r="BI449" s="227">
        <f>IF(N449="nulová",J449,0)</f>
        <v>0</v>
      </c>
      <c r="BJ449" s="20" t="s">
        <v>77</v>
      </c>
      <c r="BK449" s="227">
        <f>ROUND(I449*H449,2)</f>
        <v>0</v>
      </c>
      <c r="BL449" s="20" t="s">
        <v>148</v>
      </c>
      <c r="BM449" s="226" t="s">
        <v>362</v>
      </c>
    </row>
    <row r="450" s="2" customFormat="1">
      <c r="A450" s="41"/>
      <c r="B450" s="42"/>
      <c r="C450" s="43"/>
      <c r="D450" s="228" t="s">
        <v>150</v>
      </c>
      <c r="E450" s="43"/>
      <c r="F450" s="229" t="s">
        <v>363</v>
      </c>
      <c r="G450" s="43"/>
      <c r="H450" s="43"/>
      <c r="I450" s="230"/>
      <c r="J450" s="43"/>
      <c r="K450" s="43"/>
      <c r="L450" s="47"/>
      <c r="M450" s="231"/>
      <c r="N450" s="232"/>
      <c r="O450" s="87"/>
      <c r="P450" s="87"/>
      <c r="Q450" s="87"/>
      <c r="R450" s="87"/>
      <c r="S450" s="87"/>
      <c r="T450" s="88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T450" s="20" t="s">
        <v>150</v>
      </c>
      <c r="AU450" s="20" t="s">
        <v>79</v>
      </c>
    </row>
    <row r="451" s="13" customFormat="1">
      <c r="A451" s="13"/>
      <c r="B451" s="233"/>
      <c r="C451" s="234"/>
      <c r="D451" s="235" t="s">
        <v>152</v>
      </c>
      <c r="E451" s="236" t="s">
        <v>19</v>
      </c>
      <c r="F451" s="237" t="s">
        <v>364</v>
      </c>
      <c r="G451" s="234"/>
      <c r="H451" s="236" t="s">
        <v>19</v>
      </c>
      <c r="I451" s="238"/>
      <c r="J451" s="234"/>
      <c r="K451" s="234"/>
      <c r="L451" s="239"/>
      <c r="M451" s="240"/>
      <c r="N451" s="241"/>
      <c r="O451" s="241"/>
      <c r="P451" s="241"/>
      <c r="Q451" s="241"/>
      <c r="R451" s="241"/>
      <c r="S451" s="241"/>
      <c r="T451" s="242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43" t="s">
        <v>152</v>
      </c>
      <c r="AU451" s="243" t="s">
        <v>79</v>
      </c>
      <c r="AV451" s="13" t="s">
        <v>77</v>
      </c>
      <c r="AW451" s="13" t="s">
        <v>32</v>
      </c>
      <c r="AX451" s="13" t="s">
        <v>70</v>
      </c>
      <c r="AY451" s="243" t="s">
        <v>141</v>
      </c>
    </row>
    <row r="452" s="13" customFormat="1">
      <c r="A452" s="13"/>
      <c r="B452" s="233"/>
      <c r="C452" s="234"/>
      <c r="D452" s="235" t="s">
        <v>152</v>
      </c>
      <c r="E452" s="236" t="s">
        <v>19</v>
      </c>
      <c r="F452" s="237" t="s">
        <v>161</v>
      </c>
      <c r="G452" s="234"/>
      <c r="H452" s="236" t="s">
        <v>19</v>
      </c>
      <c r="I452" s="238"/>
      <c r="J452" s="234"/>
      <c r="K452" s="234"/>
      <c r="L452" s="239"/>
      <c r="M452" s="240"/>
      <c r="N452" s="241"/>
      <c r="O452" s="241"/>
      <c r="P452" s="241"/>
      <c r="Q452" s="241"/>
      <c r="R452" s="241"/>
      <c r="S452" s="241"/>
      <c r="T452" s="242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43" t="s">
        <v>152</v>
      </c>
      <c r="AU452" s="243" t="s">
        <v>79</v>
      </c>
      <c r="AV452" s="13" t="s">
        <v>77</v>
      </c>
      <c r="AW452" s="13" t="s">
        <v>32</v>
      </c>
      <c r="AX452" s="13" t="s">
        <v>70</v>
      </c>
      <c r="AY452" s="243" t="s">
        <v>141</v>
      </c>
    </row>
    <row r="453" s="14" customFormat="1">
      <c r="A453" s="14"/>
      <c r="B453" s="244"/>
      <c r="C453" s="245"/>
      <c r="D453" s="235" t="s">
        <v>152</v>
      </c>
      <c r="E453" s="246" t="s">
        <v>19</v>
      </c>
      <c r="F453" s="247" t="s">
        <v>365</v>
      </c>
      <c r="G453" s="245"/>
      <c r="H453" s="248">
        <v>1.8</v>
      </c>
      <c r="I453" s="249"/>
      <c r="J453" s="245"/>
      <c r="K453" s="245"/>
      <c r="L453" s="250"/>
      <c r="M453" s="251"/>
      <c r="N453" s="252"/>
      <c r="O453" s="252"/>
      <c r="P453" s="252"/>
      <c r="Q453" s="252"/>
      <c r="R453" s="252"/>
      <c r="S453" s="252"/>
      <c r="T453" s="253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4" t="s">
        <v>152</v>
      </c>
      <c r="AU453" s="254" t="s">
        <v>79</v>
      </c>
      <c r="AV453" s="14" t="s">
        <v>79</v>
      </c>
      <c r="AW453" s="14" t="s">
        <v>32</v>
      </c>
      <c r="AX453" s="14" t="s">
        <v>70</v>
      </c>
      <c r="AY453" s="254" t="s">
        <v>141</v>
      </c>
    </row>
    <row r="454" s="14" customFormat="1">
      <c r="A454" s="14"/>
      <c r="B454" s="244"/>
      <c r="C454" s="245"/>
      <c r="D454" s="235" t="s">
        <v>152</v>
      </c>
      <c r="E454" s="246" t="s">
        <v>19</v>
      </c>
      <c r="F454" s="247" t="s">
        <v>366</v>
      </c>
      <c r="G454" s="245"/>
      <c r="H454" s="248">
        <v>0.90000000000000002</v>
      </c>
      <c r="I454" s="249"/>
      <c r="J454" s="245"/>
      <c r="K454" s="245"/>
      <c r="L454" s="250"/>
      <c r="M454" s="251"/>
      <c r="N454" s="252"/>
      <c r="O454" s="252"/>
      <c r="P454" s="252"/>
      <c r="Q454" s="252"/>
      <c r="R454" s="252"/>
      <c r="S454" s="252"/>
      <c r="T454" s="253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54" t="s">
        <v>152</v>
      </c>
      <c r="AU454" s="254" t="s">
        <v>79</v>
      </c>
      <c r="AV454" s="14" t="s">
        <v>79</v>
      </c>
      <c r="AW454" s="14" t="s">
        <v>32</v>
      </c>
      <c r="AX454" s="14" t="s">
        <v>70</v>
      </c>
      <c r="AY454" s="254" t="s">
        <v>141</v>
      </c>
    </row>
    <row r="455" s="14" customFormat="1">
      <c r="A455" s="14"/>
      <c r="B455" s="244"/>
      <c r="C455" s="245"/>
      <c r="D455" s="235" t="s">
        <v>152</v>
      </c>
      <c r="E455" s="246" t="s">
        <v>19</v>
      </c>
      <c r="F455" s="247" t="s">
        <v>367</v>
      </c>
      <c r="G455" s="245"/>
      <c r="H455" s="248">
        <v>1.2</v>
      </c>
      <c r="I455" s="249"/>
      <c r="J455" s="245"/>
      <c r="K455" s="245"/>
      <c r="L455" s="250"/>
      <c r="M455" s="251"/>
      <c r="N455" s="252"/>
      <c r="O455" s="252"/>
      <c r="P455" s="252"/>
      <c r="Q455" s="252"/>
      <c r="R455" s="252"/>
      <c r="S455" s="252"/>
      <c r="T455" s="253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54" t="s">
        <v>152</v>
      </c>
      <c r="AU455" s="254" t="s">
        <v>79</v>
      </c>
      <c r="AV455" s="14" t="s">
        <v>79</v>
      </c>
      <c r="AW455" s="14" t="s">
        <v>32</v>
      </c>
      <c r="AX455" s="14" t="s">
        <v>70</v>
      </c>
      <c r="AY455" s="254" t="s">
        <v>141</v>
      </c>
    </row>
    <row r="456" s="16" customFormat="1">
      <c r="A456" s="16"/>
      <c r="B456" s="266"/>
      <c r="C456" s="267"/>
      <c r="D456" s="235" t="s">
        <v>152</v>
      </c>
      <c r="E456" s="268" t="s">
        <v>19</v>
      </c>
      <c r="F456" s="269" t="s">
        <v>163</v>
      </c>
      <c r="G456" s="267"/>
      <c r="H456" s="270">
        <v>3.9000000000000004</v>
      </c>
      <c r="I456" s="271"/>
      <c r="J456" s="267"/>
      <c r="K456" s="267"/>
      <c r="L456" s="272"/>
      <c r="M456" s="273"/>
      <c r="N456" s="274"/>
      <c r="O456" s="274"/>
      <c r="P456" s="274"/>
      <c r="Q456" s="274"/>
      <c r="R456" s="274"/>
      <c r="S456" s="274"/>
      <c r="T456" s="275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T456" s="276" t="s">
        <v>152</v>
      </c>
      <c r="AU456" s="276" t="s">
        <v>79</v>
      </c>
      <c r="AV456" s="16" t="s">
        <v>164</v>
      </c>
      <c r="AW456" s="16" t="s">
        <v>32</v>
      </c>
      <c r="AX456" s="16" t="s">
        <v>70</v>
      </c>
      <c r="AY456" s="276" t="s">
        <v>141</v>
      </c>
    </row>
    <row r="457" s="13" customFormat="1">
      <c r="A457" s="13"/>
      <c r="B457" s="233"/>
      <c r="C457" s="234"/>
      <c r="D457" s="235" t="s">
        <v>152</v>
      </c>
      <c r="E457" s="236" t="s">
        <v>19</v>
      </c>
      <c r="F457" s="237" t="s">
        <v>165</v>
      </c>
      <c r="G457" s="234"/>
      <c r="H457" s="236" t="s">
        <v>19</v>
      </c>
      <c r="I457" s="238"/>
      <c r="J457" s="234"/>
      <c r="K457" s="234"/>
      <c r="L457" s="239"/>
      <c r="M457" s="240"/>
      <c r="N457" s="241"/>
      <c r="O457" s="241"/>
      <c r="P457" s="241"/>
      <c r="Q457" s="241"/>
      <c r="R457" s="241"/>
      <c r="S457" s="241"/>
      <c r="T457" s="242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43" t="s">
        <v>152</v>
      </c>
      <c r="AU457" s="243" t="s">
        <v>79</v>
      </c>
      <c r="AV457" s="13" t="s">
        <v>77</v>
      </c>
      <c r="AW457" s="13" t="s">
        <v>32</v>
      </c>
      <c r="AX457" s="13" t="s">
        <v>70</v>
      </c>
      <c r="AY457" s="243" t="s">
        <v>141</v>
      </c>
    </row>
    <row r="458" s="14" customFormat="1">
      <c r="A458" s="14"/>
      <c r="B458" s="244"/>
      <c r="C458" s="245"/>
      <c r="D458" s="235" t="s">
        <v>152</v>
      </c>
      <c r="E458" s="246" t="s">
        <v>19</v>
      </c>
      <c r="F458" s="247" t="s">
        <v>366</v>
      </c>
      <c r="G458" s="245"/>
      <c r="H458" s="248">
        <v>0.90000000000000002</v>
      </c>
      <c r="I458" s="249"/>
      <c r="J458" s="245"/>
      <c r="K458" s="245"/>
      <c r="L458" s="250"/>
      <c r="M458" s="251"/>
      <c r="N458" s="252"/>
      <c r="O458" s="252"/>
      <c r="P458" s="252"/>
      <c r="Q458" s="252"/>
      <c r="R458" s="252"/>
      <c r="S458" s="252"/>
      <c r="T458" s="253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54" t="s">
        <v>152</v>
      </c>
      <c r="AU458" s="254" t="s">
        <v>79</v>
      </c>
      <c r="AV458" s="14" t="s">
        <v>79</v>
      </c>
      <c r="AW458" s="14" t="s">
        <v>32</v>
      </c>
      <c r="AX458" s="14" t="s">
        <v>70</v>
      </c>
      <c r="AY458" s="254" t="s">
        <v>141</v>
      </c>
    </row>
    <row r="459" s="14" customFormat="1">
      <c r="A459" s="14"/>
      <c r="B459" s="244"/>
      <c r="C459" s="245"/>
      <c r="D459" s="235" t="s">
        <v>152</v>
      </c>
      <c r="E459" s="246" t="s">
        <v>19</v>
      </c>
      <c r="F459" s="247" t="s">
        <v>368</v>
      </c>
      <c r="G459" s="245"/>
      <c r="H459" s="248">
        <v>0.35999999999999999</v>
      </c>
      <c r="I459" s="249"/>
      <c r="J459" s="245"/>
      <c r="K459" s="245"/>
      <c r="L459" s="250"/>
      <c r="M459" s="251"/>
      <c r="N459" s="252"/>
      <c r="O459" s="252"/>
      <c r="P459" s="252"/>
      <c r="Q459" s="252"/>
      <c r="R459" s="252"/>
      <c r="S459" s="252"/>
      <c r="T459" s="253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54" t="s">
        <v>152</v>
      </c>
      <c r="AU459" s="254" t="s">
        <v>79</v>
      </c>
      <c r="AV459" s="14" t="s">
        <v>79</v>
      </c>
      <c r="AW459" s="14" t="s">
        <v>32</v>
      </c>
      <c r="AX459" s="14" t="s">
        <v>70</v>
      </c>
      <c r="AY459" s="254" t="s">
        <v>141</v>
      </c>
    </row>
    <row r="460" s="16" customFormat="1">
      <c r="A460" s="16"/>
      <c r="B460" s="266"/>
      <c r="C460" s="267"/>
      <c r="D460" s="235" t="s">
        <v>152</v>
      </c>
      <c r="E460" s="268" t="s">
        <v>19</v>
      </c>
      <c r="F460" s="269" t="s">
        <v>163</v>
      </c>
      <c r="G460" s="267"/>
      <c r="H460" s="270">
        <v>1.26</v>
      </c>
      <c r="I460" s="271"/>
      <c r="J460" s="267"/>
      <c r="K460" s="267"/>
      <c r="L460" s="272"/>
      <c r="M460" s="273"/>
      <c r="N460" s="274"/>
      <c r="O460" s="274"/>
      <c r="P460" s="274"/>
      <c r="Q460" s="274"/>
      <c r="R460" s="274"/>
      <c r="S460" s="274"/>
      <c r="T460" s="275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T460" s="276" t="s">
        <v>152</v>
      </c>
      <c r="AU460" s="276" t="s">
        <v>79</v>
      </c>
      <c r="AV460" s="16" t="s">
        <v>164</v>
      </c>
      <c r="AW460" s="16" t="s">
        <v>32</v>
      </c>
      <c r="AX460" s="16" t="s">
        <v>70</v>
      </c>
      <c r="AY460" s="276" t="s">
        <v>141</v>
      </c>
    </row>
    <row r="461" s="13" customFormat="1">
      <c r="A461" s="13"/>
      <c r="B461" s="233"/>
      <c r="C461" s="234"/>
      <c r="D461" s="235" t="s">
        <v>152</v>
      </c>
      <c r="E461" s="236" t="s">
        <v>19</v>
      </c>
      <c r="F461" s="237" t="s">
        <v>172</v>
      </c>
      <c r="G461" s="234"/>
      <c r="H461" s="236" t="s">
        <v>19</v>
      </c>
      <c r="I461" s="238"/>
      <c r="J461" s="234"/>
      <c r="K461" s="234"/>
      <c r="L461" s="239"/>
      <c r="M461" s="240"/>
      <c r="N461" s="241"/>
      <c r="O461" s="241"/>
      <c r="P461" s="241"/>
      <c r="Q461" s="241"/>
      <c r="R461" s="241"/>
      <c r="S461" s="241"/>
      <c r="T461" s="242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43" t="s">
        <v>152</v>
      </c>
      <c r="AU461" s="243" t="s">
        <v>79</v>
      </c>
      <c r="AV461" s="13" t="s">
        <v>77</v>
      </c>
      <c r="AW461" s="13" t="s">
        <v>32</v>
      </c>
      <c r="AX461" s="13" t="s">
        <v>70</v>
      </c>
      <c r="AY461" s="243" t="s">
        <v>141</v>
      </c>
    </row>
    <row r="462" s="14" customFormat="1">
      <c r="A462" s="14"/>
      <c r="B462" s="244"/>
      <c r="C462" s="245"/>
      <c r="D462" s="235" t="s">
        <v>152</v>
      </c>
      <c r="E462" s="246" t="s">
        <v>19</v>
      </c>
      <c r="F462" s="247" t="s">
        <v>366</v>
      </c>
      <c r="G462" s="245"/>
      <c r="H462" s="248">
        <v>0.90000000000000002</v>
      </c>
      <c r="I462" s="249"/>
      <c r="J462" s="245"/>
      <c r="K462" s="245"/>
      <c r="L462" s="250"/>
      <c r="M462" s="251"/>
      <c r="N462" s="252"/>
      <c r="O462" s="252"/>
      <c r="P462" s="252"/>
      <c r="Q462" s="252"/>
      <c r="R462" s="252"/>
      <c r="S462" s="252"/>
      <c r="T462" s="253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54" t="s">
        <v>152</v>
      </c>
      <c r="AU462" s="254" t="s">
        <v>79</v>
      </c>
      <c r="AV462" s="14" t="s">
        <v>79</v>
      </c>
      <c r="AW462" s="14" t="s">
        <v>32</v>
      </c>
      <c r="AX462" s="14" t="s">
        <v>70</v>
      </c>
      <c r="AY462" s="254" t="s">
        <v>141</v>
      </c>
    </row>
    <row r="463" s="14" customFormat="1">
      <c r="A463" s="14"/>
      <c r="B463" s="244"/>
      <c r="C463" s="245"/>
      <c r="D463" s="235" t="s">
        <v>152</v>
      </c>
      <c r="E463" s="246" t="s">
        <v>19</v>
      </c>
      <c r="F463" s="247" t="s">
        <v>368</v>
      </c>
      <c r="G463" s="245"/>
      <c r="H463" s="248">
        <v>0.35999999999999999</v>
      </c>
      <c r="I463" s="249"/>
      <c r="J463" s="245"/>
      <c r="K463" s="245"/>
      <c r="L463" s="250"/>
      <c r="M463" s="251"/>
      <c r="N463" s="252"/>
      <c r="O463" s="252"/>
      <c r="P463" s="252"/>
      <c r="Q463" s="252"/>
      <c r="R463" s="252"/>
      <c r="S463" s="252"/>
      <c r="T463" s="253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54" t="s">
        <v>152</v>
      </c>
      <c r="AU463" s="254" t="s">
        <v>79</v>
      </c>
      <c r="AV463" s="14" t="s">
        <v>79</v>
      </c>
      <c r="AW463" s="14" t="s">
        <v>32</v>
      </c>
      <c r="AX463" s="14" t="s">
        <v>70</v>
      </c>
      <c r="AY463" s="254" t="s">
        <v>141</v>
      </c>
    </row>
    <row r="464" s="14" customFormat="1">
      <c r="A464" s="14"/>
      <c r="B464" s="244"/>
      <c r="C464" s="245"/>
      <c r="D464" s="235" t="s">
        <v>152</v>
      </c>
      <c r="E464" s="246" t="s">
        <v>19</v>
      </c>
      <c r="F464" s="247" t="s">
        <v>368</v>
      </c>
      <c r="G464" s="245"/>
      <c r="H464" s="248">
        <v>0.35999999999999999</v>
      </c>
      <c r="I464" s="249"/>
      <c r="J464" s="245"/>
      <c r="K464" s="245"/>
      <c r="L464" s="250"/>
      <c r="M464" s="251"/>
      <c r="N464" s="252"/>
      <c r="O464" s="252"/>
      <c r="P464" s="252"/>
      <c r="Q464" s="252"/>
      <c r="R464" s="252"/>
      <c r="S464" s="252"/>
      <c r="T464" s="253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54" t="s">
        <v>152</v>
      </c>
      <c r="AU464" s="254" t="s">
        <v>79</v>
      </c>
      <c r="AV464" s="14" t="s">
        <v>79</v>
      </c>
      <c r="AW464" s="14" t="s">
        <v>32</v>
      </c>
      <c r="AX464" s="14" t="s">
        <v>70</v>
      </c>
      <c r="AY464" s="254" t="s">
        <v>141</v>
      </c>
    </row>
    <row r="465" s="14" customFormat="1">
      <c r="A465" s="14"/>
      <c r="B465" s="244"/>
      <c r="C465" s="245"/>
      <c r="D465" s="235" t="s">
        <v>152</v>
      </c>
      <c r="E465" s="246" t="s">
        <v>19</v>
      </c>
      <c r="F465" s="247" t="s">
        <v>368</v>
      </c>
      <c r="G465" s="245"/>
      <c r="H465" s="248">
        <v>0.35999999999999999</v>
      </c>
      <c r="I465" s="249"/>
      <c r="J465" s="245"/>
      <c r="K465" s="245"/>
      <c r="L465" s="250"/>
      <c r="M465" s="251"/>
      <c r="N465" s="252"/>
      <c r="O465" s="252"/>
      <c r="P465" s="252"/>
      <c r="Q465" s="252"/>
      <c r="R465" s="252"/>
      <c r="S465" s="252"/>
      <c r="T465" s="253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54" t="s">
        <v>152</v>
      </c>
      <c r="AU465" s="254" t="s">
        <v>79</v>
      </c>
      <c r="AV465" s="14" t="s">
        <v>79</v>
      </c>
      <c r="AW465" s="14" t="s">
        <v>32</v>
      </c>
      <c r="AX465" s="14" t="s">
        <v>70</v>
      </c>
      <c r="AY465" s="254" t="s">
        <v>141</v>
      </c>
    </row>
    <row r="466" s="16" customFormat="1">
      <c r="A466" s="16"/>
      <c r="B466" s="266"/>
      <c r="C466" s="267"/>
      <c r="D466" s="235" t="s">
        <v>152</v>
      </c>
      <c r="E466" s="268" t="s">
        <v>19</v>
      </c>
      <c r="F466" s="269" t="s">
        <v>163</v>
      </c>
      <c r="G466" s="267"/>
      <c r="H466" s="270">
        <v>1.98</v>
      </c>
      <c r="I466" s="271"/>
      <c r="J466" s="267"/>
      <c r="K466" s="267"/>
      <c r="L466" s="272"/>
      <c r="M466" s="273"/>
      <c r="N466" s="274"/>
      <c r="O466" s="274"/>
      <c r="P466" s="274"/>
      <c r="Q466" s="274"/>
      <c r="R466" s="274"/>
      <c r="S466" s="274"/>
      <c r="T466" s="275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T466" s="276" t="s">
        <v>152</v>
      </c>
      <c r="AU466" s="276" t="s">
        <v>79</v>
      </c>
      <c r="AV466" s="16" t="s">
        <v>164</v>
      </c>
      <c r="AW466" s="16" t="s">
        <v>32</v>
      </c>
      <c r="AX466" s="16" t="s">
        <v>70</v>
      </c>
      <c r="AY466" s="276" t="s">
        <v>141</v>
      </c>
    </row>
    <row r="467" s="13" customFormat="1">
      <c r="A467" s="13"/>
      <c r="B467" s="233"/>
      <c r="C467" s="234"/>
      <c r="D467" s="235" t="s">
        <v>152</v>
      </c>
      <c r="E467" s="236" t="s">
        <v>19</v>
      </c>
      <c r="F467" s="237" t="s">
        <v>165</v>
      </c>
      <c r="G467" s="234"/>
      <c r="H467" s="236" t="s">
        <v>19</v>
      </c>
      <c r="I467" s="238"/>
      <c r="J467" s="234"/>
      <c r="K467" s="234"/>
      <c r="L467" s="239"/>
      <c r="M467" s="240"/>
      <c r="N467" s="241"/>
      <c r="O467" s="241"/>
      <c r="P467" s="241"/>
      <c r="Q467" s="241"/>
      <c r="R467" s="241"/>
      <c r="S467" s="241"/>
      <c r="T467" s="242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43" t="s">
        <v>152</v>
      </c>
      <c r="AU467" s="243" t="s">
        <v>79</v>
      </c>
      <c r="AV467" s="13" t="s">
        <v>77</v>
      </c>
      <c r="AW467" s="13" t="s">
        <v>32</v>
      </c>
      <c r="AX467" s="13" t="s">
        <v>70</v>
      </c>
      <c r="AY467" s="243" t="s">
        <v>141</v>
      </c>
    </row>
    <row r="468" s="14" customFormat="1">
      <c r="A468" s="14"/>
      <c r="B468" s="244"/>
      <c r="C468" s="245"/>
      <c r="D468" s="235" t="s">
        <v>152</v>
      </c>
      <c r="E468" s="246" t="s">
        <v>19</v>
      </c>
      <c r="F468" s="247" t="s">
        <v>369</v>
      </c>
      <c r="G468" s="245"/>
      <c r="H468" s="248">
        <v>0.54000000000000004</v>
      </c>
      <c r="I468" s="249"/>
      <c r="J468" s="245"/>
      <c r="K468" s="245"/>
      <c r="L468" s="250"/>
      <c r="M468" s="251"/>
      <c r="N468" s="252"/>
      <c r="O468" s="252"/>
      <c r="P468" s="252"/>
      <c r="Q468" s="252"/>
      <c r="R468" s="252"/>
      <c r="S468" s="252"/>
      <c r="T468" s="253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54" t="s">
        <v>152</v>
      </c>
      <c r="AU468" s="254" t="s">
        <v>79</v>
      </c>
      <c r="AV468" s="14" t="s">
        <v>79</v>
      </c>
      <c r="AW468" s="14" t="s">
        <v>32</v>
      </c>
      <c r="AX468" s="14" t="s">
        <v>70</v>
      </c>
      <c r="AY468" s="254" t="s">
        <v>141</v>
      </c>
    </row>
    <row r="469" s="16" customFormat="1">
      <c r="A469" s="16"/>
      <c r="B469" s="266"/>
      <c r="C469" s="267"/>
      <c r="D469" s="235" t="s">
        <v>152</v>
      </c>
      <c r="E469" s="268" t="s">
        <v>19</v>
      </c>
      <c r="F469" s="269" t="s">
        <v>163</v>
      </c>
      <c r="G469" s="267"/>
      <c r="H469" s="270">
        <v>0.54000000000000004</v>
      </c>
      <c r="I469" s="271"/>
      <c r="J469" s="267"/>
      <c r="K469" s="267"/>
      <c r="L469" s="272"/>
      <c r="M469" s="273"/>
      <c r="N469" s="274"/>
      <c r="O469" s="274"/>
      <c r="P469" s="274"/>
      <c r="Q469" s="274"/>
      <c r="R469" s="274"/>
      <c r="S469" s="274"/>
      <c r="T469" s="275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T469" s="276" t="s">
        <v>152</v>
      </c>
      <c r="AU469" s="276" t="s">
        <v>79</v>
      </c>
      <c r="AV469" s="16" t="s">
        <v>164</v>
      </c>
      <c r="AW469" s="16" t="s">
        <v>32</v>
      </c>
      <c r="AX469" s="16" t="s">
        <v>70</v>
      </c>
      <c r="AY469" s="276" t="s">
        <v>141</v>
      </c>
    </row>
    <row r="470" s="13" customFormat="1">
      <c r="A470" s="13"/>
      <c r="B470" s="233"/>
      <c r="C470" s="234"/>
      <c r="D470" s="235" t="s">
        <v>152</v>
      </c>
      <c r="E470" s="236" t="s">
        <v>19</v>
      </c>
      <c r="F470" s="237" t="s">
        <v>370</v>
      </c>
      <c r="G470" s="234"/>
      <c r="H470" s="236" t="s">
        <v>19</v>
      </c>
      <c r="I470" s="238"/>
      <c r="J470" s="234"/>
      <c r="K470" s="234"/>
      <c r="L470" s="239"/>
      <c r="M470" s="240"/>
      <c r="N470" s="241"/>
      <c r="O470" s="241"/>
      <c r="P470" s="241"/>
      <c r="Q470" s="241"/>
      <c r="R470" s="241"/>
      <c r="S470" s="241"/>
      <c r="T470" s="242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43" t="s">
        <v>152</v>
      </c>
      <c r="AU470" s="243" t="s">
        <v>79</v>
      </c>
      <c r="AV470" s="13" t="s">
        <v>77</v>
      </c>
      <c r="AW470" s="13" t="s">
        <v>32</v>
      </c>
      <c r="AX470" s="13" t="s">
        <v>70</v>
      </c>
      <c r="AY470" s="243" t="s">
        <v>141</v>
      </c>
    </row>
    <row r="471" s="13" customFormat="1">
      <c r="A471" s="13"/>
      <c r="B471" s="233"/>
      <c r="C471" s="234"/>
      <c r="D471" s="235" t="s">
        <v>152</v>
      </c>
      <c r="E471" s="236" t="s">
        <v>19</v>
      </c>
      <c r="F471" s="237" t="s">
        <v>172</v>
      </c>
      <c r="G471" s="234"/>
      <c r="H471" s="236" t="s">
        <v>19</v>
      </c>
      <c r="I471" s="238"/>
      <c r="J471" s="234"/>
      <c r="K471" s="234"/>
      <c r="L471" s="239"/>
      <c r="M471" s="240"/>
      <c r="N471" s="241"/>
      <c r="O471" s="241"/>
      <c r="P471" s="241"/>
      <c r="Q471" s="241"/>
      <c r="R471" s="241"/>
      <c r="S471" s="241"/>
      <c r="T471" s="242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43" t="s">
        <v>152</v>
      </c>
      <c r="AU471" s="243" t="s">
        <v>79</v>
      </c>
      <c r="AV471" s="13" t="s">
        <v>77</v>
      </c>
      <c r="AW471" s="13" t="s">
        <v>32</v>
      </c>
      <c r="AX471" s="13" t="s">
        <v>70</v>
      </c>
      <c r="AY471" s="243" t="s">
        <v>141</v>
      </c>
    </row>
    <row r="472" s="14" customFormat="1">
      <c r="A472" s="14"/>
      <c r="B472" s="244"/>
      <c r="C472" s="245"/>
      <c r="D472" s="235" t="s">
        <v>152</v>
      </c>
      <c r="E472" s="246" t="s">
        <v>19</v>
      </c>
      <c r="F472" s="247" t="s">
        <v>371</v>
      </c>
      <c r="G472" s="245"/>
      <c r="H472" s="248">
        <v>11.699999999999999</v>
      </c>
      <c r="I472" s="249"/>
      <c r="J472" s="245"/>
      <c r="K472" s="245"/>
      <c r="L472" s="250"/>
      <c r="M472" s="251"/>
      <c r="N472" s="252"/>
      <c r="O472" s="252"/>
      <c r="P472" s="252"/>
      <c r="Q472" s="252"/>
      <c r="R472" s="252"/>
      <c r="S472" s="252"/>
      <c r="T472" s="253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54" t="s">
        <v>152</v>
      </c>
      <c r="AU472" s="254" t="s">
        <v>79</v>
      </c>
      <c r="AV472" s="14" t="s">
        <v>79</v>
      </c>
      <c r="AW472" s="14" t="s">
        <v>32</v>
      </c>
      <c r="AX472" s="14" t="s">
        <v>70</v>
      </c>
      <c r="AY472" s="254" t="s">
        <v>141</v>
      </c>
    </row>
    <row r="473" s="16" customFormat="1">
      <c r="A473" s="16"/>
      <c r="B473" s="266"/>
      <c r="C473" s="267"/>
      <c r="D473" s="235" t="s">
        <v>152</v>
      </c>
      <c r="E473" s="268" t="s">
        <v>19</v>
      </c>
      <c r="F473" s="269" t="s">
        <v>163</v>
      </c>
      <c r="G473" s="267"/>
      <c r="H473" s="270">
        <v>11.699999999999999</v>
      </c>
      <c r="I473" s="271"/>
      <c r="J473" s="267"/>
      <c r="K473" s="267"/>
      <c r="L473" s="272"/>
      <c r="M473" s="273"/>
      <c r="N473" s="274"/>
      <c r="O473" s="274"/>
      <c r="P473" s="274"/>
      <c r="Q473" s="274"/>
      <c r="R473" s="274"/>
      <c r="S473" s="274"/>
      <c r="T473" s="275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T473" s="276" t="s">
        <v>152</v>
      </c>
      <c r="AU473" s="276" t="s">
        <v>79</v>
      </c>
      <c r="AV473" s="16" t="s">
        <v>164</v>
      </c>
      <c r="AW473" s="16" t="s">
        <v>32</v>
      </c>
      <c r="AX473" s="16" t="s">
        <v>70</v>
      </c>
      <c r="AY473" s="276" t="s">
        <v>141</v>
      </c>
    </row>
    <row r="474" s="15" customFormat="1">
      <c r="A474" s="15"/>
      <c r="B474" s="255"/>
      <c r="C474" s="256"/>
      <c r="D474" s="235" t="s">
        <v>152</v>
      </c>
      <c r="E474" s="257" t="s">
        <v>19</v>
      </c>
      <c r="F474" s="258" t="s">
        <v>155</v>
      </c>
      <c r="G474" s="256"/>
      <c r="H474" s="259">
        <v>19.380000000000003</v>
      </c>
      <c r="I474" s="260"/>
      <c r="J474" s="256"/>
      <c r="K474" s="256"/>
      <c r="L474" s="261"/>
      <c r="M474" s="262"/>
      <c r="N474" s="263"/>
      <c r="O474" s="263"/>
      <c r="P474" s="263"/>
      <c r="Q474" s="263"/>
      <c r="R474" s="263"/>
      <c r="S474" s="263"/>
      <c r="T474" s="264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T474" s="265" t="s">
        <v>152</v>
      </c>
      <c r="AU474" s="265" t="s">
        <v>79</v>
      </c>
      <c r="AV474" s="15" t="s">
        <v>148</v>
      </c>
      <c r="AW474" s="15" t="s">
        <v>32</v>
      </c>
      <c r="AX474" s="15" t="s">
        <v>77</v>
      </c>
      <c r="AY474" s="265" t="s">
        <v>141</v>
      </c>
    </row>
    <row r="475" s="2" customFormat="1" ht="16.5" customHeight="1">
      <c r="A475" s="41"/>
      <c r="B475" s="42"/>
      <c r="C475" s="277" t="s">
        <v>372</v>
      </c>
      <c r="D475" s="277" t="s">
        <v>354</v>
      </c>
      <c r="E475" s="278" t="s">
        <v>373</v>
      </c>
      <c r="F475" s="279" t="s">
        <v>374</v>
      </c>
      <c r="G475" s="280" t="s">
        <v>320</v>
      </c>
      <c r="H475" s="281">
        <v>38.759999999999998</v>
      </c>
      <c r="I475" s="282"/>
      <c r="J475" s="283">
        <f>ROUND(I475*H475,2)</f>
        <v>0</v>
      </c>
      <c r="K475" s="279" t="s">
        <v>147</v>
      </c>
      <c r="L475" s="284"/>
      <c r="M475" s="285" t="s">
        <v>19</v>
      </c>
      <c r="N475" s="286" t="s">
        <v>41</v>
      </c>
      <c r="O475" s="87"/>
      <c r="P475" s="224">
        <f>O475*H475</f>
        <v>0</v>
      </c>
      <c r="Q475" s="224">
        <v>0</v>
      </c>
      <c r="R475" s="224">
        <f>Q475*H475</f>
        <v>0</v>
      </c>
      <c r="S475" s="224">
        <v>0</v>
      </c>
      <c r="T475" s="225">
        <f>S475*H475</f>
        <v>0</v>
      </c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R475" s="226" t="s">
        <v>205</v>
      </c>
      <c r="AT475" s="226" t="s">
        <v>354</v>
      </c>
      <c r="AU475" s="226" t="s">
        <v>79</v>
      </c>
      <c r="AY475" s="20" t="s">
        <v>141</v>
      </c>
      <c r="BE475" s="227">
        <f>IF(N475="základní",J475,0)</f>
        <v>0</v>
      </c>
      <c r="BF475" s="227">
        <f>IF(N475="snížená",J475,0)</f>
        <v>0</v>
      </c>
      <c r="BG475" s="227">
        <f>IF(N475="zákl. přenesená",J475,0)</f>
        <v>0</v>
      </c>
      <c r="BH475" s="227">
        <f>IF(N475="sníž. přenesená",J475,0)</f>
        <v>0</v>
      </c>
      <c r="BI475" s="227">
        <f>IF(N475="nulová",J475,0)</f>
        <v>0</v>
      </c>
      <c r="BJ475" s="20" t="s">
        <v>77</v>
      </c>
      <c r="BK475" s="227">
        <f>ROUND(I475*H475,2)</f>
        <v>0</v>
      </c>
      <c r="BL475" s="20" t="s">
        <v>148</v>
      </c>
      <c r="BM475" s="226" t="s">
        <v>375</v>
      </c>
    </row>
    <row r="476" s="14" customFormat="1">
      <c r="A476" s="14"/>
      <c r="B476" s="244"/>
      <c r="C476" s="245"/>
      <c r="D476" s="235" t="s">
        <v>152</v>
      </c>
      <c r="E476" s="245"/>
      <c r="F476" s="247" t="s">
        <v>376</v>
      </c>
      <c r="G476" s="245"/>
      <c r="H476" s="248">
        <v>38.759999999999998</v>
      </c>
      <c r="I476" s="249"/>
      <c r="J476" s="245"/>
      <c r="K476" s="245"/>
      <c r="L476" s="250"/>
      <c r="M476" s="251"/>
      <c r="N476" s="252"/>
      <c r="O476" s="252"/>
      <c r="P476" s="252"/>
      <c r="Q476" s="252"/>
      <c r="R476" s="252"/>
      <c r="S476" s="252"/>
      <c r="T476" s="253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54" t="s">
        <v>152</v>
      </c>
      <c r="AU476" s="254" t="s">
        <v>79</v>
      </c>
      <c r="AV476" s="14" t="s">
        <v>79</v>
      </c>
      <c r="AW476" s="14" t="s">
        <v>4</v>
      </c>
      <c r="AX476" s="14" t="s">
        <v>77</v>
      </c>
      <c r="AY476" s="254" t="s">
        <v>141</v>
      </c>
    </row>
    <row r="477" s="2" customFormat="1" ht="33" customHeight="1">
      <c r="A477" s="41"/>
      <c r="B477" s="42"/>
      <c r="C477" s="215" t="s">
        <v>377</v>
      </c>
      <c r="D477" s="215" t="s">
        <v>143</v>
      </c>
      <c r="E477" s="216" t="s">
        <v>378</v>
      </c>
      <c r="F477" s="217" t="s">
        <v>379</v>
      </c>
      <c r="G477" s="218" t="s">
        <v>146</v>
      </c>
      <c r="H477" s="219">
        <v>318.49000000000001</v>
      </c>
      <c r="I477" s="220"/>
      <c r="J477" s="221">
        <f>ROUND(I477*H477,2)</f>
        <v>0</v>
      </c>
      <c r="K477" s="217" t="s">
        <v>147</v>
      </c>
      <c r="L477" s="47"/>
      <c r="M477" s="222" t="s">
        <v>19</v>
      </c>
      <c r="N477" s="223" t="s">
        <v>41</v>
      </c>
      <c r="O477" s="87"/>
      <c r="P477" s="224">
        <f>O477*H477</f>
        <v>0</v>
      </c>
      <c r="Q477" s="224">
        <v>0</v>
      </c>
      <c r="R477" s="224">
        <f>Q477*H477</f>
        <v>0</v>
      </c>
      <c r="S477" s="224">
        <v>0</v>
      </c>
      <c r="T477" s="225">
        <f>S477*H477</f>
        <v>0</v>
      </c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R477" s="226" t="s">
        <v>148</v>
      </c>
      <c r="AT477" s="226" t="s">
        <v>143</v>
      </c>
      <c r="AU477" s="226" t="s">
        <v>79</v>
      </c>
      <c r="AY477" s="20" t="s">
        <v>141</v>
      </c>
      <c r="BE477" s="227">
        <f>IF(N477="základní",J477,0)</f>
        <v>0</v>
      </c>
      <c r="BF477" s="227">
        <f>IF(N477="snížená",J477,0)</f>
        <v>0</v>
      </c>
      <c r="BG477" s="227">
        <f>IF(N477="zákl. přenesená",J477,0)</f>
        <v>0</v>
      </c>
      <c r="BH477" s="227">
        <f>IF(N477="sníž. přenesená",J477,0)</f>
        <v>0</v>
      </c>
      <c r="BI477" s="227">
        <f>IF(N477="nulová",J477,0)</f>
        <v>0</v>
      </c>
      <c r="BJ477" s="20" t="s">
        <v>77</v>
      </c>
      <c r="BK477" s="227">
        <f>ROUND(I477*H477,2)</f>
        <v>0</v>
      </c>
      <c r="BL477" s="20" t="s">
        <v>148</v>
      </c>
      <c r="BM477" s="226" t="s">
        <v>380</v>
      </c>
    </row>
    <row r="478" s="2" customFormat="1">
      <c r="A478" s="41"/>
      <c r="B478" s="42"/>
      <c r="C478" s="43"/>
      <c r="D478" s="228" t="s">
        <v>150</v>
      </c>
      <c r="E478" s="43"/>
      <c r="F478" s="229" t="s">
        <v>381</v>
      </c>
      <c r="G478" s="43"/>
      <c r="H478" s="43"/>
      <c r="I478" s="230"/>
      <c r="J478" s="43"/>
      <c r="K478" s="43"/>
      <c r="L478" s="47"/>
      <c r="M478" s="231"/>
      <c r="N478" s="232"/>
      <c r="O478" s="87"/>
      <c r="P478" s="87"/>
      <c r="Q478" s="87"/>
      <c r="R478" s="87"/>
      <c r="S478" s="87"/>
      <c r="T478" s="88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T478" s="20" t="s">
        <v>150</v>
      </c>
      <c r="AU478" s="20" t="s">
        <v>79</v>
      </c>
    </row>
    <row r="479" s="13" customFormat="1">
      <c r="A479" s="13"/>
      <c r="B479" s="233"/>
      <c r="C479" s="234"/>
      <c r="D479" s="235" t="s">
        <v>152</v>
      </c>
      <c r="E479" s="236" t="s">
        <v>19</v>
      </c>
      <c r="F479" s="237" t="s">
        <v>210</v>
      </c>
      <c r="G479" s="234"/>
      <c r="H479" s="236" t="s">
        <v>19</v>
      </c>
      <c r="I479" s="238"/>
      <c r="J479" s="234"/>
      <c r="K479" s="234"/>
      <c r="L479" s="239"/>
      <c r="M479" s="240"/>
      <c r="N479" s="241"/>
      <c r="O479" s="241"/>
      <c r="P479" s="241"/>
      <c r="Q479" s="241"/>
      <c r="R479" s="241"/>
      <c r="S479" s="241"/>
      <c r="T479" s="242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43" t="s">
        <v>152</v>
      </c>
      <c r="AU479" s="243" t="s">
        <v>79</v>
      </c>
      <c r="AV479" s="13" t="s">
        <v>77</v>
      </c>
      <c r="AW479" s="13" t="s">
        <v>32</v>
      </c>
      <c r="AX479" s="13" t="s">
        <v>70</v>
      </c>
      <c r="AY479" s="243" t="s">
        <v>141</v>
      </c>
    </row>
    <row r="480" s="14" customFormat="1">
      <c r="A480" s="14"/>
      <c r="B480" s="244"/>
      <c r="C480" s="245"/>
      <c r="D480" s="235" t="s">
        <v>152</v>
      </c>
      <c r="E480" s="246" t="s">
        <v>19</v>
      </c>
      <c r="F480" s="247" t="s">
        <v>211</v>
      </c>
      <c r="G480" s="245"/>
      <c r="H480" s="248">
        <v>0.98999999999999999</v>
      </c>
      <c r="I480" s="249"/>
      <c r="J480" s="245"/>
      <c r="K480" s="245"/>
      <c r="L480" s="250"/>
      <c r="M480" s="251"/>
      <c r="N480" s="252"/>
      <c r="O480" s="252"/>
      <c r="P480" s="252"/>
      <c r="Q480" s="252"/>
      <c r="R480" s="252"/>
      <c r="S480" s="252"/>
      <c r="T480" s="253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54" t="s">
        <v>152</v>
      </c>
      <c r="AU480" s="254" t="s">
        <v>79</v>
      </c>
      <c r="AV480" s="14" t="s">
        <v>79</v>
      </c>
      <c r="AW480" s="14" t="s">
        <v>32</v>
      </c>
      <c r="AX480" s="14" t="s">
        <v>70</v>
      </c>
      <c r="AY480" s="254" t="s">
        <v>141</v>
      </c>
    </row>
    <row r="481" s="14" customFormat="1">
      <c r="A481" s="14"/>
      <c r="B481" s="244"/>
      <c r="C481" s="245"/>
      <c r="D481" s="235" t="s">
        <v>152</v>
      </c>
      <c r="E481" s="246" t="s">
        <v>19</v>
      </c>
      <c r="F481" s="247" t="s">
        <v>212</v>
      </c>
      <c r="G481" s="245"/>
      <c r="H481" s="248">
        <v>35.5</v>
      </c>
      <c r="I481" s="249"/>
      <c r="J481" s="245"/>
      <c r="K481" s="245"/>
      <c r="L481" s="250"/>
      <c r="M481" s="251"/>
      <c r="N481" s="252"/>
      <c r="O481" s="252"/>
      <c r="P481" s="252"/>
      <c r="Q481" s="252"/>
      <c r="R481" s="252"/>
      <c r="S481" s="252"/>
      <c r="T481" s="253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54" t="s">
        <v>152</v>
      </c>
      <c r="AU481" s="254" t="s">
        <v>79</v>
      </c>
      <c r="AV481" s="14" t="s">
        <v>79</v>
      </c>
      <c r="AW481" s="14" t="s">
        <v>32</v>
      </c>
      <c r="AX481" s="14" t="s">
        <v>70</v>
      </c>
      <c r="AY481" s="254" t="s">
        <v>141</v>
      </c>
    </row>
    <row r="482" s="16" customFormat="1">
      <c r="A482" s="16"/>
      <c r="B482" s="266"/>
      <c r="C482" s="267"/>
      <c r="D482" s="235" t="s">
        <v>152</v>
      </c>
      <c r="E482" s="268" t="s">
        <v>19</v>
      </c>
      <c r="F482" s="269" t="s">
        <v>163</v>
      </c>
      <c r="G482" s="267"/>
      <c r="H482" s="270">
        <v>36.490000000000002</v>
      </c>
      <c r="I482" s="271"/>
      <c r="J482" s="267"/>
      <c r="K482" s="267"/>
      <c r="L482" s="272"/>
      <c r="M482" s="273"/>
      <c r="N482" s="274"/>
      <c r="O482" s="274"/>
      <c r="P482" s="274"/>
      <c r="Q482" s="274"/>
      <c r="R482" s="274"/>
      <c r="S482" s="274"/>
      <c r="T482" s="275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T482" s="276" t="s">
        <v>152</v>
      </c>
      <c r="AU482" s="276" t="s">
        <v>79</v>
      </c>
      <c r="AV482" s="16" t="s">
        <v>164</v>
      </c>
      <c r="AW482" s="16" t="s">
        <v>32</v>
      </c>
      <c r="AX482" s="16" t="s">
        <v>70</v>
      </c>
      <c r="AY482" s="276" t="s">
        <v>141</v>
      </c>
    </row>
    <row r="483" s="14" customFormat="1">
      <c r="A483" s="14"/>
      <c r="B483" s="244"/>
      <c r="C483" s="245"/>
      <c r="D483" s="235" t="s">
        <v>152</v>
      </c>
      <c r="E483" s="246" t="s">
        <v>19</v>
      </c>
      <c r="F483" s="247" t="s">
        <v>382</v>
      </c>
      <c r="G483" s="245"/>
      <c r="H483" s="248">
        <v>282</v>
      </c>
      <c r="I483" s="249"/>
      <c r="J483" s="245"/>
      <c r="K483" s="245"/>
      <c r="L483" s="250"/>
      <c r="M483" s="251"/>
      <c r="N483" s="252"/>
      <c r="O483" s="252"/>
      <c r="P483" s="252"/>
      <c r="Q483" s="252"/>
      <c r="R483" s="252"/>
      <c r="S483" s="252"/>
      <c r="T483" s="253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54" t="s">
        <v>152</v>
      </c>
      <c r="AU483" s="254" t="s">
        <v>79</v>
      </c>
      <c r="AV483" s="14" t="s">
        <v>79</v>
      </c>
      <c r="AW483" s="14" t="s">
        <v>32</v>
      </c>
      <c r="AX483" s="14" t="s">
        <v>70</v>
      </c>
      <c r="AY483" s="254" t="s">
        <v>141</v>
      </c>
    </row>
    <row r="484" s="16" customFormat="1">
      <c r="A484" s="16"/>
      <c r="B484" s="266"/>
      <c r="C484" s="267"/>
      <c r="D484" s="235" t="s">
        <v>152</v>
      </c>
      <c r="E484" s="268" t="s">
        <v>19</v>
      </c>
      <c r="F484" s="269" t="s">
        <v>163</v>
      </c>
      <c r="G484" s="267"/>
      <c r="H484" s="270">
        <v>282</v>
      </c>
      <c r="I484" s="271"/>
      <c r="J484" s="267"/>
      <c r="K484" s="267"/>
      <c r="L484" s="272"/>
      <c r="M484" s="273"/>
      <c r="N484" s="274"/>
      <c r="O484" s="274"/>
      <c r="P484" s="274"/>
      <c r="Q484" s="274"/>
      <c r="R484" s="274"/>
      <c r="S484" s="274"/>
      <c r="T484" s="275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T484" s="276" t="s">
        <v>152</v>
      </c>
      <c r="AU484" s="276" t="s">
        <v>79</v>
      </c>
      <c r="AV484" s="16" t="s">
        <v>164</v>
      </c>
      <c r="AW484" s="16" t="s">
        <v>32</v>
      </c>
      <c r="AX484" s="16" t="s">
        <v>70</v>
      </c>
      <c r="AY484" s="276" t="s">
        <v>141</v>
      </c>
    </row>
    <row r="485" s="15" customFormat="1">
      <c r="A485" s="15"/>
      <c r="B485" s="255"/>
      <c r="C485" s="256"/>
      <c r="D485" s="235" t="s">
        <v>152</v>
      </c>
      <c r="E485" s="257" t="s">
        <v>19</v>
      </c>
      <c r="F485" s="258" t="s">
        <v>155</v>
      </c>
      <c r="G485" s="256"/>
      <c r="H485" s="259">
        <v>318.49000000000001</v>
      </c>
      <c r="I485" s="260"/>
      <c r="J485" s="256"/>
      <c r="K485" s="256"/>
      <c r="L485" s="261"/>
      <c r="M485" s="262"/>
      <c r="N485" s="263"/>
      <c r="O485" s="263"/>
      <c r="P485" s="263"/>
      <c r="Q485" s="263"/>
      <c r="R485" s="263"/>
      <c r="S485" s="263"/>
      <c r="T485" s="264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T485" s="265" t="s">
        <v>152</v>
      </c>
      <c r="AU485" s="265" t="s">
        <v>79</v>
      </c>
      <c r="AV485" s="15" t="s">
        <v>148</v>
      </c>
      <c r="AW485" s="15" t="s">
        <v>32</v>
      </c>
      <c r="AX485" s="15" t="s">
        <v>77</v>
      </c>
      <c r="AY485" s="265" t="s">
        <v>141</v>
      </c>
    </row>
    <row r="486" s="2" customFormat="1" ht="24.15" customHeight="1">
      <c r="A486" s="41"/>
      <c r="B486" s="42"/>
      <c r="C486" s="215" t="s">
        <v>383</v>
      </c>
      <c r="D486" s="215" t="s">
        <v>143</v>
      </c>
      <c r="E486" s="216" t="s">
        <v>384</v>
      </c>
      <c r="F486" s="217" t="s">
        <v>385</v>
      </c>
      <c r="G486" s="218" t="s">
        <v>146</v>
      </c>
      <c r="H486" s="219">
        <v>36.490000000000002</v>
      </c>
      <c r="I486" s="220"/>
      <c r="J486" s="221">
        <f>ROUND(I486*H486,2)</f>
        <v>0</v>
      </c>
      <c r="K486" s="217" t="s">
        <v>147</v>
      </c>
      <c r="L486" s="47"/>
      <c r="M486" s="222" t="s">
        <v>19</v>
      </c>
      <c r="N486" s="223" t="s">
        <v>41</v>
      </c>
      <c r="O486" s="87"/>
      <c r="P486" s="224">
        <f>O486*H486</f>
        <v>0</v>
      </c>
      <c r="Q486" s="224">
        <v>0</v>
      </c>
      <c r="R486" s="224">
        <f>Q486*H486</f>
        <v>0</v>
      </c>
      <c r="S486" s="224">
        <v>0</v>
      </c>
      <c r="T486" s="225">
        <f>S486*H486</f>
        <v>0</v>
      </c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R486" s="226" t="s">
        <v>148</v>
      </c>
      <c r="AT486" s="226" t="s">
        <v>143</v>
      </c>
      <c r="AU486" s="226" t="s">
        <v>79</v>
      </c>
      <c r="AY486" s="20" t="s">
        <v>141</v>
      </c>
      <c r="BE486" s="227">
        <f>IF(N486="základní",J486,0)</f>
        <v>0</v>
      </c>
      <c r="BF486" s="227">
        <f>IF(N486="snížená",J486,0)</f>
        <v>0</v>
      </c>
      <c r="BG486" s="227">
        <f>IF(N486="zákl. přenesená",J486,0)</f>
        <v>0</v>
      </c>
      <c r="BH486" s="227">
        <f>IF(N486="sníž. přenesená",J486,0)</f>
        <v>0</v>
      </c>
      <c r="BI486" s="227">
        <f>IF(N486="nulová",J486,0)</f>
        <v>0</v>
      </c>
      <c r="BJ486" s="20" t="s">
        <v>77</v>
      </c>
      <c r="BK486" s="227">
        <f>ROUND(I486*H486,2)</f>
        <v>0</v>
      </c>
      <c r="BL486" s="20" t="s">
        <v>148</v>
      </c>
      <c r="BM486" s="226" t="s">
        <v>386</v>
      </c>
    </row>
    <row r="487" s="2" customFormat="1">
      <c r="A487" s="41"/>
      <c r="B487" s="42"/>
      <c r="C487" s="43"/>
      <c r="D487" s="228" t="s">
        <v>150</v>
      </c>
      <c r="E487" s="43"/>
      <c r="F487" s="229" t="s">
        <v>387</v>
      </c>
      <c r="G487" s="43"/>
      <c r="H487" s="43"/>
      <c r="I487" s="230"/>
      <c r="J487" s="43"/>
      <c r="K487" s="43"/>
      <c r="L487" s="47"/>
      <c r="M487" s="231"/>
      <c r="N487" s="232"/>
      <c r="O487" s="87"/>
      <c r="P487" s="87"/>
      <c r="Q487" s="87"/>
      <c r="R487" s="87"/>
      <c r="S487" s="87"/>
      <c r="T487" s="88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T487" s="20" t="s">
        <v>150</v>
      </c>
      <c r="AU487" s="20" t="s">
        <v>79</v>
      </c>
    </row>
    <row r="488" s="13" customFormat="1">
      <c r="A488" s="13"/>
      <c r="B488" s="233"/>
      <c r="C488" s="234"/>
      <c r="D488" s="235" t="s">
        <v>152</v>
      </c>
      <c r="E488" s="236" t="s">
        <v>19</v>
      </c>
      <c r="F488" s="237" t="s">
        <v>210</v>
      </c>
      <c r="G488" s="234"/>
      <c r="H488" s="236" t="s">
        <v>19</v>
      </c>
      <c r="I488" s="238"/>
      <c r="J488" s="234"/>
      <c r="K488" s="234"/>
      <c r="L488" s="239"/>
      <c r="M488" s="240"/>
      <c r="N488" s="241"/>
      <c r="O488" s="241"/>
      <c r="P488" s="241"/>
      <c r="Q488" s="241"/>
      <c r="R488" s="241"/>
      <c r="S488" s="241"/>
      <c r="T488" s="242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43" t="s">
        <v>152</v>
      </c>
      <c r="AU488" s="243" t="s">
        <v>79</v>
      </c>
      <c r="AV488" s="13" t="s">
        <v>77</v>
      </c>
      <c r="AW488" s="13" t="s">
        <v>32</v>
      </c>
      <c r="AX488" s="13" t="s">
        <v>70</v>
      </c>
      <c r="AY488" s="243" t="s">
        <v>141</v>
      </c>
    </row>
    <row r="489" s="14" customFormat="1">
      <c r="A489" s="14"/>
      <c r="B489" s="244"/>
      <c r="C489" s="245"/>
      <c r="D489" s="235" t="s">
        <v>152</v>
      </c>
      <c r="E489" s="246" t="s">
        <v>19</v>
      </c>
      <c r="F489" s="247" t="s">
        <v>211</v>
      </c>
      <c r="G489" s="245"/>
      <c r="H489" s="248">
        <v>0.98999999999999999</v>
      </c>
      <c r="I489" s="249"/>
      <c r="J489" s="245"/>
      <c r="K489" s="245"/>
      <c r="L489" s="250"/>
      <c r="M489" s="251"/>
      <c r="N489" s="252"/>
      <c r="O489" s="252"/>
      <c r="P489" s="252"/>
      <c r="Q489" s="252"/>
      <c r="R489" s="252"/>
      <c r="S489" s="252"/>
      <c r="T489" s="253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54" t="s">
        <v>152</v>
      </c>
      <c r="AU489" s="254" t="s">
        <v>79</v>
      </c>
      <c r="AV489" s="14" t="s">
        <v>79</v>
      </c>
      <c r="AW489" s="14" t="s">
        <v>32</v>
      </c>
      <c r="AX489" s="14" t="s">
        <v>70</v>
      </c>
      <c r="AY489" s="254" t="s">
        <v>141</v>
      </c>
    </row>
    <row r="490" s="14" customFormat="1">
      <c r="A490" s="14"/>
      <c r="B490" s="244"/>
      <c r="C490" s="245"/>
      <c r="D490" s="235" t="s">
        <v>152</v>
      </c>
      <c r="E490" s="246" t="s">
        <v>19</v>
      </c>
      <c r="F490" s="247" t="s">
        <v>212</v>
      </c>
      <c r="G490" s="245"/>
      <c r="H490" s="248">
        <v>35.5</v>
      </c>
      <c r="I490" s="249"/>
      <c r="J490" s="245"/>
      <c r="K490" s="245"/>
      <c r="L490" s="250"/>
      <c r="M490" s="251"/>
      <c r="N490" s="252"/>
      <c r="O490" s="252"/>
      <c r="P490" s="252"/>
      <c r="Q490" s="252"/>
      <c r="R490" s="252"/>
      <c r="S490" s="252"/>
      <c r="T490" s="253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54" t="s">
        <v>152</v>
      </c>
      <c r="AU490" s="254" t="s">
        <v>79</v>
      </c>
      <c r="AV490" s="14" t="s">
        <v>79</v>
      </c>
      <c r="AW490" s="14" t="s">
        <v>32</v>
      </c>
      <c r="AX490" s="14" t="s">
        <v>70</v>
      </c>
      <c r="AY490" s="254" t="s">
        <v>141</v>
      </c>
    </row>
    <row r="491" s="15" customFormat="1">
      <c r="A491" s="15"/>
      <c r="B491" s="255"/>
      <c r="C491" s="256"/>
      <c r="D491" s="235" t="s">
        <v>152</v>
      </c>
      <c r="E491" s="257" t="s">
        <v>19</v>
      </c>
      <c r="F491" s="258" t="s">
        <v>155</v>
      </c>
      <c r="G491" s="256"/>
      <c r="H491" s="259">
        <v>36.490000000000002</v>
      </c>
      <c r="I491" s="260"/>
      <c r="J491" s="256"/>
      <c r="K491" s="256"/>
      <c r="L491" s="261"/>
      <c r="M491" s="262"/>
      <c r="N491" s="263"/>
      <c r="O491" s="263"/>
      <c r="P491" s="263"/>
      <c r="Q491" s="263"/>
      <c r="R491" s="263"/>
      <c r="S491" s="263"/>
      <c r="T491" s="264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T491" s="265" t="s">
        <v>152</v>
      </c>
      <c r="AU491" s="265" t="s">
        <v>79</v>
      </c>
      <c r="AV491" s="15" t="s">
        <v>148</v>
      </c>
      <c r="AW491" s="15" t="s">
        <v>32</v>
      </c>
      <c r="AX491" s="15" t="s">
        <v>77</v>
      </c>
      <c r="AY491" s="265" t="s">
        <v>141</v>
      </c>
    </row>
    <row r="492" s="2" customFormat="1" ht="24.15" customHeight="1">
      <c r="A492" s="41"/>
      <c r="B492" s="42"/>
      <c r="C492" s="215" t="s">
        <v>388</v>
      </c>
      <c r="D492" s="215" t="s">
        <v>143</v>
      </c>
      <c r="E492" s="216" t="s">
        <v>389</v>
      </c>
      <c r="F492" s="217" t="s">
        <v>390</v>
      </c>
      <c r="G492" s="218" t="s">
        <v>146</v>
      </c>
      <c r="H492" s="219">
        <v>318.49000000000001</v>
      </c>
      <c r="I492" s="220"/>
      <c r="J492" s="221">
        <f>ROUND(I492*H492,2)</f>
        <v>0</v>
      </c>
      <c r="K492" s="217" t="s">
        <v>147</v>
      </c>
      <c r="L492" s="47"/>
      <c r="M492" s="222" t="s">
        <v>19</v>
      </c>
      <c r="N492" s="223" t="s">
        <v>41</v>
      </c>
      <c r="O492" s="87"/>
      <c r="P492" s="224">
        <f>O492*H492</f>
        <v>0</v>
      </c>
      <c r="Q492" s="224">
        <v>0</v>
      </c>
      <c r="R492" s="224">
        <f>Q492*H492</f>
        <v>0</v>
      </c>
      <c r="S492" s="224">
        <v>0</v>
      </c>
      <c r="T492" s="225">
        <f>S492*H492</f>
        <v>0</v>
      </c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R492" s="226" t="s">
        <v>148</v>
      </c>
      <c r="AT492" s="226" t="s">
        <v>143</v>
      </c>
      <c r="AU492" s="226" t="s">
        <v>79</v>
      </c>
      <c r="AY492" s="20" t="s">
        <v>141</v>
      </c>
      <c r="BE492" s="227">
        <f>IF(N492="základní",J492,0)</f>
        <v>0</v>
      </c>
      <c r="BF492" s="227">
        <f>IF(N492="snížená",J492,0)</f>
        <v>0</v>
      </c>
      <c r="BG492" s="227">
        <f>IF(N492="zákl. přenesená",J492,0)</f>
        <v>0</v>
      </c>
      <c r="BH492" s="227">
        <f>IF(N492="sníž. přenesená",J492,0)</f>
        <v>0</v>
      </c>
      <c r="BI492" s="227">
        <f>IF(N492="nulová",J492,0)</f>
        <v>0</v>
      </c>
      <c r="BJ492" s="20" t="s">
        <v>77</v>
      </c>
      <c r="BK492" s="227">
        <f>ROUND(I492*H492,2)</f>
        <v>0</v>
      </c>
      <c r="BL492" s="20" t="s">
        <v>148</v>
      </c>
      <c r="BM492" s="226" t="s">
        <v>391</v>
      </c>
    </row>
    <row r="493" s="2" customFormat="1">
      <c r="A493" s="41"/>
      <c r="B493" s="42"/>
      <c r="C493" s="43"/>
      <c r="D493" s="228" t="s">
        <v>150</v>
      </c>
      <c r="E493" s="43"/>
      <c r="F493" s="229" t="s">
        <v>392</v>
      </c>
      <c r="G493" s="43"/>
      <c r="H493" s="43"/>
      <c r="I493" s="230"/>
      <c r="J493" s="43"/>
      <c r="K493" s="43"/>
      <c r="L493" s="47"/>
      <c r="M493" s="231"/>
      <c r="N493" s="232"/>
      <c r="O493" s="87"/>
      <c r="P493" s="87"/>
      <c r="Q493" s="87"/>
      <c r="R493" s="87"/>
      <c r="S493" s="87"/>
      <c r="T493" s="88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T493" s="20" t="s">
        <v>150</v>
      </c>
      <c r="AU493" s="20" t="s">
        <v>79</v>
      </c>
    </row>
    <row r="494" s="13" customFormat="1">
      <c r="A494" s="13"/>
      <c r="B494" s="233"/>
      <c r="C494" s="234"/>
      <c r="D494" s="235" t="s">
        <v>152</v>
      </c>
      <c r="E494" s="236" t="s">
        <v>19</v>
      </c>
      <c r="F494" s="237" t="s">
        <v>210</v>
      </c>
      <c r="G494" s="234"/>
      <c r="H494" s="236" t="s">
        <v>19</v>
      </c>
      <c r="I494" s="238"/>
      <c r="J494" s="234"/>
      <c r="K494" s="234"/>
      <c r="L494" s="239"/>
      <c r="M494" s="240"/>
      <c r="N494" s="241"/>
      <c r="O494" s="241"/>
      <c r="P494" s="241"/>
      <c r="Q494" s="241"/>
      <c r="R494" s="241"/>
      <c r="S494" s="241"/>
      <c r="T494" s="242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43" t="s">
        <v>152</v>
      </c>
      <c r="AU494" s="243" t="s">
        <v>79</v>
      </c>
      <c r="AV494" s="13" t="s">
        <v>77</v>
      </c>
      <c r="AW494" s="13" t="s">
        <v>32</v>
      </c>
      <c r="AX494" s="13" t="s">
        <v>70</v>
      </c>
      <c r="AY494" s="243" t="s">
        <v>141</v>
      </c>
    </row>
    <row r="495" s="14" customFormat="1">
      <c r="A495" s="14"/>
      <c r="B495" s="244"/>
      <c r="C495" s="245"/>
      <c r="D495" s="235" t="s">
        <v>152</v>
      </c>
      <c r="E495" s="246" t="s">
        <v>19</v>
      </c>
      <c r="F495" s="247" t="s">
        <v>211</v>
      </c>
      <c r="G495" s="245"/>
      <c r="H495" s="248">
        <v>0.98999999999999999</v>
      </c>
      <c r="I495" s="249"/>
      <c r="J495" s="245"/>
      <c r="K495" s="245"/>
      <c r="L495" s="250"/>
      <c r="M495" s="251"/>
      <c r="N495" s="252"/>
      <c r="O495" s="252"/>
      <c r="P495" s="252"/>
      <c r="Q495" s="252"/>
      <c r="R495" s="252"/>
      <c r="S495" s="252"/>
      <c r="T495" s="253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54" t="s">
        <v>152</v>
      </c>
      <c r="AU495" s="254" t="s">
        <v>79</v>
      </c>
      <c r="AV495" s="14" t="s">
        <v>79</v>
      </c>
      <c r="AW495" s="14" t="s">
        <v>32</v>
      </c>
      <c r="AX495" s="14" t="s">
        <v>70</v>
      </c>
      <c r="AY495" s="254" t="s">
        <v>141</v>
      </c>
    </row>
    <row r="496" s="14" customFormat="1">
      <c r="A496" s="14"/>
      <c r="B496" s="244"/>
      <c r="C496" s="245"/>
      <c r="D496" s="235" t="s">
        <v>152</v>
      </c>
      <c r="E496" s="246" t="s">
        <v>19</v>
      </c>
      <c r="F496" s="247" t="s">
        <v>212</v>
      </c>
      <c r="G496" s="245"/>
      <c r="H496" s="248">
        <v>35.5</v>
      </c>
      <c r="I496" s="249"/>
      <c r="J496" s="245"/>
      <c r="K496" s="245"/>
      <c r="L496" s="250"/>
      <c r="M496" s="251"/>
      <c r="N496" s="252"/>
      <c r="O496" s="252"/>
      <c r="P496" s="252"/>
      <c r="Q496" s="252"/>
      <c r="R496" s="252"/>
      <c r="S496" s="252"/>
      <c r="T496" s="253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54" t="s">
        <v>152</v>
      </c>
      <c r="AU496" s="254" t="s">
        <v>79</v>
      </c>
      <c r="AV496" s="14" t="s">
        <v>79</v>
      </c>
      <c r="AW496" s="14" t="s">
        <v>32</v>
      </c>
      <c r="AX496" s="14" t="s">
        <v>70</v>
      </c>
      <c r="AY496" s="254" t="s">
        <v>141</v>
      </c>
    </row>
    <row r="497" s="16" customFormat="1">
      <c r="A497" s="16"/>
      <c r="B497" s="266"/>
      <c r="C497" s="267"/>
      <c r="D497" s="235" t="s">
        <v>152</v>
      </c>
      <c r="E497" s="268" t="s">
        <v>19</v>
      </c>
      <c r="F497" s="269" t="s">
        <v>163</v>
      </c>
      <c r="G497" s="267"/>
      <c r="H497" s="270">
        <v>36.490000000000002</v>
      </c>
      <c r="I497" s="271"/>
      <c r="J497" s="267"/>
      <c r="K497" s="267"/>
      <c r="L497" s="272"/>
      <c r="M497" s="273"/>
      <c r="N497" s="274"/>
      <c r="O497" s="274"/>
      <c r="P497" s="274"/>
      <c r="Q497" s="274"/>
      <c r="R497" s="274"/>
      <c r="S497" s="274"/>
      <c r="T497" s="275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T497" s="276" t="s">
        <v>152</v>
      </c>
      <c r="AU497" s="276" t="s">
        <v>79</v>
      </c>
      <c r="AV497" s="16" t="s">
        <v>164</v>
      </c>
      <c r="AW497" s="16" t="s">
        <v>32</v>
      </c>
      <c r="AX497" s="16" t="s">
        <v>70</v>
      </c>
      <c r="AY497" s="276" t="s">
        <v>141</v>
      </c>
    </row>
    <row r="498" s="14" customFormat="1">
      <c r="A498" s="14"/>
      <c r="B498" s="244"/>
      <c r="C498" s="245"/>
      <c r="D498" s="235" t="s">
        <v>152</v>
      </c>
      <c r="E498" s="246" t="s">
        <v>19</v>
      </c>
      <c r="F498" s="247" t="s">
        <v>382</v>
      </c>
      <c r="G498" s="245"/>
      <c r="H498" s="248">
        <v>282</v>
      </c>
      <c r="I498" s="249"/>
      <c r="J498" s="245"/>
      <c r="K498" s="245"/>
      <c r="L498" s="250"/>
      <c r="M498" s="251"/>
      <c r="N498" s="252"/>
      <c r="O498" s="252"/>
      <c r="P498" s="252"/>
      <c r="Q498" s="252"/>
      <c r="R498" s="252"/>
      <c r="S498" s="252"/>
      <c r="T498" s="253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54" t="s">
        <v>152</v>
      </c>
      <c r="AU498" s="254" t="s">
        <v>79</v>
      </c>
      <c r="AV498" s="14" t="s">
        <v>79</v>
      </c>
      <c r="AW498" s="14" t="s">
        <v>32</v>
      </c>
      <c r="AX498" s="14" t="s">
        <v>70</v>
      </c>
      <c r="AY498" s="254" t="s">
        <v>141</v>
      </c>
    </row>
    <row r="499" s="16" customFormat="1">
      <c r="A499" s="16"/>
      <c r="B499" s="266"/>
      <c r="C499" s="267"/>
      <c r="D499" s="235" t="s">
        <v>152</v>
      </c>
      <c r="E499" s="268" t="s">
        <v>19</v>
      </c>
      <c r="F499" s="269" t="s">
        <v>163</v>
      </c>
      <c r="G499" s="267"/>
      <c r="H499" s="270">
        <v>282</v>
      </c>
      <c r="I499" s="271"/>
      <c r="J499" s="267"/>
      <c r="K499" s="267"/>
      <c r="L499" s="272"/>
      <c r="M499" s="273"/>
      <c r="N499" s="274"/>
      <c r="O499" s="274"/>
      <c r="P499" s="274"/>
      <c r="Q499" s="274"/>
      <c r="R499" s="274"/>
      <c r="S499" s="274"/>
      <c r="T499" s="275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T499" s="276" t="s">
        <v>152</v>
      </c>
      <c r="AU499" s="276" t="s">
        <v>79</v>
      </c>
      <c r="AV499" s="16" t="s">
        <v>164</v>
      </c>
      <c r="AW499" s="16" t="s">
        <v>32</v>
      </c>
      <c r="AX499" s="16" t="s">
        <v>70</v>
      </c>
      <c r="AY499" s="276" t="s">
        <v>141</v>
      </c>
    </row>
    <row r="500" s="15" customFormat="1">
      <c r="A500" s="15"/>
      <c r="B500" s="255"/>
      <c r="C500" s="256"/>
      <c r="D500" s="235" t="s">
        <v>152</v>
      </c>
      <c r="E500" s="257" t="s">
        <v>19</v>
      </c>
      <c r="F500" s="258" t="s">
        <v>155</v>
      </c>
      <c r="G500" s="256"/>
      <c r="H500" s="259">
        <v>318.49000000000001</v>
      </c>
      <c r="I500" s="260"/>
      <c r="J500" s="256"/>
      <c r="K500" s="256"/>
      <c r="L500" s="261"/>
      <c r="M500" s="262"/>
      <c r="N500" s="263"/>
      <c r="O500" s="263"/>
      <c r="P500" s="263"/>
      <c r="Q500" s="263"/>
      <c r="R500" s="263"/>
      <c r="S500" s="263"/>
      <c r="T500" s="264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T500" s="265" t="s">
        <v>152</v>
      </c>
      <c r="AU500" s="265" t="s">
        <v>79</v>
      </c>
      <c r="AV500" s="15" t="s">
        <v>148</v>
      </c>
      <c r="AW500" s="15" t="s">
        <v>32</v>
      </c>
      <c r="AX500" s="15" t="s">
        <v>77</v>
      </c>
      <c r="AY500" s="265" t="s">
        <v>141</v>
      </c>
    </row>
    <row r="501" s="2" customFormat="1" ht="16.5" customHeight="1">
      <c r="A501" s="41"/>
      <c r="B501" s="42"/>
      <c r="C501" s="277" t="s">
        <v>393</v>
      </c>
      <c r="D501" s="277" t="s">
        <v>354</v>
      </c>
      <c r="E501" s="278" t="s">
        <v>394</v>
      </c>
      <c r="F501" s="279" t="s">
        <v>395</v>
      </c>
      <c r="G501" s="280" t="s">
        <v>396</v>
      </c>
      <c r="H501" s="281">
        <v>6.3700000000000001</v>
      </c>
      <c r="I501" s="282"/>
      <c r="J501" s="283">
        <f>ROUND(I501*H501,2)</f>
        <v>0</v>
      </c>
      <c r="K501" s="279" t="s">
        <v>147</v>
      </c>
      <c r="L501" s="284"/>
      <c r="M501" s="285" t="s">
        <v>19</v>
      </c>
      <c r="N501" s="286" t="s">
        <v>41</v>
      </c>
      <c r="O501" s="87"/>
      <c r="P501" s="224">
        <f>O501*H501</f>
        <v>0</v>
      </c>
      <c r="Q501" s="224">
        <v>0.001</v>
      </c>
      <c r="R501" s="224">
        <f>Q501*H501</f>
        <v>0.0063700000000000007</v>
      </c>
      <c r="S501" s="224">
        <v>0</v>
      </c>
      <c r="T501" s="225">
        <f>S501*H501</f>
        <v>0</v>
      </c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R501" s="226" t="s">
        <v>205</v>
      </c>
      <c r="AT501" s="226" t="s">
        <v>354</v>
      </c>
      <c r="AU501" s="226" t="s">
        <v>79</v>
      </c>
      <c r="AY501" s="20" t="s">
        <v>141</v>
      </c>
      <c r="BE501" s="227">
        <f>IF(N501="základní",J501,0)</f>
        <v>0</v>
      </c>
      <c r="BF501" s="227">
        <f>IF(N501="snížená",J501,0)</f>
        <v>0</v>
      </c>
      <c r="BG501" s="227">
        <f>IF(N501="zákl. přenesená",J501,0)</f>
        <v>0</v>
      </c>
      <c r="BH501" s="227">
        <f>IF(N501="sníž. přenesená",J501,0)</f>
        <v>0</v>
      </c>
      <c r="BI501" s="227">
        <f>IF(N501="nulová",J501,0)</f>
        <v>0</v>
      </c>
      <c r="BJ501" s="20" t="s">
        <v>77</v>
      </c>
      <c r="BK501" s="227">
        <f>ROUND(I501*H501,2)</f>
        <v>0</v>
      </c>
      <c r="BL501" s="20" t="s">
        <v>148</v>
      </c>
      <c r="BM501" s="226" t="s">
        <v>397</v>
      </c>
    </row>
    <row r="502" s="14" customFormat="1">
      <c r="A502" s="14"/>
      <c r="B502" s="244"/>
      <c r="C502" s="245"/>
      <c r="D502" s="235" t="s">
        <v>152</v>
      </c>
      <c r="E502" s="245"/>
      <c r="F502" s="247" t="s">
        <v>398</v>
      </c>
      <c r="G502" s="245"/>
      <c r="H502" s="248">
        <v>6.3700000000000001</v>
      </c>
      <c r="I502" s="249"/>
      <c r="J502" s="245"/>
      <c r="K502" s="245"/>
      <c r="L502" s="250"/>
      <c r="M502" s="251"/>
      <c r="N502" s="252"/>
      <c r="O502" s="252"/>
      <c r="P502" s="252"/>
      <c r="Q502" s="252"/>
      <c r="R502" s="252"/>
      <c r="S502" s="252"/>
      <c r="T502" s="253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54" t="s">
        <v>152</v>
      </c>
      <c r="AU502" s="254" t="s">
        <v>79</v>
      </c>
      <c r="AV502" s="14" t="s">
        <v>79</v>
      </c>
      <c r="AW502" s="14" t="s">
        <v>4</v>
      </c>
      <c r="AX502" s="14" t="s">
        <v>77</v>
      </c>
      <c r="AY502" s="254" t="s">
        <v>141</v>
      </c>
    </row>
    <row r="503" s="12" customFormat="1" ht="22.8" customHeight="1">
      <c r="A503" s="12"/>
      <c r="B503" s="199"/>
      <c r="C503" s="200"/>
      <c r="D503" s="201" t="s">
        <v>69</v>
      </c>
      <c r="E503" s="213" t="s">
        <v>148</v>
      </c>
      <c r="F503" s="213" t="s">
        <v>399</v>
      </c>
      <c r="G503" s="200"/>
      <c r="H503" s="200"/>
      <c r="I503" s="203"/>
      <c r="J503" s="214">
        <f>BK503</f>
        <v>0</v>
      </c>
      <c r="K503" s="200"/>
      <c r="L503" s="205"/>
      <c r="M503" s="206"/>
      <c r="N503" s="207"/>
      <c r="O503" s="207"/>
      <c r="P503" s="208">
        <f>SUM(P504:P529)</f>
        <v>0</v>
      </c>
      <c r="Q503" s="207"/>
      <c r="R503" s="208">
        <f>SUM(R504:R529)</f>
        <v>0</v>
      </c>
      <c r="S503" s="207"/>
      <c r="T503" s="209">
        <f>SUM(T504:T529)</f>
        <v>0</v>
      </c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R503" s="210" t="s">
        <v>77</v>
      </c>
      <c r="AT503" s="211" t="s">
        <v>69</v>
      </c>
      <c r="AU503" s="211" t="s">
        <v>77</v>
      </c>
      <c r="AY503" s="210" t="s">
        <v>141</v>
      </c>
      <c r="BK503" s="212">
        <f>SUM(BK504:BK529)</f>
        <v>0</v>
      </c>
    </row>
    <row r="504" s="2" customFormat="1" ht="16.5" customHeight="1">
      <c r="A504" s="41"/>
      <c r="B504" s="42"/>
      <c r="C504" s="215" t="s">
        <v>400</v>
      </c>
      <c r="D504" s="215" t="s">
        <v>143</v>
      </c>
      <c r="E504" s="216" t="s">
        <v>401</v>
      </c>
      <c r="F504" s="217" t="s">
        <v>402</v>
      </c>
      <c r="G504" s="218" t="s">
        <v>216</v>
      </c>
      <c r="H504" s="219">
        <v>6.46</v>
      </c>
      <c r="I504" s="220"/>
      <c r="J504" s="221">
        <f>ROUND(I504*H504,2)</f>
        <v>0</v>
      </c>
      <c r="K504" s="217" t="s">
        <v>147</v>
      </c>
      <c r="L504" s="47"/>
      <c r="M504" s="222" t="s">
        <v>19</v>
      </c>
      <c r="N504" s="223" t="s">
        <v>41</v>
      </c>
      <c r="O504" s="87"/>
      <c r="P504" s="224">
        <f>O504*H504</f>
        <v>0</v>
      </c>
      <c r="Q504" s="224">
        <v>0</v>
      </c>
      <c r="R504" s="224">
        <f>Q504*H504</f>
        <v>0</v>
      </c>
      <c r="S504" s="224">
        <v>0</v>
      </c>
      <c r="T504" s="225">
        <f>S504*H504</f>
        <v>0</v>
      </c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R504" s="226" t="s">
        <v>148</v>
      </c>
      <c r="AT504" s="226" t="s">
        <v>143</v>
      </c>
      <c r="AU504" s="226" t="s">
        <v>79</v>
      </c>
      <c r="AY504" s="20" t="s">
        <v>141</v>
      </c>
      <c r="BE504" s="227">
        <f>IF(N504="základní",J504,0)</f>
        <v>0</v>
      </c>
      <c r="BF504" s="227">
        <f>IF(N504="snížená",J504,0)</f>
        <v>0</v>
      </c>
      <c r="BG504" s="227">
        <f>IF(N504="zákl. přenesená",J504,0)</f>
        <v>0</v>
      </c>
      <c r="BH504" s="227">
        <f>IF(N504="sníž. přenesená",J504,0)</f>
        <v>0</v>
      </c>
      <c r="BI504" s="227">
        <f>IF(N504="nulová",J504,0)</f>
        <v>0</v>
      </c>
      <c r="BJ504" s="20" t="s">
        <v>77</v>
      </c>
      <c r="BK504" s="227">
        <f>ROUND(I504*H504,2)</f>
        <v>0</v>
      </c>
      <c r="BL504" s="20" t="s">
        <v>148</v>
      </c>
      <c r="BM504" s="226" t="s">
        <v>403</v>
      </c>
    </row>
    <row r="505" s="2" customFormat="1">
      <c r="A505" s="41"/>
      <c r="B505" s="42"/>
      <c r="C505" s="43"/>
      <c r="D505" s="228" t="s">
        <v>150</v>
      </c>
      <c r="E505" s="43"/>
      <c r="F505" s="229" t="s">
        <v>404</v>
      </c>
      <c r="G505" s="43"/>
      <c r="H505" s="43"/>
      <c r="I505" s="230"/>
      <c r="J505" s="43"/>
      <c r="K505" s="43"/>
      <c r="L505" s="47"/>
      <c r="M505" s="231"/>
      <c r="N505" s="232"/>
      <c r="O505" s="87"/>
      <c r="P505" s="87"/>
      <c r="Q505" s="87"/>
      <c r="R505" s="87"/>
      <c r="S505" s="87"/>
      <c r="T505" s="88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T505" s="20" t="s">
        <v>150</v>
      </c>
      <c r="AU505" s="20" t="s">
        <v>79</v>
      </c>
    </row>
    <row r="506" s="13" customFormat="1">
      <c r="A506" s="13"/>
      <c r="B506" s="233"/>
      <c r="C506" s="234"/>
      <c r="D506" s="235" t="s">
        <v>152</v>
      </c>
      <c r="E506" s="236" t="s">
        <v>19</v>
      </c>
      <c r="F506" s="237" t="s">
        <v>405</v>
      </c>
      <c r="G506" s="234"/>
      <c r="H506" s="236" t="s">
        <v>19</v>
      </c>
      <c r="I506" s="238"/>
      <c r="J506" s="234"/>
      <c r="K506" s="234"/>
      <c r="L506" s="239"/>
      <c r="M506" s="240"/>
      <c r="N506" s="241"/>
      <c r="O506" s="241"/>
      <c r="P506" s="241"/>
      <c r="Q506" s="241"/>
      <c r="R506" s="241"/>
      <c r="S506" s="241"/>
      <c r="T506" s="242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43" t="s">
        <v>152</v>
      </c>
      <c r="AU506" s="243" t="s">
        <v>79</v>
      </c>
      <c r="AV506" s="13" t="s">
        <v>77</v>
      </c>
      <c r="AW506" s="13" t="s">
        <v>32</v>
      </c>
      <c r="AX506" s="13" t="s">
        <v>70</v>
      </c>
      <c r="AY506" s="243" t="s">
        <v>141</v>
      </c>
    </row>
    <row r="507" s="13" customFormat="1">
      <c r="A507" s="13"/>
      <c r="B507" s="233"/>
      <c r="C507" s="234"/>
      <c r="D507" s="235" t="s">
        <v>152</v>
      </c>
      <c r="E507" s="236" t="s">
        <v>19</v>
      </c>
      <c r="F507" s="237" t="s">
        <v>161</v>
      </c>
      <c r="G507" s="234"/>
      <c r="H507" s="236" t="s">
        <v>19</v>
      </c>
      <c r="I507" s="238"/>
      <c r="J507" s="234"/>
      <c r="K507" s="234"/>
      <c r="L507" s="239"/>
      <c r="M507" s="240"/>
      <c r="N507" s="241"/>
      <c r="O507" s="241"/>
      <c r="P507" s="241"/>
      <c r="Q507" s="241"/>
      <c r="R507" s="241"/>
      <c r="S507" s="241"/>
      <c r="T507" s="242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43" t="s">
        <v>152</v>
      </c>
      <c r="AU507" s="243" t="s">
        <v>79</v>
      </c>
      <c r="AV507" s="13" t="s">
        <v>77</v>
      </c>
      <c r="AW507" s="13" t="s">
        <v>32</v>
      </c>
      <c r="AX507" s="13" t="s">
        <v>70</v>
      </c>
      <c r="AY507" s="243" t="s">
        <v>141</v>
      </c>
    </row>
    <row r="508" s="14" customFormat="1">
      <c r="A508" s="14"/>
      <c r="B508" s="244"/>
      <c r="C508" s="245"/>
      <c r="D508" s="235" t="s">
        <v>152</v>
      </c>
      <c r="E508" s="246" t="s">
        <v>19</v>
      </c>
      <c r="F508" s="247" t="s">
        <v>406</v>
      </c>
      <c r="G508" s="245"/>
      <c r="H508" s="248">
        <v>0.59999999999999998</v>
      </c>
      <c r="I508" s="249"/>
      <c r="J508" s="245"/>
      <c r="K508" s="245"/>
      <c r="L508" s="250"/>
      <c r="M508" s="251"/>
      <c r="N508" s="252"/>
      <c r="O508" s="252"/>
      <c r="P508" s="252"/>
      <c r="Q508" s="252"/>
      <c r="R508" s="252"/>
      <c r="S508" s="252"/>
      <c r="T508" s="253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54" t="s">
        <v>152</v>
      </c>
      <c r="AU508" s="254" t="s">
        <v>79</v>
      </c>
      <c r="AV508" s="14" t="s">
        <v>79</v>
      </c>
      <c r="AW508" s="14" t="s">
        <v>32</v>
      </c>
      <c r="AX508" s="14" t="s">
        <v>70</v>
      </c>
      <c r="AY508" s="254" t="s">
        <v>141</v>
      </c>
    </row>
    <row r="509" s="14" customFormat="1">
      <c r="A509" s="14"/>
      <c r="B509" s="244"/>
      <c r="C509" s="245"/>
      <c r="D509" s="235" t="s">
        <v>152</v>
      </c>
      <c r="E509" s="246" t="s">
        <v>19</v>
      </c>
      <c r="F509" s="247" t="s">
        <v>407</v>
      </c>
      <c r="G509" s="245"/>
      <c r="H509" s="248">
        <v>0.29999999999999999</v>
      </c>
      <c r="I509" s="249"/>
      <c r="J509" s="245"/>
      <c r="K509" s="245"/>
      <c r="L509" s="250"/>
      <c r="M509" s="251"/>
      <c r="N509" s="252"/>
      <c r="O509" s="252"/>
      <c r="P509" s="252"/>
      <c r="Q509" s="252"/>
      <c r="R509" s="252"/>
      <c r="S509" s="252"/>
      <c r="T509" s="253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54" t="s">
        <v>152</v>
      </c>
      <c r="AU509" s="254" t="s">
        <v>79</v>
      </c>
      <c r="AV509" s="14" t="s">
        <v>79</v>
      </c>
      <c r="AW509" s="14" t="s">
        <v>32</v>
      </c>
      <c r="AX509" s="14" t="s">
        <v>70</v>
      </c>
      <c r="AY509" s="254" t="s">
        <v>141</v>
      </c>
    </row>
    <row r="510" s="14" customFormat="1">
      <c r="A510" s="14"/>
      <c r="B510" s="244"/>
      <c r="C510" s="245"/>
      <c r="D510" s="235" t="s">
        <v>152</v>
      </c>
      <c r="E510" s="246" t="s">
        <v>19</v>
      </c>
      <c r="F510" s="247" t="s">
        <v>408</v>
      </c>
      <c r="G510" s="245"/>
      <c r="H510" s="248">
        <v>0.40000000000000002</v>
      </c>
      <c r="I510" s="249"/>
      <c r="J510" s="245"/>
      <c r="K510" s="245"/>
      <c r="L510" s="250"/>
      <c r="M510" s="251"/>
      <c r="N510" s="252"/>
      <c r="O510" s="252"/>
      <c r="P510" s="252"/>
      <c r="Q510" s="252"/>
      <c r="R510" s="252"/>
      <c r="S510" s="252"/>
      <c r="T510" s="253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54" t="s">
        <v>152</v>
      </c>
      <c r="AU510" s="254" t="s">
        <v>79</v>
      </c>
      <c r="AV510" s="14" t="s">
        <v>79</v>
      </c>
      <c r="AW510" s="14" t="s">
        <v>32</v>
      </c>
      <c r="AX510" s="14" t="s">
        <v>70</v>
      </c>
      <c r="AY510" s="254" t="s">
        <v>141</v>
      </c>
    </row>
    <row r="511" s="16" customFormat="1">
      <c r="A511" s="16"/>
      <c r="B511" s="266"/>
      <c r="C511" s="267"/>
      <c r="D511" s="235" t="s">
        <v>152</v>
      </c>
      <c r="E511" s="268" t="s">
        <v>19</v>
      </c>
      <c r="F511" s="269" t="s">
        <v>163</v>
      </c>
      <c r="G511" s="267"/>
      <c r="H511" s="270">
        <v>1.2999999999999998</v>
      </c>
      <c r="I511" s="271"/>
      <c r="J511" s="267"/>
      <c r="K511" s="267"/>
      <c r="L511" s="272"/>
      <c r="M511" s="273"/>
      <c r="N511" s="274"/>
      <c r="O511" s="274"/>
      <c r="P511" s="274"/>
      <c r="Q511" s="274"/>
      <c r="R511" s="274"/>
      <c r="S511" s="274"/>
      <c r="T511" s="275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T511" s="276" t="s">
        <v>152</v>
      </c>
      <c r="AU511" s="276" t="s">
        <v>79</v>
      </c>
      <c r="AV511" s="16" t="s">
        <v>164</v>
      </c>
      <c r="AW511" s="16" t="s">
        <v>32</v>
      </c>
      <c r="AX511" s="16" t="s">
        <v>70</v>
      </c>
      <c r="AY511" s="276" t="s">
        <v>141</v>
      </c>
    </row>
    <row r="512" s="13" customFormat="1">
      <c r="A512" s="13"/>
      <c r="B512" s="233"/>
      <c r="C512" s="234"/>
      <c r="D512" s="235" t="s">
        <v>152</v>
      </c>
      <c r="E512" s="236" t="s">
        <v>19</v>
      </c>
      <c r="F512" s="237" t="s">
        <v>165</v>
      </c>
      <c r="G512" s="234"/>
      <c r="H512" s="236" t="s">
        <v>19</v>
      </c>
      <c r="I512" s="238"/>
      <c r="J512" s="234"/>
      <c r="K512" s="234"/>
      <c r="L512" s="239"/>
      <c r="M512" s="240"/>
      <c r="N512" s="241"/>
      <c r="O512" s="241"/>
      <c r="P512" s="241"/>
      <c r="Q512" s="241"/>
      <c r="R512" s="241"/>
      <c r="S512" s="241"/>
      <c r="T512" s="242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43" t="s">
        <v>152</v>
      </c>
      <c r="AU512" s="243" t="s">
        <v>79</v>
      </c>
      <c r="AV512" s="13" t="s">
        <v>77</v>
      </c>
      <c r="AW512" s="13" t="s">
        <v>32</v>
      </c>
      <c r="AX512" s="13" t="s">
        <v>70</v>
      </c>
      <c r="AY512" s="243" t="s">
        <v>141</v>
      </c>
    </row>
    <row r="513" s="14" customFormat="1">
      <c r="A513" s="14"/>
      <c r="B513" s="244"/>
      <c r="C513" s="245"/>
      <c r="D513" s="235" t="s">
        <v>152</v>
      </c>
      <c r="E513" s="246" t="s">
        <v>19</v>
      </c>
      <c r="F513" s="247" t="s">
        <v>407</v>
      </c>
      <c r="G513" s="245"/>
      <c r="H513" s="248">
        <v>0.29999999999999999</v>
      </c>
      <c r="I513" s="249"/>
      <c r="J513" s="245"/>
      <c r="K513" s="245"/>
      <c r="L513" s="250"/>
      <c r="M513" s="251"/>
      <c r="N513" s="252"/>
      <c r="O513" s="252"/>
      <c r="P513" s="252"/>
      <c r="Q513" s="252"/>
      <c r="R513" s="252"/>
      <c r="S513" s="252"/>
      <c r="T513" s="253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54" t="s">
        <v>152</v>
      </c>
      <c r="AU513" s="254" t="s">
        <v>79</v>
      </c>
      <c r="AV513" s="14" t="s">
        <v>79</v>
      </c>
      <c r="AW513" s="14" t="s">
        <v>32</v>
      </c>
      <c r="AX513" s="14" t="s">
        <v>70</v>
      </c>
      <c r="AY513" s="254" t="s">
        <v>141</v>
      </c>
    </row>
    <row r="514" s="14" customFormat="1">
      <c r="A514" s="14"/>
      <c r="B514" s="244"/>
      <c r="C514" s="245"/>
      <c r="D514" s="235" t="s">
        <v>152</v>
      </c>
      <c r="E514" s="246" t="s">
        <v>19</v>
      </c>
      <c r="F514" s="247" t="s">
        <v>409</v>
      </c>
      <c r="G514" s="245"/>
      <c r="H514" s="248">
        <v>0.12</v>
      </c>
      <c r="I514" s="249"/>
      <c r="J514" s="245"/>
      <c r="K514" s="245"/>
      <c r="L514" s="250"/>
      <c r="M514" s="251"/>
      <c r="N514" s="252"/>
      <c r="O514" s="252"/>
      <c r="P514" s="252"/>
      <c r="Q514" s="252"/>
      <c r="R514" s="252"/>
      <c r="S514" s="252"/>
      <c r="T514" s="253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54" t="s">
        <v>152</v>
      </c>
      <c r="AU514" s="254" t="s">
        <v>79</v>
      </c>
      <c r="AV514" s="14" t="s">
        <v>79</v>
      </c>
      <c r="AW514" s="14" t="s">
        <v>32</v>
      </c>
      <c r="AX514" s="14" t="s">
        <v>70</v>
      </c>
      <c r="AY514" s="254" t="s">
        <v>141</v>
      </c>
    </row>
    <row r="515" s="16" customFormat="1">
      <c r="A515" s="16"/>
      <c r="B515" s="266"/>
      <c r="C515" s="267"/>
      <c r="D515" s="235" t="s">
        <v>152</v>
      </c>
      <c r="E515" s="268" t="s">
        <v>19</v>
      </c>
      <c r="F515" s="269" t="s">
        <v>163</v>
      </c>
      <c r="G515" s="267"/>
      <c r="H515" s="270">
        <v>0.41999999999999998</v>
      </c>
      <c r="I515" s="271"/>
      <c r="J515" s="267"/>
      <c r="K515" s="267"/>
      <c r="L515" s="272"/>
      <c r="M515" s="273"/>
      <c r="N515" s="274"/>
      <c r="O515" s="274"/>
      <c r="P515" s="274"/>
      <c r="Q515" s="274"/>
      <c r="R515" s="274"/>
      <c r="S515" s="274"/>
      <c r="T515" s="275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T515" s="276" t="s">
        <v>152</v>
      </c>
      <c r="AU515" s="276" t="s">
        <v>79</v>
      </c>
      <c r="AV515" s="16" t="s">
        <v>164</v>
      </c>
      <c r="AW515" s="16" t="s">
        <v>32</v>
      </c>
      <c r="AX515" s="16" t="s">
        <v>70</v>
      </c>
      <c r="AY515" s="276" t="s">
        <v>141</v>
      </c>
    </row>
    <row r="516" s="13" customFormat="1">
      <c r="A516" s="13"/>
      <c r="B516" s="233"/>
      <c r="C516" s="234"/>
      <c r="D516" s="235" t="s">
        <v>152</v>
      </c>
      <c r="E516" s="236" t="s">
        <v>19</v>
      </c>
      <c r="F516" s="237" t="s">
        <v>172</v>
      </c>
      <c r="G516" s="234"/>
      <c r="H516" s="236" t="s">
        <v>19</v>
      </c>
      <c r="I516" s="238"/>
      <c r="J516" s="234"/>
      <c r="K516" s="234"/>
      <c r="L516" s="239"/>
      <c r="M516" s="240"/>
      <c r="N516" s="241"/>
      <c r="O516" s="241"/>
      <c r="P516" s="241"/>
      <c r="Q516" s="241"/>
      <c r="R516" s="241"/>
      <c r="S516" s="241"/>
      <c r="T516" s="242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43" t="s">
        <v>152</v>
      </c>
      <c r="AU516" s="243" t="s">
        <v>79</v>
      </c>
      <c r="AV516" s="13" t="s">
        <v>77</v>
      </c>
      <c r="AW516" s="13" t="s">
        <v>32</v>
      </c>
      <c r="AX516" s="13" t="s">
        <v>70</v>
      </c>
      <c r="AY516" s="243" t="s">
        <v>141</v>
      </c>
    </row>
    <row r="517" s="14" customFormat="1">
      <c r="A517" s="14"/>
      <c r="B517" s="244"/>
      <c r="C517" s="245"/>
      <c r="D517" s="235" t="s">
        <v>152</v>
      </c>
      <c r="E517" s="246" t="s">
        <v>19</v>
      </c>
      <c r="F517" s="247" t="s">
        <v>407</v>
      </c>
      <c r="G517" s="245"/>
      <c r="H517" s="248">
        <v>0.29999999999999999</v>
      </c>
      <c r="I517" s="249"/>
      <c r="J517" s="245"/>
      <c r="K517" s="245"/>
      <c r="L517" s="250"/>
      <c r="M517" s="251"/>
      <c r="N517" s="252"/>
      <c r="O517" s="252"/>
      <c r="P517" s="252"/>
      <c r="Q517" s="252"/>
      <c r="R517" s="252"/>
      <c r="S517" s="252"/>
      <c r="T517" s="253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T517" s="254" t="s">
        <v>152</v>
      </c>
      <c r="AU517" s="254" t="s">
        <v>79</v>
      </c>
      <c r="AV517" s="14" t="s">
        <v>79</v>
      </c>
      <c r="AW517" s="14" t="s">
        <v>32</v>
      </c>
      <c r="AX517" s="14" t="s">
        <v>70</v>
      </c>
      <c r="AY517" s="254" t="s">
        <v>141</v>
      </c>
    </row>
    <row r="518" s="14" customFormat="1">
      <c r="A518" s="14"/>
      <c r="B518" s="244"/>
      <c r="C518" s="245"/>
      <c r="D518" s="235" t="s">
        <v>152</v>
      </c>
      <c r="E518" s="246" t="s">
        <v>19</v>
      </c>
      <c r="F518" s="247" t="s">
        <v>409</v>
      </c>
      <c r="G518" s="245"/>
      <c r="H518" s="248">
        <v>0.12</v>
      </c>
      <c r="I518" s="249"/>
      <c r="J518" s="245"/>
      <c r="K518" s="245"/>
      <c r="L518" s="250"/>
      <c r="M518" s="251"/>
      <c r="N518" s="252"/>
      <c r="O518" s="252"/>
      <c r="P518" s="252"/>
      <c r="Q518" s="252"/>
      <c r="R518" s="252"/>
      <c r="S518" s="252"/>
      <c r="T518" s="253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54" t="s">
        <v>152</v>
      </c>
      <c r="AU518" s="254" t="s">
        <v>79</v>
      </c>
      <c r="AV518" s="14" t="s">
        <v>79</v>
      </c>
      <c r="AW518" s="14" t="s">
        <v>32</v>
      </c>
      <c r="AX518" s="14" t="s">
        <v>70</v>
      </c>
      <c r="AY518" s="254" t="s">
        <v>141</v>
      </c>
    </row>
    <row r="519" s="14" customFormat="1">
      <c r="A519" s="14"/>
      <c r="B519" s="244"/>
      <c r="C519" s="245"/>
      <c r="D519" s="235" t="s">
        <v>152</v>
      </c>
      <c r="E519" s="246" t="s">
        <v>19</v>
      </c>
      <c r="F519" s="247" t="s">
        <v>409</v>
      </c>
      <c r="G519" s="245"/>
      <c r="H519" s="248">
        <v>0.12</v>
      </c>
      <c r="I519" s="249"/>
      <c r="J519" s="245"/>
      <c r="K519" s="245"/>
      <c r="L519" s="250"/>
      <c r="M519" s="251"/>
      <c r="N519" s="252"/>
      <c r="O519" s="252"/>
      <c r="P519" s="252"/>
      <c r="Q519" s="252"/>
      <c r="R519" s="252"/>
      <c r="S519" s="252"/>
      <c r="T519" s="253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54" t="s">
        <v>152</v>
      </c>
      <c r="AU519" s="254" t="s">
        <v>79</v>
      </c>
      <c r="AV519" s="14" t="s">
        <v>79</v>
      </c>
      <c r="AW519" s="14" t="s">
        <v>32</v>
      </c>
      <c r="AX519" s="14" t="s">
        <v>70</v>
      </c>
      <c r="AY519" s="254" t="s">
        <v>141</v>
      </c>
    </row>
    <row r="520" s="14" customFormat="1">
      <c r="A520" s="14"/>
      <c r="B520" s="244"/>
      <c r="C520" s="245"/>
      <c r="D520" s="235" t="s">
        <v>152</v>
      </c>
      <c r="E520" s="246" t="s">
        <v>19</v>
      </c>
      <c r="F520" s="247" t="s">
        <v>409</v>
      </c>
      <c r="G520" s="245"/>
      <c r="H520" s="248">
        <v>0.12</v>
      </c>
      <c r="I520" s="249"/>
      <c r="J520" s="245"/>
      <c r="K520" s="245"/>
      <c r="L520" s="250"/>
      <c r="M520" s="251"/>
      <c r="N520" s="252"/>
      <c r="O520" s="252"/>
      <c r="P520" s="252"/>
      <c r="Q520" s="252"/>
      <c r="R520" s="252"/>
      <c r="S520" s="252"/>
      <c r="T520" s="253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54" t="s">
        <v>152</v>
      </c>
      <c r="AU520" s="254" t="s">
        <v>79</v>
      </c>
      <c r="AV520" s="14" t="s">
        <v>79</v>
      </c>
      <c r="AW520" s="14" t="s">
        <v>32</v>
      </c>
      <c r="AX520" s="14" t="s">
        <v>70</v>
      </c>
      <c r="AY520" s="254" t="s">
        <v>141</v>
      </c>
    </row>
    <row r="521" s="16" customFormat="1">
      <c r="A521" s="16"/>
      <c r="B521" s="266"/>
      <c r="C521" s="267"/>
      <c r="D521" s="235" t="s">
        <v>152</v>
      </c>
      <c r="E521" s="268" t="s">
        <v>19</v>
      </c>
      <c r="F521" s="269" t="s">
        <v>163</v>
      </c>
      <c r="G521" s="267"/>
      <c r="H521" s="270">
        <v>0.66000000000000003</v>
      </c>
      <c r="I521" s="271"/>
      <c r="J521" s="267"/>
      <c r="K521" s="267"/>
      <c r="L521" s="272"/>
      <c r="M521" s="273"/>
      <c r="N521" s="274"/>
      <c r="O521" s="274"/>
      <c r="P521" s="274"/>
      <c r="Q521" s="274"/>
      <c r="R521" s="274"/>
      <c r="S521" s="274"/>
      <c r="T521" s="275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T521" s="276" t="s">
        <v>152</v>
      </c>
      <c r="AU521" s="276" t="s">
        <v>79</v>
      </c>
      <c r="AV521" s="16" t="s">
        <v>164</v>
      </c>
      <c r="AW521" s="16" t="s">
        <v>32</v>
      </c>
      <c r="AX521" s="16" t="s">
        <v>70</v>
      </c>
      <c r="AY521" s="276" t="s">
        <v>141</v>
      </c>
    </row>
    <row r="522" s="13" customFormat="1">
      <c r="A522" s="13"/>
      <c r="B522" s="233"/>
      <c r="C522" s="234"/>
      <c r="D522" s="235" t="s">
        <v>152</v>
      </c>
      <c r="E522" s="236" t="s">
        <v>19</v>
      </c>
      <c r="F522" s="237" t="s">
        <v>165</v>
      </c>
      <c r="G522" s="234"/>
      <c r="H522" s="236" t="s">
        <v>19</v>
      </c>
      <c r="I522" s="238"/>
      <c r="J522" s="234"/>
      <c r="K522" s="234"/>
      <c r="L522" s="239"/>
      <c r="M522" s="240"/>
      <c r="N522" s="241"/>
      <c r="O522" s="241"/>
      <c r="P522" s="241"/>
      <c r="Q522" s="241"/>
      <c r="R522" s="241"/>
      <c r="S522" s="241"/>
      <c r="T522" s="242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43" t="s">
        <v>152</v>
      </c>
      <c r="AU522" s="243" t="s">
        <v>79</v>
      </c>
      <c r="AV522" s="13" t="s">
        <v>77</v>
      </c>
      <c r="AW522" s="13" t="s">
        <v>32</v>
      </c>
      <c r="AX522" s="13" t="s">
        <v>70</v>
      </c>
      <c r="AY522" s="243" t="s">
        <v>141</v>
      </c>
    </row>
    <row r="523" s="14" customFormat="1">
      <c r="A523" s="14"/>
      <c r="B523" s="244"/>
      <c r="C523" s="245"/>
      <c r="D523" s="235" t="s">
        <v>152</v>
      </c>
      <c r="E523" s="246" t="s">
        <v>19</v>
      </c>
      <c r="F523" s="247" t="s">
        <v>410</v>
      </c>
      <c r="G523" s="245"/>
      <c r="H523" s="248">
        <v>0.17999999999999999</v>
      </c>
      <c r="I523" s="249"/>
      <c r="J523" s="245"/>
      <c r="K523" s="245"/>
      <c r="L523" s="250"/>
      <c r="M523" s="251"/>
      <c r="N523" s="252"/>
      <c r="O523" s="252"/>
      <c r="P523" s="252"/>
      <c r="Q523" s="252"/>
      <c r="R523" s="252"/>
      <c r="S523" s="252"/>
      <c r="T523" s="253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254" t="s">
        <v>152</v>
      </c>
      <c r="AU523" s="254" t="s">
        <v>79</v>
      </c>
      <c r="AV523" s="14" t="s">
        <v>79</v>
      </c>
      <c r="AW523" s="14" t="s">
        <v>32</v>
      </c>
      <c r="AX523" s="14" t="s">
        <v>70</v>
      </c>
      <c r="AY523" s="254" t="s">
        <v>141</v>
      </c>
    </row>
    <row r="524" s="16" customFormat="1">
      <c r="A524" s="16"/>
      <c r="B524" s="266"/>
      <c r="C524" s="267"/>
      <c r="D524" s="235" t="s">
        <v>152</v>
      </c>
      <c r="E524" s="268" t="s">
        <v>19</v>
      </c>
      <c r="F524" s="269" t="s">
        <v>163</v>
      </c>
      <c r="G524" s="267"/>
      <c r="H524" s="270">
        <v>0.17999999999999999</v>
      </c>
      <c r="I524" s="271"/>
      <c r="J524" s="267"/>
      <c r="K524" s="267"/>
      <c r="L524" s="272"/>
      <c r="M524" s="273"/>
      <c r="N524" s="274"/>
      <c r="O524" s="274"/>
      <c r="P524" s="274"/>
      <c r="Q524" s="274"/>
      <c r="R524" s="274"/>
      <c r="S524" s="274"/>
      <c r="T524" s="275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T524" s="276" t="s">
        <v>152</v>
      </c>
      <c r="AU524" s="276" t="s">
        <v>79</v>
      </c>
      <c r="AV524" s="16" t="s">
        <v>164</v>
      </c>
      <c r="AW524" s="16" t="s">
        <v>32</v>
      </c>
      <c r="AX524" s="16" t="s">
        <v>70</v>
      </c>
      <c r="AY524" s="276" t="s">
        <v>141</v>
      </c>
    </row>
    <row r="525" s="13" customFormat="1">
      <c r="A525" s="13"/>
      <c r="B525" s="233"/>
      <c r="C525" s="234"/>
      <c r="D525" s="235" t="s">
        <v>152</v>
      </c>
      <c r="E525" s="236" t="s">
        <v>19</v>
      </c>
      <c r="F525" s="237" t="s">
        <v>411</v>
      </c>
      <c r="G525" s="234"/>
      <c r="H525" s="236" t="s">
        <v>19</v>
      </c>
      <c r="I525" s="238"/>
      <c r="J525" s="234"/>
      <c r="K525" s="234"/>
      <c r="L525" s="239"/>
      <c r="M525" s="240"/>
      <c r="N525" s="241"/>
      <c r="O525" s="241"/>
      <c r="P525" s="241"/>
      <c r="Q525" s="241"/>
      <c r="R525" s="241"/>
      <c r="S525" s="241"/>
      <c r="T525" s="242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43" t="s">
        <v>152</v>
      </c>
      <c r="AU525" s="243" t="s">
        <v>79</v>
      </c>
      <c r="AV525" s="13" t="s">
        <v>77</v>
      </c>
      <c r="AW525" s="13" t="s">
        <v>32</v>
      </c>
      <c r="AX525" s="13" t="s">
        <v>70</v>
      </c>
      <c r="AY525" s="243" t="s">
        <v>141</v>
      </c>
    </row>
    <row r="526" s="13" customFormat="1">
      <c r="A526" s="13"/>
      <c r="B526" s="233"/>
      <c r="C526" s="234"/>
      <c r="D526" s="235" t="s">
        <v>152</v>
      </c>
      <c r="E526" s="236" t="s">
        <v>19</v>
      </c>
      <c r="F526" s="237" t="s">
        <v>172</v>
      </c>
      <c r="G526" s="234"/>
      <c r="H526" s="236" t="s">
        <v>19</v>
      </c>
      <c r="I526" s="238"/>
      <c r="J526" s="234"/>
      <c r="K526" s="234"/>
      <c r="L526" s="239"/>
      <c r="M526" s="240"/>
      <c r="N526" s="241"/>
      <c r="O526" s="241"/>
      <c r="P526" s="241"/>
      <c r="Q526" s="241"/>
      <c r="R526" s="241"/>
      <c r="S526" s="241"/>
      <c r="T526" s="242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43" t="s">
        <v>152</v>
      </c>
      <c r="AU526" s="243" t="s">
        <v>79</v>
      </c>
      <c r="AV526" s="13" t="s">
        <v>77</v>
      </c>
      <c r="AW526" s="13" t="s">
        <v>32</v>
      </c>
      <c r="AX526" s="13" t="s">
        <v>70</v>
      </c>
      <c r="AY526" s="243" t="s">
        <v>141</v>
      </c>
    </row>
    <row r="527" s="14" customFormat="1">
      <c r="A527" s="14"/>
      <c r="B527" s="244"/>
      <c r="C527" s="245"/>
      <c r="D527" s="235" t="s">
        <v>152</v>
      </c>
      <c r="E527" s="246" t="s">
        <v>19</v>
      </c>
      <c r="F527" s="247" t="s">
        <v>412</v>
      </c>
      <c r="G527" s="245"/>
      <c r="H527" s="248">
        <v>3.8999999999999999</v>
      </c>
      <c r="I527" s="249"/>
      <c r="J527" s="245"/>
      <c r="K527" s="245"/>
      <c r="L527" s="250"/>
      <c r="M527" s="251"/>
      <c r="N527" s="252"/>
      <c r="O527" s="252"/>
      <c r="P527" s="252"/>
      <c r="Q527" s="252"/>
      <c r="R527" s="252"/>
      <c r="S527" s="252"/>
      <c r="T527" s="253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T527" s="254" t="s">
        <v>152</v>
      </c>
      <c r="AU527" s="254" t="s">
        <v>79</v>
      </c>
      <c r="AV527" s="14" t="s">
        <v>79</v>
      </c>
      <c r="AW527" s="14" t="s">
        <v>32</v>
      </c>
      <c r="AX527" s="14" t="s">
        <v>70</v>
      </c>
      <c r="AY527" s="254" t="s">
        <v>141</v>
      </c>
    </row>
    <row r="528" s="16" customFormat="1">
      <c r="A528" s="16"/>
      <c r="B528" s="266"/>
      <c r="C528" s="267"/>
      <c r="D528" s="235" t="s">
        <v>152</v>
      </c>
      <c r="E528" s="268" t="s">
        <v>19</v>
      </c>
      <c r="F528" s="269" t="s">
        <v>163</v>
      </c>
      <c r="G528" s="267"/>
      <c r="H528" s="270">
        <v>3.8999999999999999</v>
      </c>
      <c r="I528" s="271"/>
      <c r="J528" s="267"/>
      <c r="K528" s="267"/>
      <c r="L528" s="272"/>
      <c r="M528" s="273"/>
      <c r="N528" s="274"/>
      <c r="O528" s="274"/>
      <c r="P528" s="274"/>
      <c r="Q528" s="274"/>
      <c r="R528" s="274"/>
      <c r="S528" s="274"/>
      <c r="T528" s="275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T528" s="276" t="s">
        <v>152</v>
      </c>
      <c r="AU528" s="276" t="s">
        <v>79</v>
      </c>
      <c r="AV528" s="16" t="s">
        <v>164</v>
      </c>
      <c r="AW528" s="16" t="s">
        <v>32</v>
      </c>
      <c r="AX528" s="16" t="s">
        <v>70</v>
      </c>
      <c r="AY528" s="276" t="s">
        <v>141</v>
      </c>
    </row>
    <row r="529" s="15" customFormat="1">
      <c r="A529" s="15"/>
      <c r="B529" s="255"/>
      <c r="C529" s="256"/>
      <c r="D529" s="235" t="s">
        <v>152</v>
      </c>
      <c r="E529" s="257" t="s">
        <v>19</v>
      </c>
      <c r="F529" s="258" t="s">
        <v>155</v>
      </c>
      <c r="G529" s="256"/>
      <c r="H529" s="259">
        <v>6.46</v>
      </c>
      <c r="I529" s="260"/>
      <c r="J529" s="256"/>
      <c r="K529" s="256"/>
      <c r="L529" s="261"/>
      <c r="M529" s="262"/>
      <c r="N529" s="263"/>
      <c r="O529" s="263"/>
      <c r="P529" s="263"/>
      <c r="Q529" s="263"/>
      <c r="R529" s="263"/>
      <c r="S529" s="263"/>
      <c r="T529" s="264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T529" s="265" t="s">
        <v>152</v>
      </c>
      <c r="AU529" s="265" t="s">
        <v>79</v>
      </c>
      <c r="AV529" s="15" t="s">
        <v>148</v>
      </c>
      <c r="AW529" s="15" t="s">
        <v>32</v>
      </c>
      <c r="AX529" s="15" t="s">
        <v>77</v>
      </c>
      <c r="AY529" s="265" t="s">
        <v>141</v>
      </c>
    </row>
    <row r="530" s="12" customFormat="1" ht="22.8" customHeight="1">
      <c r="A530" s="12"/>
      <c r="B530" s="199"/>
      <c r="C530" s="200"/>
      <c r="D530" s="201" t="s">
        <v>69</v>
      </c>
      <c r="E530" s="213" t="s">
        <v>185</v>
      </c>
      <c r="F530" s="213" t="s">
        <v>413</v>
      </c>
      <c r="G530" s="200"/>
      <c r="H530" s="200"/>
      <c r="I530" s="203"/>
      <c r="J530" s="214">
        <f>BK530</f>
        <v>0</v>
      </c>
      <c r="K530" s="200"/>
      <c r="L530" s="205"/>
      <c r="M530" s="206"/>
      <c r="N530" s="207"/>
      <c r="O530" s="207"/>
      <c r="P530" s="208">
        <f>SUM(P531:P589)</f>
        <v>0</v>
      </c>
      <c r="Q530" s="207"/>
      <c r="R530" s="208">
        <f>SUM(R531:R589)</f>
        <v>7.3707172999999999</v>
      </c>
      <c r="S530" s="207"/>
      <c r="T530" s="209">
        <f>SUM(T531:T589)</f>
        <v>0</v>
      </c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R530" s="210" t="s">
        <v>77</v>
      </c>
      <c r="AT530" s="211" t="s">
        <v>69</v>
      </c>
      <c r="AU530" s="211" t="s">
        <v>77</v>
      </c>
      <c r="AY530" s="210" t="s">
        <v>141</v>
      </c>
      <c r="BK530" s="212">
        <f>SUM(BK531:BK589)</f>
        <v>0</v>
      </c>
    </row>
    <row r="531" s="2" customFormat="1" ht="21.75" customHeight="1">
      <c r="A531" s="41"/>
      <c r="B531" s="42"/>
      <c r="C531" s="215" t="s">
        <v>414</v>
      </c>
      <c r="D531" s="215" t="s">
        <v>143</v>
      </c>
      <c r="E531" s="216" t="s">
        <v>415</v>
      </c>
      <c r="F531" s="217" t="s">
        <v>416</v>
      </c>
      <c r="G531" s="218" t="s">
        <v>146</v>
      </c>
      <c r="H531" s="219">
        <v>0.98999999999999999</v>
      </c>
      <c r="I531" s="220"/>
      <c r="J531" s="221">
        <f>ROUND(I531*H531,2)</f>
        <v>0</v>
      </c>
      <c r="K531" s="217" t="s">
        <v>147</v>
      </c>
      <c r="L531" s="47"/>
      <c r="M531" s="222" t="s">
        <v>19</v>
      </c>
      <c r="N531" s="223" t="s">
        <v>41</v>
      </c>
      <c r="O531" s="87"/>
      <c r="P531" s="224">
        <f>O531*H531</f>
        <v>0</v>
      </c>
      <c r="Q531" s="224">
        <v>0</v>
      </c>
      <c r="R531" s="224">
        <f>Q531*H531</f>
        <v>0</v>
      </c>
      <c r="S531" s="224">
        <v>0</v>
      </c>
      <c r="T531" s="225">
        <f>S531*H531</f>
        <v>0</v>
      </c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R531" s="226" t="s">
        <v>148</v>
      </c>
      <c r="AT531" s="226" t="s">
        <v>143</v>
      </c>
      <c r="AU531" s="226" t="s">
        <v>79</v>
      </c>
      <c r="AY531" s="20" t="s">
        <v>141</v>
      </c>
      <c r="BE531" s="227">
        <f>IF(N531="základní",J531,0)</f>
        <v>0</v>
      </c>
      <c r="BF531" s="227">
        <f>IF(N531="snížená",J531,0)</f>
        <v>0</v>
      </c>
      <c r="BG531" s="227">
        <f>IF(N531="zákl. přenesená",J531,0)</f>
        <v>0</v>
      </c>
      <c r="BH531" s="227">
        <f>IF(N531="sníž. přenesená",J531,0)</f>
        <v>0</v>
      </c>
      <c r="BI531" s="227">
        <f>IF(N531="nulová",J531,0)</f>
        <v>0</v>
      </c>
      <c r="BJ531" s="20" t="s">
        <v>77</v>
      </c>
      <c r="BK531" s="227">
        <f>ROUND(I531*H531,2)</f>
        <v>0</v>
      </c>
      <c r="BL531" s="20" t="s">
        <v>148</v>
      </c>
      <c r="BM531" s="226" t="s">
        <v>417</v>
      </c>
    </row>
    <row r="532" s="2" customFormat="1">
      <c r="A532" s="41"/>
      <c r="B532" s="42"/>
      <c r="C532" s="43"/>
      <c r="D532" s="228" t="s">
        <v>150</v>
      </c>
      <c r="E532" s="43"/>
      <c r="F532" s="229" t="s">
        <v>418</v>
      </c>
      <c r="G532" s="43"/>
      <c r="H532" s="43"/>
      <c r="I532" s="230"/>
      <c r="J532" s="43"/>
      <c r="K532" s="43"/>
      <c r="L532" s="47"/>
      <c r="M532" s="231"/>
      <c r="N532" s="232"/>
      <c r="O532" s="87"/>
      <c r="P532" s="87"/>
      <c r="Q532" s="87"/>
      <c r="R532" s="87"/>
      <c r="S532" s="87"/>
      <c r="T532" s="88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T532" s="20" t="s">
        <v>150</v>
      </c>
      <c r="AU532" s="20" t="s">
        <v>79</v>
      </c>
    </row>
    <row r="533" s="13" customFormat="1">
      <c r="A533" s="13"/>
      <c r="B533" s="233"/>
      <c r="C533" s="234"/>
      <c r="D533" s="235" t="s">
        <v>152</v>
      </c>
      <c r="E533" s="236" t="s">
        <v>19</v>
      </c>
      <c r="F533" s="237" t="s">
        <v>160</v>
      </c>
      <c r="G533" s="234"/>
      <c r="H533" s="236" t="s">
        <v>19</v>
      </c>
      <c r="I533" s="238"/>
      <c r="J533" s="234"/>
      <c r="K533" s="234"/>
      <c r="L533" s="239"/>
      <c r="M533" s="240"/>
      <c r="N533" s="241"/>
      <c r="O533" s="241"/>
      <c r="P533" s="241"/>
      <c r="Q533" s="241"/>
      <c r="R533" s="241"/>
      <c r="S533" s="241"/>
      <c r="T533" s="242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43" t="s">
        <v>152</v>
      </c>
      <c r="AU533" s="243" t="s">
        <v>79</v>
      </c>
      <c r="AV533" s="13" t="s">
        <v>77</v>
      </c>
      <c r="AW533" s="13" t="s">
        <v>32</v>
      </c>
      <c r="AX533" s="13" t="s">
        <v>70</v>
      </c>
      <c r="AY533" s="243" t="s">
        <v>141</v>
      </c>
    </row>
    <row r="534" s="13" customFormat="1">
      <c r="A534" s="13"/>
      <c r="B534" s="233"/>
      <c r="C534" s="234"/>
      <c r="D534" s="235" t="s">
        <v>152</v>
      </c>
      <c r="E534" s="236" t="s">
        <v>19</v>
      </c>
      <c r="F534" s="237" t="s">
        <v>161</v>
      </c>
      <c r="G534" s="234"/>
      <c r="H534" s="236" t="s">
        <v>19</v>
      </c>
      <c r="I534" s="238"/>
      <c r="J534" s="234"/>
      <c r="K534" s="234"/>
      <c r="L534" s="239"/>
      <c r="M534" s="240"/>
      <c r="N534" s="241"/>
      <c r="O534" s="241"/>
      <c r="P534" s="241"/>
      <c r="Q534" s="241"/>
      <c r="R534" s="241"/>
      <c r="S534" s="241"/>
      <c r="T534" s="242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43" t="s">
        <v>152</v>
      </c>
      <c r="AU534" s="243" t="s">
        <v>79</v>
      </c>
      <c r="AV534" s="13" t="s">
        <v>77</v>
      </c>
      <c r="AW534" s="13" t="s">
        <v>32</v>
      </c>
      <c r="AX534" s="13" t="s">
        <v>70</v>
      </c>
      <c r="AY534" s="243" t="s">
        <v>141</v>
      </c>
    </row>
    <row r="535" s="14" customFormat="1">
      <c r="A535" s="14"/>
      <c r="B535" s="244"/>
      <c r="C535" s="245"/>
      <c r="D535" s="235" t="s">
        <v>152</v>
      </c>
      <c r="E535" s="246" t="s">
        <v>19</v>
      </c>
      <c r="F535" s="247" t="s">
        <v>162</v>
      </c>
      <c r="G535" s="245"/>
      <c r="H535" s="248">
        <v>0.98999999999999999</v>
      </c>
      <c r="I535" s="249"/>
      <c r="J535" s="245"/>
      <c r="K535" s="245"/>
      <c r="L535" s="250"/>
      <c r="M535" s="251"/>
      <c r="N535" s="252"/>
      <c r="O535" s="252"/>
      <c r="P535" s="252"/>
      <c r="Q535" s="252"/>
      <c r="R535" s="252"/>
      <c r="S535" s="252"/>
      <c r="T535" s="253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54" t="s">
        <v>152</v>
      </c>
      <c r="AU535" s="254" t="s">
        <v>79</v>
      </c>
      <c r="AV535" s="14" t="s">
        <v>79</v>
      </c>
      <c r="AW535" s="14" t="s">
        <v>32</v>
      </c>
      <c r="AX535" s="14" t="s">
        <v>70</v>
      </c>
      <c r="AY535" s="254" t="s">
        <v>141</v>
      </c>
    </row>
    <row r="536" s="15" customFormat="1">
      <c r="A536" s="15"/>
      <c r="B536" s="255"/>
      <c r="C536" s="256"/>
      <c r="D536" s="235" t="s">
        <v>152</v>
      </c>
      <c r="E536" s="257" t="s">
        <v>19</v>
      </c>
      <c r="F536" s="258" t="s">
        <v>155</v>
      </c>
      <c r="G536" s="256"/>
      <c r="H536" s="259">
        <v>0.98999999999999999</v>
      </c>
      <c r="I536" s="260"/>
      <c r="J536" s="256"/>
      <c r="K536" s="256"/>
      <c r="L536" s="261"/>
      <c r="M536" s="262"/>
      <c r="N536" s="263"/>
      <c r="O536" s="263"/>
      <c r="P536" s="263"/>
      <c r="Q536" s="263"/>
      <c r="R536" s="263"/>
      <c r="S536" s="263"/>
      <c r="T536" s="264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T536" s="265" t="s">
        <v>152</v>
      </c>
      <c r="AU536" s="265" t="s">
        <v>79</v>
      </c>
      <c r="AV536" s="15" t="s">
        <v>148</v>
      </c>
      <c r="AW536" s="15" t="s">
        <v>32</v>
      </c>
      <c r="AX536" s="15" t="s">
        <v>77</v>
      </c>
      <c r="AY536" s="265" t="s">
        <v>141</v>
      </c>
    </row>
    <row r="537" s="2" customFormat="1" ht="21.75" customHeight="1">
      <c r="A537" s="41"/>
      <c r="B537" s="42"/>
      <c r="C537" s="215" t="s">
        <v>419</v>
      </c>
      <c r="D537" s="215" t="s">
        <v>143</v>
      </c>
      <c r="E537" s="216" t="s">
        <v>420</v>
      </c>
      <c r="F537" s="217" t="s">
        <v>421</v>
      </c>
      <c r="G537" s="218" t="s">
        <v>146</v>
      </c>
      <c r="H537" s="219">
        <v>27.41</v>
      </c>
      <c r="I537" s="220"/>
      <c r="J537" s="221">
        <f>ROUND(I537*H537,2)</f>
        <v>0</v>
      </c>
      <c r="K537" s="217" t="s">
        <v>147</v>
      </c>
      <c r="L537" s="47"/>
      <c r="M537" s="222" t="s">
        <v>19</v>
      </c>
      <c r="N537" s="223" t="s">
        <v>41</v>
      </c>
      <c r="O537" s="87"/>
      <c r="P537" s="224">
        <f>O537*H537</f>
        <v>0</v>
      </c>
      <c r="Q537" s="224">
        <v>0</v>
      </c>
      <c r="R537" s="224">
        <f>Q537*H537</f>
        <v>0</v>
      </c>
      <c r="S537" s="224">
        <v>0</v>
      </c>
      <c r="T537" s="225">
        <f>S537*H537</f>
        <v>0</v>
      </c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R537" s="226" t="s">
        <v>148</v>
      </c>
      <c r="AT537" s="226" t="s">
        <v>143</v>
      </c>
      <c r="AU537" s="226" t="s">
        <v>79</v>
      </c>
      <c r="AY537" s="20" t="s">
        <v>141</v>
      </c>
      <c r="BE537" s="227">
        <f>IF(N537="základní",J537,0)</f>
        <v>0</v>
      </c>
      <c r="BF537" s="227">
        <f>IF(N537="snížená",J537,0)</f>
        <v>0</v>
      </c>
      <c r="BG537" s="227">
        <f>IF(N537="zákl. přenesená",J537,0)</f>
        <v>0</v>
      </c>
      <c r="BH537" s="227">
        <f>IF(N537="sníž. přenesená",J537,0)</f>
        <v>0</v>
      </c>
      <c r="BI537" s="227">
        <f>IF(N537="nulová",J537,0)</f>
        <v>0</v>
      </c>
      <c r="BJ537" s="20" t="s">
        <v>77</v>
      </c>
      <c r="BK537" s="227">
        <f>ROUND(I537*H537,2)</f>
        <v>0</v>
      </c>
      <c r="BL537" s="20" t="s">
        <v>148</v>
      </c>
      <c r="BM537" s="226" t="s">
        <v>422</v>
      </c>
    </row>
    <row r="538" s="2" customFormat="1">
      <c r="A538" s="41"/>
      <c r="B538" s="42"/>
      <c r="C538" s="43"/>
      <c r="D538" s="228" t="s">
        <v>150</v>
      </c>
      <c r="E538" s="43"/>
      <c r="F538" s="229" t="s">
        <v>423</v>
      </c>
      <c r="G538" s="43"/>
      <c r="H538" s="43"/>
      <c r="I538" s="230"/>
      <c r="J538" s="43"/>
      <c r="K538" s="43"/>
      <c r="L538" s="47"/>
      <c r="M538" s="231"/>
      <c r="N538" s="232"/>
      <c r="O538" s="87"/>
      <c r="P538" s="87"/>
      <c r="Q538" s="87"/>
      <c r="R538" s="87"/>
      <c r="S538" s="87"/>
      <c r="T538" s="88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T538" s="20" t="s">
        <v>150</v>
      </c>
      <c r="AU538" s="20" t="s">
        <v>79</v>
      </c>
    </row>
    <row r="539" s="13" customFormat="1">
      <c r="A539" s="13"/>
      <c r="B539" s="233"/>
      <c r="C539" s="234"/>
      <c r="D539" s="235" t="s">
        <v>152</v>
      </c>
      <c r="E539" s="236" t="s">
        <v>19</v>
      </c>
      <c r="F539" s="237" t="s">
        <v>160</v>
      </c>
      <c r="G539" s="234"/>
      <c r="H539" s="236" t="s">
        <v>19</v>
      </c>
      <c r="I539" s="238"/>
      <c r="J539" s="234"/>
      <c r="K539" s="234"/>
      <c r="L539" s="239"/>
      <c r="M539" s="240"/>
      <c r="N539" s="241"/>
      <c r="O539" s="241"/>
      <c r="P539" s="241"/>
      <c r="Q539" s="241"/>
      <c r="R539" s="241"/>
      <c r="S539" s="241"/>
      <c r="T539" s="242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43" t="s">
        <v>152</v>
      </c>
      <c r="AU539" s="243" t="s">
        <v>79</v>
      </c>
      <c r="AV539" s="13" t="s">
        <v>77</v>
      </c>
      <c r="AW539" s="13" t="s">
        <v>32</v>
      </c>
      <c r="AX539" s="13" t="s">
        <v>70</v>
      </c>
      <c r="AY539" s="243" t="s">
        <v>141</v>
      </c>
    </row>
    <row r="540" s="13" customFormat="1">
      <c r="A540" s="13"/>
      <c r="B540" s="233"/>
      <c r="C540" s="234"/>
      <c r="D540" s="235" t="s">
        <v>152</v>
      </c>
      <c r="E540" s="236" t="s">
        <v>19</v>
      </c>
      <c r="F540" s="237" t="s">
        <v>161</v>
      </c>
      <c r="G540" s="234"/>
      <c r="H540" s="236" t="s">
        <v>19</v>
      </c>
      <c r="I540" s="238"/>
      <c r="J540" s="234"/>
      <c r="K540" s="234"/>
      <c r="L540" s="239"/>
      <c r="M540" s="240"/>
      <c r="N540" s="241"/>
      <c r="O540" s="241"/>
      <c r="P540" s="241"/>
      <c r="Q540" s="241"/>
      <c r="R540" s="241"/>
      <c r="S540" s="241"/>
      <c r="T540" s="242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43" t="s">
        <v>152</v>
      </c>
      <c r="AU540" s="243" t="s">
        <v>79</v>
      </c>
      <c r="AV540" s="13" t="s">
        <v>77</v>
      </c>
      <c r="AW540" s="13" t="s">
        <v>32</v>
      </c>
      <c r="AX540" s="13" t="s">
        <v>70</v>
      </c>
      <c r="AY540" s="243" t="s">
        <v>141</v>
      </c>
    </row>
    <row r="541" s="14" customFormat="1">
      <c r="A541" s="14"/>
      <c r="B541" s="244"/>
      <c r="C541" s="245"/>
      <c r="D541" s="235" t="s">
        <v>152</v>
      </c>
      <c r="E541" s="246" t="s">
        <v>19</v>
      </c>
      <c r="F541" s="247" t="s">
        <v>162</v>
      </c>
      <c r="G541" s="245"/>
      <c r="H541" s="248">
        <v>0.98999999999999999</v>
      </c>
      <c r="I541" s="249"/>
      <c r="J541" s="245"/>
      <c r="K541" s="245"/>
      <c r="L541" s="250"/>
      <c r="M541" s="251"/>
      <c r="N541" s="252"/>
      <c r="O541" s="252"/>
      <c r="P541" s="252"/>
      <c r="Q541" s="252"/>
      <c r="R541" s="252"/>
      <c r="S541" s="252"/>
      <c r="T541" s="253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54" t="s">
        <v>152</v>
      </c>
      <c r="AU541" s="254" t="s">
        <v>79</v>
      </c>
      <c r="AV541" s="14" t="s">
        <v>79</v>
      </c>
      <c r="AW541" s="14" t="s">
        <v>32</v>
      </c>
      <c r="AX541" s="14" t="s">
        <v>70</v>
      </c>
      <c r="AY541" s="254" t="s">
        <v>141</v>
      </c>
    </row>
    <row r="542" s="16" customFormat="1">
      <c r="A542" s="16"/>
      <c r="B542" s="266"/>
      <c r="C542" s="267"/>
      <c r="D542" s="235" t="s">
        <v>152</v>
      </c>
      <c r="E542" s="268" t="s">
        <v>19</v>
      </c>
      <c r="F542" s="269" t="s">
        <v>163</v>
      </c>
      <c r="G542" s="267"/>
      <c r="H542" s="270">
        <v>0.98999999999999999</v>
      </c>
      <c r="I542" s="271"/>
      <c r="J542" s="267"/>
      <c r="K542" s="267"/>
      <c r="L542" s="272"/>
      <c r="M542" s="273"/>
      <c r="N542" s="274"/>
      <c r="O542" s="274"/>
      <c r="P542" s="274"/>
      <c r="Q542" s="274"/>
      <c r="R542" s="274"/>
      <c r="S542" s="274"/>
      <c r="T542" s="275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T542" s="276" t="s">
        <v>152</v>
      </c>
      <c r="AU542" s="276" t="s">
        <v>79</v>
      </c>
      <c r="AV542" s="16" t="s">
        <v>164</v>
      </c>
      <c r="AW542" s="16" t="s">
        <v>32</v>
      </c>
      <c r="AX542" s="16" t="s">
        <v>70</v>
      </c>
      <c r="AY542" s="276" t="s">
        <v>141</v>
      </c>
    </row>
    <row r="543" s="13" customFormat="1">
      <c r="A543" s="13"/>
      <c r="B543" s="233"/>
      <c r="C543" s="234"/>
      <c r="D543" s="235" t="s">
        <v>152</v>
      </c>
      <c r="E543" s="236" t="s">
        <v>19</v>
      </c>
      <c r="F543" s="237" t="s">
        <v>165</v>
      </c>
      <c r="G543" s="234"/>
      <c r="H543" s="236" t="s">
        <v>19</v>
      </c>
      <c r="I543" s="238"/>
      <c r="J543" s="234"/>
      <c r="K543" s="234"/>
      <c r="L543" s="239"/>
      <c r="M543" s="240"/>
      <c r="N543" s="241"/>
      <c r="O543" s="241"/>
      <c r="P543" s="241"/>
      <c r="Q543" s="241"/>
      <c r="R543" s="241"/>
      <c r="S543" s="241"/>
      <c r="T543" s="242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43" t="s">
        <v>152</v>
      </c>
      <c r="AU543" s="243" t="s">
        <v>79</v>
      </c>
      <c r="AV543" s="13" t="s">
        <v>77</v>
      </c>
      <c r="AW543" s="13" t="s">
        <v>32</v>
      </c>
      <c r="AX543" s="13" t="s">
        <v>70</v>
      </c>
      <c r="AY543" s="243" t="s">
        <v>141</v>
      </c>
    </row>
    <row r="544" s="14" customFormat="1">
      <c r="A544" s="14"/>
      <c r="B544" s="244"/>
      <c r="C544" s="245"/>
      <c r="D544" s="235" t="s">
        <v>152</v>
      </c>
      <c r="E544" s="246" t="s">
        <v>19</v>
      </c>
      <c r="F544" s="247" t="s">
        <v>166</v>
      </c>
      <c r="G544" s="245"/>
      <c r="H544" s="248">
        <v>0.59999999999999998</v>
      </c>
      <c r="I544" s="249"/>
      <c r="J544" s="245"/>
      <c r="K544" s="245"/>
      <c r="L544" s="250"/>
      <c r="M544" s="251"/>
      <c r="N544" s="252"/>
      <c r="O544" s="252"/>
      <c r="P544" s="252"/>
      <c r="Q544" s="252"/>
      <c r="R544" s="252"/>
      <c r="S544" s="252"/>
      <c r="T544" s="253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54" t="s">
        <v>152</v>
      </c>
      <c r="AU544" s="254" t="s">
        <v>79</v>
      </c>
      <c r="AV544" s="14" t="s">
        <v>79</v>
      </c>
      <c r="AW544" s="14" t="s">
        <v>32</v>
      </c>
      <c r="AX544" s="14" t="s">
        <v>70</v>
      </c>
      <c r="AY544" s="254" t="s">
        <v>141</v>
      </c>
    </row>
    <row r="545" s="16" customFormat="1">
      <c r="A545" s="16"/>
      <c r="B545" s="266"/>
      <c r="C545" s="267"/>
      <c r="D545" s="235" t="s">
        <v>152</v>
      </c>
      <c r="E545" s="268" t="s">
        <v>19</v>
      </c>
      <c r="F545" s="269" t="s">
        <v>163</v>
      </c>
      <c r="G545" s="267"/>
      <c r="H545" s="270">
        <v>0.59999999999999998</v>
      </c>
      <c r="I545" s="271"/>
      <c r="J545" s="267"/>
      <c r="K545" s="267"/>
      <c r="L545" s="272"/>
      <c r="M545" s="273"/>
      <c r="N545" s="274"/>
      <c r="O545" s="274"/>
      <c r="P545" s="274"/>
      <c r="Q545" s="274"/>
      <c r="R545" s="274"/>
      <c r="S545" s="274"/>
      <c r="T545" s="275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T545" s="276" t="s">
        <v>152</v>
      </c>
      <c r="AU545" s="276" t="s">
        <v>79</v>
      </c>
      <c r="AV545" s="16" t="s">
        <v>164</v>
      </c>
      <c r="AW545" s="16" t="s">
        <v>32</v>
      </c>
      <c r="AX545" s="16" t="s">
        <v>70</v>
      </c>
      <c r="AY545" s="276" t="s">
        <v>141</v>
      </c>
    </row>
    <row r="546" s="13" customFormat="1">
      <c r="A546" s="13"/>
      <c r="B546" s="233"/>
      <c r="C546" s="234"/>
      <c r="D546" s="235" t="s">
        <v>152</v>
      </c>
      <c r="E546" s="236" t="s">
        <v>19</v>
      </c>
      <c r="F546" s="237" t="s">
        <v>167</v>
      </c>
      <c r="G546" s="234"/>
      <c r="H546" s="236" t="s">
        <v>19</v>
      </c>
      <c r="I546" s="238"/>
      <c r="J546" s="234"/>
      <c r="K546" s="234"/>
      <c r="L546" s="239"/>
      <c r="M546" s="240"/>
      <c r="N546" s="241"/>
      <c r="O546" s="241"/>
      <c r="P546" s="241"/>
      <c r="Q546" s="241"/>
      <c r="R546" s="241"/>
      <c r="S546" s="241"/>
      <c r="T546" s="242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43" t="s">
        <v>152</v>
      </c>
      <c r="AU546" s="243" t="s">
        <v>79</v>
      </c>
      <c r="AV546" s="13" t="s">
        <v>77</v>
      </c>
      <c r="AW546" s="13" t="s">
        <v>32</v>
      </c>
      <c r="AX546" s="13" t="s">
        <v>70</v>
      </c>
      <c r="AY546" s="243" t="s">
        <v>141</v>
      </c>
    </row>
    <row r="547" s="13" customFormat="1">
      <c r="A547" s="13"/>
      <c r="B547" s="233"/>
      <c r="C547" s="234"/>
      <c r="D547" s="235" t="s">
        <v>152</v>
      </c>
      <c r="E547" s="236" t="s">
        <v>19</v>
      </c>
      <c r="F547" s="237" t="s">
        <v>161</v>
      </c>
      <c r="G547" s="234"/>
      <c r="H547" s="236" t="s">
        <v>19</v>
      </c>
      <c r="I547" s="238"/>
      <c r="J547" s="234"/>
      <c r="K547" s="234"/>
      <c r="L547" s="239"/>
      <c r="M547" s="240"/>
      <c r="N547" s="241"/>
      <c r="O547" s="241"/>
      <c r="P547" s="241"/>
      <c r="Q547" s="241"/>
      <c r="R547" s="241"/>
      <c r="S547" s="241"/>
      <c r="T547" s="242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243" t="s">
        <v>152</v>
      </c>
      <c r="AU547" s="243" t="s">
        <v>79</v>
      </c>
      <c r="AV547" s="13" t="s">
        <v>77</v>
      </c>
      <c r="AW547" s="13" t="s">
        <v>32</v>
      </c>
      <c r="AX547" s="13" t="s">
        <v>70</v>
      </c>
      <c r="AY547" s="243" t="s">
        <v>141</v>
      </c>
    </row>
    <row r="548" s="14" customFormat="1">
      <c r="A548" s="14"/>
      <c r="B548" s="244"/>
      <c r="C548" s="245"/>
      <c r="D548" s="235" t="s">
        <v>152</v>
      </c>
      <c r="E548" s="246" t="s">
        <v>19</v>
      </c>
      <c r="F548" s="247" t="s">
        <v>168</v>
      </c>
      <c r="G548" s="245"/>
      <c r="H548" s="248">
        <v>6</v>
      </c>
      <c r="I548" s="249"/>
      <c r="J548" s="245"/>
      <c r="K548" s="245"/>
      <c r="L548" s="250"/>
      <c r="M548" s="251"/>
      <c r="N548" s="252"/>
      <c r="O548" s="252"/>
      <c r="P548" s="252"/>
      <c r="Q548" s="252"/>
      <c r="R548" s="252"/>
      <c r="S548" s="252"/>
      <c r="T548" s="253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54" t="s">
        <v>152</v>
      </c>
      <c r="AU548" s="254" t="s">
        <v>79</v>
      </c>
      <c r="AV548" s="14" t="s">
        <v>79</v>
      </c>
      <c r="AW548" s="14" t="s">
        <v>32</v>
      </c>
      <c r="AX548" s="14" t="s">
        <v>70</v>
      </c>
      <c r="AY548" s="254" t="s">
        <v>141</v>
      </c>
    </row>
    <row r="549" s="14" customFormat="1">
      <c r="A549" s="14"/>
      <c r="B549" s="244"/>
      <c r="C549" s="245"/>
      <c r="D549" s="235" t="s">
        <v>152</v>
      </c>
      <c r="E549" s="246" t="s">
        <v>19</v>
      </c>
      <c r="F549" s="247" t="s">
        <v>169</v>
      </c>
      <c r="G549" s="245"/>
      <c r="H549" s="248">
        <v>3</v>
      </c>
      <c r="I549" s="249"/>
      <c r="J549" s="245"/>
      <c r="K549" s="245"/>
      <c r="L549" s="250"/>
      <c r="M549" s="251"/>
      <c r="N549" s="252"/>
      <c r="O549" s="252"/>
      <c r="P549" s="252"/>
      <c r="Q549" s="252"/>
      <c r="R549" s="252"/>
      <c r="S549" s="252"/>
      <c r="T549" s="253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T549" s="254" t="s">
        <v>152</v>
      </c>
      <c r="AU549" s="254" t="s">
        <v>79</v>
      </c>
      <c r="AV549" s="14" t="s">
        <v>79</v>
      </c>
      <c r="AW549" s="14" t="s">
        <v>32</v>
      </c>
      <c r="AX549" s="14" t="s">
        <v>70</v>
      </c>
      <c r="AY549" s="254" t="s">
        <v>141</v>
      </c>
    </row>
    <row r="550" s="14" customFormat="1">
      <c r="A550" s="14"/>
      <c r="B550" s="244"/>
      <c r="C550" s="245"/>
      <c r="D550" s="235" t="s">
        <v>152</v>
      </c>
      <c r="E550" s="246" t="s">
        <v>19</v>
      </c>
      <c r="F550" s="247" t="s">
        <v>170</v>
      </c>
      <c r="G550" s="245"/>
      <c r="H550" s="248">
        <v>1.3200000000000001</v>
      </c>
      <c r="I550" s="249"/>
      <c r="J550" s="245"/>
      <c r="K550" s="245"/>
      <c r="L550" s="250"/>
      <c r="M550" s="251"/>
      <c r="N550" s="252"/>
      <c r="O550" s="252"/>
      <c r="P550" s="252"/>
      <c r="Q550" s="252"/>
      <c r="R550" s="252"/>
      <c r="S550" s="252"/>
      <c r="T550" s="253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54" t="s">
        <v>152</v>
      </c>
      <c r="AU550" s="254" t="s">
        <v>79</v>
      </c>
      <c r="AV550" s="14" t="s">
        <v>79</v>
      </c>
      <c r="AW550" s="14" t="s">
        <v>32</v>
      </c>
      <c r="AX550" s="14" t="s">
        <v>70</v>
      </c>
      <c r="AY550" s="254" t="s">
        <v>141</v>
      </c>
    </row>
    <row r="551" s="13" customFormat="1">
      <c r="A551" s="13"/>
      <c r="B551" s="233"/>
      <c r="C551" s="234"/>
      <c r="D551" s="235" t="s">
        <v>152</v>
      </c>
      <c r="E551" s="236" t="s">
        <v>19</v>
      </c>
      <c r="F551" s="237" t="s">
        <v>165</v>
      </c>
      <c r="G551" s="234"/>
      <c r="H551" s="236" t="s">
        <v>19</v>
      </c>
      <c r="I551" s="238"/>
      <c r="J551" s="234"/>
      <c r="K551" s="234"/>
      <c r="L551" s="239"/>
      <c r="M551" s="240"/>
      <c r="N551" s="241"/>
      <c r="O551" s="241"/>
      <c r="P551" s="241"/>
      <c r="Q551" s="241"/>
      <c r="R551" s="241"/>
      <c r="S551" s="241"/>
      <c r="T551" s="242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43" t="s">
        <v>152</v>
      </c>
      <c r="AU551" s="243" t="s">
        <v>79</v>
      </c>
      <c r="AV551" s="13" t="s">
        <v>77</v>
      </c>
      <c r="AW551" s="13" t="s">
        <v>32</v>
      </c>
      <c r="AX551" s="13" t="s">
        <v>70</v>
      </c>
      <c r="AY551" s="243" t="s">
        <v>141</v>
      </c>
    </row>
    <row r="552" s="14" customFormat="1">
      <c r="A552" s="14"/>
      <c r="B552" s="244"/>
      <c r="C552" s="245"/>
      <c r="D552" s="235" t="s">
        <v>152</v>
      </c>
      <c r="E552" s="246" t="s">
        <v>19</v>
      </c>
      <c r="F552" s="247" t="s">
        <v>169</v>
      </c>
      <c r="G552" s="245"/>
      <c r="H552" s="248">
        <v>3</v>
      </c>
      <c r="I552" s="249"/>
      <c r="J552" s="245"/>
      <c r="K552" s="245"/>
      <c r="L552" s="250"/>
      <c r="M552" s="251"/>
      <c r="N552" s="252"/>
      <c r="O552" s="252"/>
      <c r="P552" s="252"/>
      <c r="Q552" s="252"/>
      <c r="R552" s="252"/>
      <c r="S552" s="252"/>
      <c r="T552" s="253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254" t="s">
        <v>152</v>
      </c>
      <c r="AU552" s="254" t="s">
        <v>79</v>
      </c>
      <c r="AV552" s="14" t="s">
        <v>79</v>
      </c>
      <c r="AW552" s="14" t="s">
        <v>32</v>
      </c>
      <c r="AX552" s="14" t="s">
        <v>70</v>
      </c>
      <c r="AY552" s="254" t="s">
        <v>141</v>
      </c>
    </row>
    <row r="553" s="14" customFormat="1">
      <c r="A553" s="14"/>
      <c r="B553" s="244"/>
      <c r="C553" s="245"/>
      <c r="D553" s="235" t="s">
        <v>152</v>
      </c>
      <c r="E553" s="246" t="s">
        <v>19</v>
      </c>
      <c r="F553" s="247" t="s">
        <v>171</v>
      </c>
      <c r="G553" s="245"/>
      <c r="H553" s="248">
        <v>1.2</v>
      </c>
      <c r="I553" s="249"/>
      <c r="J553" s="245"/>
      <c r="K553" s="245"/>
      <c r="L553" s="250"/>
      <c r="M553" s="251"/>
      <c r="N553" s="252"/>
      <c r="O553" s="252"/>
      <c r="P553" s="252"/>
      <c r="Q553" s="252"/>
      <c r="R553" s="252"/>
      <c r="S553" s="252"/>
      <c r="T553" s="253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T553" s="254" t="s">
        <v>152</v>
      </c>
      <c r="AU553" s="254" t="s">
        <v>79</v>
      </c>
      <c r="AV553" s="14" t="s">
        <v>79</v>
      </c>
      <c r="AW553" s="14" t="s">
        <v>32</v>
      </c>
      <c r="AX553" s="14" t="s">
        <v>70</v>
      </c>
      <c r="AY553" s="254" t="s">
        <v>141</v>
      </c>
    </row>
    <row r="554" s="13" customFormat="1">
      <c r="A554" s="13"/>
      <c r="B554" s="233"/>
      <c r="C554" s="234"/>
      <c r="D554" s="235" t="s">
        <v>152</v>
      </c>
      <c r="E554" s="236" t="s">
        <v>19</v>
      </c>
      <c r="F554" s="237" t="s">
        <v>172</v>
      </c>
      <c r="G554" s="234"/>
      <c r="H554" s="236" t="s">
        <v>19</v>
      </c>
      <c r="I554" s="238"/>
      <c r="J554" s="234"/>
      <c r="K554" s="234"/>
      <c r="L554" s="239"/>
      <c r="M554" s="240"/>
      <c r="N554" s="241"/>
      <c r="O554" s="241"/>
      <c r="P554" s="241"/>
      <c r="Q554" s="241"/>
      <c r="R554" s="241"/>
      <c r="S554" s="241"/>
      <c r="T554" s="242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43" t="s">
        <v>152</v>
      </c>
      <c r="AU554" s="243" t="s">
        <v>79</v>
      </c>
      <c r="AV554" s="13" t="s">
        <v>77</v>
      </c>
      <c r="AW554" s="13" t="s">
        <v>32</v>
      </c>
      <c r="AX554" s="13" t="s">
        <v>70</v>
      </c>
      <c r="AY554" s="243" t="s">
        <v>141</v>
      </c>
    </row>
    <row r="555" s="14" customFormat="1">
      <c r="A555" s="14"/>
      <c r="B555" s="244"/>
      <c r="C555" s="245"/>
      <c r="D555" s="235" t="s">
        <v>152</v>
      </c>
      <c r="E555" s="246" t="s">
        <v>19</v>
      </c>
      <c r="F555" s="247" t="s">
        <v>169</v>
      </c>
      <c r="G555" s="245"/>
      <c r="H555" s="248">
        <v>3</v>
      </c>
      <c r="I555" s="249"/>
      <c r="J555" s="245"/>
      <c r="K555" s="245"/>
      <c r="L555" s="250"/>
      <c r="M555" s="251"/>
      <c r="N555" s="252"/>
      <c r="O555" s="252"/>
      <c r="P555" s="252"/>
      <c r="Q555" s="252"/>
      <c r="R555" s="252"/>
      <c r="S555" s="252"/>
      <c r="T555" s="253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54" t="s">
        <v>152</v>
      </c>
      <c r="AU555" s="254" t="s">
        <v>79</v>
      </c>
      <c r="AV555" s="14" t="s">
        <v>79</v>
      </c>
      <c r="AW555" s="14" t="s">
        <v>32</v>
      </c>
      <c r="AX555" s="14" t="s">
        <v>70</v>
      </c>
      <c r="AY555" s="254" t="s">
        <v>141</v>
      </c>
    </row>
    <row r="556" s="14" customFormat="1">
      <c r="A556" s="14"/>
      <c r="B556" s="244"/>
      <c r="C556" s="245"/>
      <c r="D556" s="235" t="s">
        <v>152</v>
      </c>
      <c r="E556" s="246" t="s">
        <v>19</v>
      </c>
      <c r="F556" s="247" t="s">
        <v>171</v>
      </c>
      <c r="G556" s="245"/>
      <c r="H556" s="248">
        <v>1.2</v>
      </c>
      <c r="I556" s="249"/>
      <c r="J556" s="245"/>
      <c r="K556" s="245"/>
      <c r="L556" s="250"/>
      <c r="M556" s="251"/>
      <c r="N556" s="252"/>
      <c r="O556" s="252"/>
      <c r="P556" s="252"/>
      <c r="Q556" s="252"/>
      <c r="R556" s="252"/>
      <c r="S556" s="252"/>
      <c r="T556" s="253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54" t="s">
        <v>152</v>
      </c>
      <c r="AU556" s="254" t="s">
        <v>79</v>
      </c>
      <c r="AV556" s="14" t="s">
        <v>79</v>
      </c>
      <c r="AW556" s="14" t="s">
        <v>32</v>
      </c>
      <c r="AX556" s="14" t="s">
        <v>70</v>
      </c>
      <c r="AY556" s="254" t="s">
        <v>141</v>
      </c>
    </row>
    <row r="557" s="14" customFormat="1">
      <c r="A557" s="14"/>
      <c r="B557" s="244"/>
      <c r="C557" s="245"/>
      <c r="D557" s="235" t="s">
        <v>152</v>
      </c>
      <c r="E557" s="246" t="s">
        <v>19</v>
      </c>
      <c r="F557" s="247" t="s">
        <v>171</v>
      </c>
      <c r="G557" s="245"/>
      <c r="H557" s="248">
        <v>1.2</v>
      </c>
      <c r="I557" s="249"/>
      <c r="J557" s="245"/>
      <c r="K557" s="245"/>
      <c r="L557" s="250"/>
      <c r="M557" s="251"/>
      <c r="N557" s="252"/>
      <c r="O557" s="252"/>
      <c r="P557" s="252"/>
      <c r="Q557" s="252"/>
      <c r="R557" s="252"/>
      <c r="S557" s="252"/>
      <c r="T557" s="253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54" t="s">
        <v>152</v>
      </c>
      <c r="AU557" s="254" t="s">
        <v>79</v>
      </c>
      <c r="AV557" s="14" t="s">
        <v>79</v>
      </c>
      <c r="AW557" s="14" t="s">
        <v>32</v>
      </c>
      <c r="AX557" s="14" t="s">
        <v>70</v>
      </c>
      <c r="AY557" s="254" t="s">
        <v>141</v>
      </c>
    </row>
    <row r="558" s="14" customFormat="1">
      <c r="A558" s="14"/>
      <c r="B558" s="244"/>
      <c r="C558" s="245"/>
      <c r="D558" s="235" t="s">
        <v>152</v>
      </c>
      <c r="E558" s="246" t="s">
        <v>19</v>
      </c>
      <c r="F558" s="247" t="s">
        <v>171</v>
      </c>
      <c r="G558" s="245"/>
      <c r="H558" s="248">
        <v>1.2</v>
      </c>
      <c r="I558" s="249"/>
      <c r="J558" s="245"/>
      <c r="K558" s="245"/>
      <c r="L558" s="250"/>
      <c r="M558" s="251"/>
      <c r="N558" s="252"/>
      <c r="O558" s="252"/>
      <c r="P558" s="252"/>
      <c r="Q558" s="252"/>
      <c r="R558" s="252"/>
      <c r="S558" s="252"/>
      <c r="T558" s="253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T558" s="254" t="s">
        <v>152</v>
      </c>
      <c r="AU558" s="254" t="s">
        <v>79</v>
      </c>
      <c r="AV558" s="14" t="s">
        <v>79</v>
      </c>
      <c r="AW558" s="14" t="s">
        <v>32</v>
      </c>
      <c r="AX558" s="14" t="s">
        <v>70</v>
      </c>
      <c r="AY558" s="254" t="s">
        <v>141</v>
      </c>
    </row>
    <row r="559" s="16" customFormat="1">
      <c r="A559" s="16"/>
      <c r="B559" s="266"/>
      <c r="C559" s="267"/>
      <c r="D559" s="235" t="s">
        <v>152</v>
      </c>
      <c r="E559" s="268" t="s">
        <v>19</v>
      </c>
      <c r="F559" s="269" t="s">
        <v>163</v>
      </c>
      <c r="G559" s="267"/>
      <c r="H559" s="270">
        <v>21.119999999999997</v>
      </c>
      <c r="I559" s="271"/>
      <c r="J559" s="267"/>
      <c r="K559" s="267"/>
      <c r="L559" s="272"/>
      <c r="M559" s="273"/>
      <c r="N559" s="274"/>
      <c r="O559" s="274"/>
      <c r="P559" s="274"/>
      <c r="Q559" s="274"/>
      <c r="R559" s="274"/>
      <c r="S559" s="274"/>
      <c r="T559" s="275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T559" s="276" t="s">
        <v>152</v>
      </c>
      <c r="AU559" s="276" t="s">
        <v>79</v>
      </c>
      <c r="AV559" s="16" t="s">
        <v>164</v>
      </c>
      <c r="AW559" s="16" t="s">
        <v>32</v>
      </c>
      <c r="AX559" s="16" t="s">
        <v>70</v>
      </c>
      <c r="AY559" s="276" t="s">
        <v>141</v>
      </c>
    </row>
    <row r="560" s="13" customFormat="1">
      <c r="A560" s="13"/>
      <c r="B560" s="233"/>
      <c r="C560" s="234"/>
      <c r="D560" s="235" t="s">
        <v>152</v>
      </c>
      <c r="E560" s="236" t="s">
        <v>19</v>
      </c>
      <c r="F560" s="237" t="s">
        <v>172</v>
      </c>
      <c r="G560" s="234"/>
      <c r="H560" s="236" t="s">
        <v>19</v>
      </c>
      <c r="I560" s="238"/>
      <c r="J560" s="234"/>
      <c r="K560" s="234"/>
      <c r="L560" s="239"/>
      <c r="M560" s="240"/>
      <c r="N560" s="241"/>
      <c r="O560" s="241"/>
      <c r="P560" s="241"/>
      <c r="Q560" s="241"/>
      <c r="R560" s="241"/>
      <c r="S560" s="241"/>
      <c r="T560" s="242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43" t="s">
        <v>152</v>
      </c>
      <c r="AU560" s="243" t="s">
        <v>79</v>
      </c>
      <c r="AV560" s="13" t="s">
        <v>77</v>
      </c>
      <c r="AW560" s="13" t="s">
        <v>32</v>
      </c>
      <c r="AX560" s="13" t="s">
        <v>70</v>
      </c>
      <c r="AY560" s="243" t="s">
        <v>141</v>
      </c>
    </row>
    <row r="561" s="14" customFormat="1">
      <c r="A561" s="14"/>
      <c r="B561" s="244"/>
      <c r="C561" s="245"/>
      <c r="D561" s="235" t="s">
        <v>152</v>
      </c>
      <c r="E561" s="246" t="s">
        <v>19</v>
      </c>
      <c r="F561" s="247" t="s">
        <v>173</v>
      </c>
      <c r="G561" s="245"/>
      <c r="H561" s="248">
        <v>3.5</v>
      </c>
      <c r="I561" s="249"/>
      <c r="J561" s="245"/>
      <c r="K561" s="245"/>
      <c r="L561" s="250"/>
      <c r="M561" s="251"/>
      <c r="N561" s="252"/>
      <c r="O561" s="252"/>
      <c r="P561" s="252"/>
      <c r="Q561" s="252"/>
      <c r="R561" s="252"/>
      <c r="S561" s="252"/>
      <c r="T561" s="253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254" t="s">
        <v>152</v>
      </c>
      <c r="AU561" s="254" t="s">
        <v>79</v>
      </c>
      <c r="AV561" s="14" t="s">
        <v>79</v>
      </c>
      <c r="AW561" s="14" t="s">
        <v>32</v>
      </c>
      <c r="AX561" s="14" t="s">
        <v>70</v>
      </c>
      <c r="AY561" s="254" t="s">
        <v>141</v>
      </c>
    </row>
    <row r="562" s="16" customFormat="1">
      <c r="A562" s="16"/>
      <c r="B562" s="266"/>
      <c r="C562" s="267"/>
      <c r="D562" s="235" t="s">
        <v>152</v>
      </c>
      <c r="E562" s="268" t="s">
        <v>19</v>
      </c>
      <c r="F562" s="269" t="s">
        <v>163</v>
      </c>
      <c r="G562" s="267"/>
      <c r="H562" s="270">
        <v>3.5</v>
      </c>
      <c r="I562" s="271"/>
      <c r="J562" s="267"/>
      <c r="K562" s="267"/>
      <c r="L562" s="272"/>
      <c r="M562" s="273"/>
      <c r="N562" s="274"/>
      <c r="O562" s="274"/>
      <c r="P562" s="274"/>
      <c r="Q562" s="274"/>
      <c r="R562" s="274"/>
      <c r="S562" s="274"/>
      <c r="T562" s="275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T562" s="276" t="s">
        <v>152</v>
      </c>
      <c r="AU562" s="276" t="s">
        <v>79</v>
      </c>
      <c r="AV562" s="16" t="s">
        <v>164</v>
      </c>
      <c r="AW562" s="16" t="s">
        <v>32</v>
      </c>
      <c r="AX562" s="16" t="s">
        <v>70</v>
      </c>
      <c r="AY562" s="276" t="s">
        <v>141</v>
      </c>
    </row>
    <row r="563" s="13" customFormat="1">
      <c r="A563" s="13"/>
      <c r="B563" s="233"/>
      <c r="C563" s="234"/>
      <c r="D563" s="235" t="s">
        <v>152</v>
      </c>
      <c r="E563" s="236" t="s">
        <v>19</v>
      </c>
      <c r="F563" s="237" t="s">
        <v>165</v>
      </c>
      <c r="G563" s="234"/>
      <c r="H563" s="236" t="s">
        <v>19</v>
      </c>
      <c r="I563" s="238"/>
      <c r="J563" s="234"/>
      <c r="K563" s="234"/>
      <c r="L563" s="239"/>
      <c r="M563" s="240"/>
      <c r="N563" s="241"/>
      <c r="O563" s="241"/>
      <c r="P563" s="241"/>
      <c r="Q563" s="241"/>
      <c r="R563" s="241"/>
      <c r="S563" s="241"/>
      <c r="T563" s="242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43" t="s">
        <v>152</v>
      </c>
      <c r="AU563" s="243" t="s">
        <v>79</v>
      </c>
      <c r="AV563" s="13" t="s">
        <v>77</v>
      </c>
      <c r="AW563" s="13" t="s">
        <v>32</v>
      </c>
      <c r="AX563" s="13" t="s">
        <v>70</v>
      </c>
      <c r="AY563" s="243" t="s">
        <v>141</v>
      </c>
    </row>
    <row r="564" s="14" customFormat="1">
      <c r="A564" s="14"/>
      <c r="B564" s="244"/>
      <c r="C564" s="245"/>
      <c r="D564" s="235" t="s">
        <v>152</v>
      </c>
      <c r="E564" s="246" t="s">
        <v>19</v>
      </c>
      <c r="F564" s="247" t="s">
        <v>174</v>
      </c>
      <c r="G564" s="245"/>
      <c r="H564" s="248">
        <v>1.2</v>
      </c>
      <c r="I564" s="249"/>
      <c r="J564" s="245"/>
      <c r="K564" s="245"/>
      <c r="L564" s="250"/>
      <c r="M564" s="251"/>
      <c r="N564" s="252"/>
      <c r="O564" s="252"/>
      <c r="P564" s="252"/>
      <c r="Q564" s="252"/>
      <c r="R564" s="252"/>
      <c r="S564" s="252"/>
      <c r="T564" s="253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54" t="s">
        <v>152</v>
      </c>
      <c r="AU564" s="254" t="s">
        <v>79</v>
      </c>
      <c r="AV564" s="14" t="s">
        <v>79</v>
      </c>
      <c r="AW564" s="14" t="s">
        <v>32</v>
      </c>
      <c r="AX564" s="14" t="s">
        <v>70</v>
      </c>
      <c r="AY564" s="254" t="s">
        <v>141</v>
      </c>
    </row>
    <row r="565" s="16" customFormat="1">
      <c r="A565" s="16"/>
      <c r="B565" s="266"/>
      <c r="C565" s="267"/>
      <c r="D565" s="235" t="s">
        <v>152</v>
      </c>
      <c r="E565" s="268" t="s">
        <v>19</v>
      </c>
      <c r="F565" s="269" t="s">
        <v>163</v>
      </c>
      <c r="G565" s="267"/>
      <c r="H565" s="270">
        <v>1.2</v>
      </c>
      <c r="I565" s="271"/>
      <c r="J565" s="267"/>
      <c r="K565" s="267"/>
      <c r="L565" s="272"/>
      <c r="M565" s="273"/>
      <c r="N565" s="274"/>
      <c r="O565" s="274"/>
      <c r="P565" s="274"/>
      <c r="Q565" s="274"/>
      <c r="R565" s="274"/>
      <c r="S565" s="274"/>
      <c r="T565" s="275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T565" s="276" t="s">
        <v>152</v>
      </c>
      <c r="AU565" s="276" t="s">
        <v>79</v>
      </c>
      <c r="AV565" s="16" t="s">
        <v>164</v>
      </c>
      <c r="AW565" s="16" t="s">
        <v>32</v>
      </c>
      <c r="AX565" s="16" t="s">
        <v>70</v>
      </c>
      <c r="AY565" s="276" t="s">
        <v>141</v>
      </c>
    </row>
    <row r="566" s="15" customFormat="1">
      <c r="A566" s="15"/>
      <c r="B566" s="255"/>
      <c r="C566" s="256"/>
      <c r="D566" s="235" t="s">
        <v>152</v>
      </c>
      <c r="E566" s="257" t="s">
        <v>19</v>
      </c>
      <c r="F566" s="258" t="s">
        <v>155</v>
      </c>
      <c r="G566" s="256"/>
      <c r="H566" s="259">
        <v>27.409999999999997</v>
      </c>
      <c r="I566" s="260"/>
      <c r="J566" s="256"/>
      <c r="K566" s="256"/>
      <c r="L566" s="261"/>
      <c r="M566" s="262"/>
      <c r="N566" s="263"/>
      <c r="O566" s="263"/>
      <c r="P566" s="263"/>
      <c r="Q566" s="263"/>
      <c r="R566" s="263"/>
      <c r="S566" s="263"/>
      <c r="T566" s="264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T566" s="265" t="s">
        <v>152</v>
      </c>
      <c r="AU566" s="265" t="s">
        <v>79</v>
      </c>
      <c r="AV566" s="15" t="s">
        <v>148</v>
      </c>
      <c r="AW566" s="15" t="s">
        <v>32</v>
      </c>
      <c r="AX566" s="15" t="s">
        <v>77</v>
      </c>
      <c r="AY566" s="265" t="s">
        <v>141</v>
      </c>
    </row>
    <row r="567" s="2" customFormat="1" ht="24.15" customHeight="1">
      <c r="A567" s="41"/>
      <c r="B567" s="42"/>
      <c r="C567" s="215" t="s">
        <v>424</v>
      </c>
      <c r="D567" s="215" t="s">
        <v>143</v>
      </c>
      <c r="E567" s="216" t="s">
        <v>425</v>
      </c>
      <c r="F567" s="217" t="s">
        <v>426</v>
      </c>
      <c r="G567" s="218" t="s">
        <v>146</v>
      </c>
      <c r="H567" s="219">
        <v>5.5599999999999996</v>
      </c>
      <c r="I567" s="220"/>
      <c r="J567" s="221">
        <f>ROUND(I567*H567,2)</f>
        <v>0</v>
      </c>
      <c r="K567" s="217" t="s">
        <v>147</v>
      </c>
      <c r="L567" s="47"/>
      <c r="M567" s="222" t="s">
        <v>19</v>
      </c>
      <c r="N567" s="223" t="s">
        <v>41</v>
      </c>
      <c r="O567" s="87"/>
      <c r="P567" s="224">
        <f>O567*H567</f>
        <v>0</v>
      </c>
      <c r="Q567" s="224">
        <v>0</v>
      </c>
      <c r="R567" s="224">
        <f>Q567*H567</f>
        <v>0</v>
      </c>
      <c r="S567" s="224">
        <v>0</v>
      </c>
      <c r="T567" s="225">
        <f>S567*H567</f>
        <v>0</v>
      </c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R567" s="226" t="s">
        <v>148</v>
      </c>
      <c r="AT567" s="226" t="s">
        <v>143</v>
      </c>
      <c r="AU567" s="226" t="s">
        <v>79</v>
      </c>
      <c r="AY567" s="20" t="s">
        <v>141</v>
      </c>
      <c r="BE567" s="227">
        <f>IF(N567="základní",J567,0)</f>
        <v>0</v>
      </c>
      <c r="BF567" s="227">
        <f>IF(N567="snížená",J567,0)</f>
        <v>0</v>
      </c>
      <c r="BG567" s="227">
        <f>IF(N567="zákl. přenesená",J567,0)</f>
        <v>0</v>
      </c>
      <c r="BH567" s="227">
        <f>IF(N567="sníž. přenesená",J567,0)</f>
        <v>0</v>
      </c>
      <c r="BI567" s="227">
        <f>IF(N567="nulová",J567,0)</f>
        <v>0</v>
      </c>
      <c r="BJ567" s="20" t="s">
        <v>77</v>
      </c>
      <c r="BK567" s="227">
        <f>ROUND(I567*H567,2)</f>
        <v>0</v>
      </c>
      <c r="BL567" s="20" t="s">
        <v>148</v>
      </c>
      <c r="BM567" s="226" t="s">
        <v>427</v>
      </c>
    </row>
    <row r="568" s="2" customFormat="1">
      <c r="A568" s="41"/>
      <c r="B568" s="42"/>
      <c r="C568" s="43"/>
      <c r="D568" s="228" t="s">
        <v>150</v>
      </c>
      <c r="E568" s="43"/>
      <c r="F568" s="229" t="s">
        <v>428</v>
      </c>
      <c r="G568" s="43"/>
      <c r="H568" s="43"/>
      <c r="I568" s="230"/>
      <c r="J568" s="43"/>
      <c r="K568" s="43"/>
      <c r="L568" s="47"/>
      <c r="M568" s="231"/>
      <c r="N568" s="232"/>
      <c r="O568" s="87"/>
      <c r="P568" s="87"/>
      <c r="Q568" s="87"/>
      <c r="R568" s="87"/>
      <c r="S568" s="87"/>
      <c r="T568" s="88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T568" s="20" t="s">
        <v>150</v>
      </c>
      <c r="AU568" s="20" t="s">
        <v>79</v>
      </c>
    </row>
    <row r="569" s="14" customFormat="1">
      <c r="A569" s="14"/>
      <c r="B569" s="244"/>
      <c r="C569" s="245"/>
      <c r="D569" s="235" t="s">
        <v>152</v>
      </c>
      <c r="E569" s="246" t="s">
        <v>19</v>
      </c>
      <c r="F569" s="247" t="s">
        <v>179</v>
      </c>
      <c r="G569" s="245"/>
      <c r="H569" s="248">
        <v>5.5599999999999996</v>
      </c>
      <c r="I569" s="249"/>
      <c r="J569" s="245"/>
      <c r="K569" s="245"/>
      <c r="L569" s="250"/>
      <c r="M569" s="251"/>
      <c r="N569" s="252"/>
      <c r="O569" s="252"/>
      <c r="P569" s="252"/>
      <c r="Q569" s="252"/>
      <c r="R569" s="252"/>
      <c r="S569" s="252"/>
      <c r="T569" s="253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T569" s="254" t="s">
        <v>152</v>
      </c>
      <c r="AU569" s="254" t="s">
        <v>79</v>
      </c>
      <c r="AV569" s="14" t="s">
        <v>79</v>
      </c>
      <c r="AW569" s="14" t="s">
        <v>32</v>
      </c>
      <c r="AX569" s="14" t="s">
        <v>70</v>
      </c>
      <c r="AY569" s="254" t="s">
        <v>141</v>
      </c>
    </row>
    <row r="570" s="15" customFormat="1">
      <c r="A570" s="15"/>
      <c r="B570" s="255"/>
      <c r="C570" s="256"/>
      <c r="D570" s="235" t="s">
        <v>152</v>
      </c>
      <c r="E570" s="257" t="s">
        <v>19</v>
      </c>
      <c r="F570" s="258" t="s">
        <v>155</v>
      </c>
      <c r="G570" s="256"/>
      <c r="H570" s="259">
        <v>5.5599999999999996</v>
      </c>
      <c r="I570" s="260"/>
      <c r="J570" s="256"/>
      <c r="K570" s="256"/>
      <c r="L570" s="261"/>
      <c r="M570" s="262"/>
      <c r="N570" s="263"/>
      <c r="O570" s="263"/>
      <c r="P570" s="263"/>
      <c r="Q570" s="263"/>
      <c r="R570" s="263"/>
      <c r="S570" s="263"/>
      <c r="T570" s="264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T570" s="265" t="s">
        <v>152</v>
      </c>
      <c r="AU570" s="265" t="s">
        <v>79</v>
      </c>
      <c r="AV570" s="15" t="s">
        <v>148</v>
      </c>
      <c r="AW570" s="15" t="s">
        <v>32</v>
      </c>
      <c r="AX570" s="15" t="s">
        <v>77</v>
      </c>
      <c r="AY570" s="265" t="s">
        <v>141</v>
      </c>
    </row>
    <row r="571" s="2" customFormat="1" ht="16.5" customHeight="1">
      <c r="A571" s="41"/>
      <c r="B571" s="42"/>
      <c r="C571" s="215" t="s">
        <v>429</v>
      </c>
      <c r="D571" s="215" t="s">
        <v>143</v>
      </c>
      <c r="E571" s="216" t="s">
        <v>430</v>
      </c>
      <c r="F571" s="217" t="s">
        <v>431</v>
      </c>
      <c r="G571" s="218" t="s">
        <v>146</v>
      </c>
      <c r="H571" s="219">
        <v>14.16</v>
      </c>
      <c r="I571" s="220"/>
      <c r="J571" s="221">
        <f>ROUND(I571*H571,2)</f>
        <v>0</v>
      </c>
      <c r="K571" s="217" t="s">
        <v>147</v>
      </c>
      <c r="L571" s="47"/>
      <c r="M571" s="222" t="s">
        <v>19</v>
      </c>
      <c r="N571" s="223" t="s">
        <v>41</v>
      </c>
      <c r="O571" s="87"/>
      <c r="P571" s="224">
        <f>O571*H571</f>
        <v>0</v>
      </c>
      <c r="Q571" s="224">
        <v>0</v>
      </c>
      <c r="R571" s="224">
        <f>Q571*H571</f>
        <v>0</v>
      </c>
      <c r="S571" s="224">
        <v>0</v>
      </c>
      <c r="T571" s="225">
        <f>S571*H571</f>
        <v>0</v>
      </c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R571" s="226" t="s">
        <v>148</v>
      </c>
      <c r="AT571" s="226" t="s">
        <v>143</v>
      </c>
      <c r="AU571" s="226" t="s">
        <v>79</v>
      </c>
      <c r="AY571" s="20" t="s">
        <v>141</v>
      </c>
      <c r="BE571" s="227">
        <f>IF(N571="základní",J571,0)</f>
        <v>0</v>
      </c>
      <c r="BF571" s="227">
        <f>IF(N571="snížená",J571,0)</f>
        <v>0</v>
      </c>
      <c r="BG571" s="227">
        <f>IF(N571="zákl. přenesená",J571,0)</f>
        <v>0</v>
      </c>
      <c r="BH571" s="227">
        <f>IF(N571="sníž. přenesená",J571,0)</f>
        <v>0</v>
      </c>
      <c r="BI571" s="227">
        <f>IF(N571="nulová",J571,0)</f>
        <v>0</v>
      </c>
      <c r="BJ571" s="20" t="s">
        <v>77</v>
      </c>
      <c r="BK571" s="227">
        <f>ROUND(I571*H571,2)</f>
        <v>0</v>
      </c>
      <c r="BL571" s="20" t="s">
        <v>148</v>
      </c>
      <c r="BM571" s="226" t="s">
        <v>432</v>
      </c>
    </row>
    <row r="572" s="2" customFormat="1">
      <c r="A572" s="41"/>
      <c r="B572" s="42"/>
      <c r="C572" s="43"/>
      <c r="D572" s="228" t="s">
        <v>150</v>
      </c>
      <c r="E572" s="43"/>
      <c r="F572" s="229" t="s">
        <v>433</v>
      </c>
      <c r="G572" s="43"/>
      <c r="H572" s="43"/>
      <c r="I572" s="230"/>
      <c r="J572" s="43"/>
      <c r="K572" s="43"/>
      <c r="L572" s="47"/>
      <c r="M572" s="231"/>
      <c r="N572" s="232"/>
      <c r="O572" s="87"/>
      <c r="P572" s="87"/>
      <c r="Q572" s="87"/>
      <c r="R572" s="87"/>
      <c r="S572" s="87"/>
      <c r="T572" s="88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T572" s="20" t="s">
        <v>150</v>
      </c>
      <c r="AU572" s="20" t="s">
        <v>79</v>
      </c>
    </row>
    <row r="573" s="14" customFormat="1">
      <c r="A573" s="14"/>
      <c r="B573" s="244"/>
      <c r="C573" s="245"/>
      <c r="D573" s="235" t="s">
        <v>152</v>
      </c>
      <c r="E573" s="246" t="s">
        <v>19</v>
      </c>
      <c r="F573" s="247" t="s">
        <v>184</v>
      </c>
      <c r="G573" s="245"/>
      <c r="H573" s="248">
        <v>8.5999999999999996</v>
      </c>
      <c r="I573" s="249"/>
      <c r="J573" s="245"/>
      <c r="K573" s="245"/>
      <c r="L573" s="250"/>
      <c r="M573" s="251"/>
      <c r="N573" s="252"/>
      <c r="O573" s="252"/>
      <c r="P573" s="252"/>
      <c r="Q573" s="252"/>
      <c r="R573" s="252"/>
      <c r="S573" s="252"/>
      <c r="T573" s="253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54" t="s">
        <v>152</v>
      </c>
      <c r="AU573" s="254" t="s">
        <v>79</v>
      </c>
      <c r="AV573" s="14" t="s">
        <v>79</v>
      </c>
      <c r="AW573" s="14" t="s">
        <v>32</v>
      </c>
      <c r="AX573" s="14" t="s">
        <v>70</v>
      </c>
      <c r="AY573" s="254" t="s">
        <v>141</v>
      </c>
    </row>
    <row r="574" s="14" customFormat="1">
      <c r="A574" s="14"/>
      <c r="B574" s="244"/>
      <c r="C574" s="245"/>
      <c r="D574" s="235" t="s">
        <v>152</v>
      </c>
      <c r="E574" s="246" t="s">
        <v>19</v>
      </c>
      <c r="F574" s="247" t="s">
        <v>179</v>
      </c>
      <c r="G574" s="245"/>
      <c r="H574" s="248">
        <v>5.5599999999999996</v>
      </c>
      <c r="I574" s="249"/>
      <c r="J574" s="245"/>
      <c r="K574" s="245"/>
      <c r="L574" s="250"/>
      <c r="M574" s="251"/>
      <c r="N574" s="252"/>
      <c r="O574" s="252"/>
      <c r="P574" s="252"/>
      <c r="Q574" s="252"/>
      <c r="R574" s="252"/>
      <c r="S574" s="252"/>
      <c r="T574" s="253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54" t="s">
        <v>152</v>
      </c>
      <c r="AU574" s="254" t="s">
        <v>79</v>
      </c>
      <c r="AV574" s="14" t="s">
        <v>79</v>
      </c>
      <c r="AW574" s="14" t="s">
        <v>32</v>
      </c>
      <c r="AX574" s="14" t="s">
        <v>70</v>
      </c>
      <c r="AY574" s="254" t="s">
        <v>141</v>
      </c>
    </row>
    <row r="575" s="15" customFormat="1">
      <c r="A575" s="15"/>
      <c r="B575" s="255"/>
      <c r="C575" s="256"/>
      <c r="D575" s="235" t="s">
        <v>152</v>
      </c>
      <c r="E575" s="257" t="s">
        <v>19</v>
      </c>
      <c r="F575" s="258" t="s">
        <v>155</v>
      </c>
      <c r="G575" s="256"/>
      <c r="H575" s="259">
        <v>14.16</v>
      </c>
      <c r="I575" s="260"/>
      <c r="J575" s="256"/>
      <c r="K575" s="256"/>
      <c r="L575" s="261"/>
      <c r="M575" s="262"/>
      <c r="N575" s="263"/>
      <c r="O575" s="263"/>
      <c r="P575" s="263"/>
      <c r="Q575" s="263"/>
      <c r="R575" s="263"/>
      <c r="S575" s="263"/>
      <c r="T575" s="264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T575" s="265" t="s">
        <v>152</v>
      </c>
      <c r="AU575" s="265" t="s">
        <v>79</v>
      </c>
      <c r="AV575" s="15" t="s">
        <v>148</v>
      </c>
      <c r="AW575" s="15" t="s">
        <v>32</v>
      </c>
      <c r="AX575" s="15" t="s">
        <v>77</v>
      </c>
      <c r="AY575" s="265" t="s">
        <v>141</v>
      </c>
    </row>
    <row r="576" s="2" customFormat="1" ht="24.15" customHeight="1">
      <c r="A576" s="41"/>
      <c r="B576" s="42"/>
      <c r="C576" s="215" t="s">
        <v>434</v>
      </c>
      <c r="D576" s="215" t="s">
        <v>143</v>
      </c>
      <c r="E576" s="216" t="s">
        <v>435</v>
      </c>
      <c r="F576" s="217" t="s">
        <v>436</v>
      </c>
      <c r="G576" s="218" t="s">
        <v>146</v>
      </c>
      <c r="H576" s="219">
        <v>8.5999999999999996</v>
      </c>
      <c r="I576" s="220"/>
      <c r="J576" s="221">
        <f>ROUND(I576*H576,2)</f>
        <v>0</v>
      </c>
      <c r="K576" s="217" t="s">
        <v>147</v>
      </c>
      <c r="L576" s="47"/>
      <c r="M576" s="222" t="s">
        <v>19</v>
      </c>
      <c r="N576" s="223" t="s">
        <v>41</v>
      </c>
      <c r="O576" s="87"/>
      <c r="P576" s="224">
        <f>O576*H576</f>
        <v>0</v>
      </c>
      <c r="Q576" s="224">
        <v>0</v>
      </c>
      <c r="R576" s="224">
        <f>Q576*H576</f>
        <v>0</v>
      </c>
      <c r="S576" s="224">
        <v>0</v>
      </c>
      <c r="T576" s="225">
        <f>S576*H576</f>
        <v>0</v>
      </c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R576" s="226" t="s">
        <v>148</v>
      </c>
      <c r="AT576" s="226" t="s">
        <v>143</v>
      </c>
      <c r="AU576" s="226" t="s">
        <v>79</v>
      </c>
      <c r="AY576" s="20" t="s">
        <v>141</v>
      </c>
      <c r="BE576" s="227">
        <f>IF(N576="základní",J576,0)</f>
        <v>0</v>
      </c>
      <c r="BF576" s="227">
        <f>IF(N576="snížená",J576,0)</f>
        <v>0</v>
      </c>
      <c r="BG576" s="227">
        <f>IF(N576="zákl. přenesená",J576,0)</f>
        <v>0</v>
      </c>
      <c r="BH576" s="227">
        <f>IF(N576="sníž. přenesená",J576,0)</f>
        <v>0</v>
      </c>
      <c r="BI576" s="227">
        <f>IF(N576="nulová",J576,0)</f>
        <v>0</v>
      </c>
      <c r="BJ576" s="20" t="s">
        <v>77</v>
      </c>
      <c r="BK576" s="227">
        <f>ROUND(I576*H576,2)</f>
        <v>0</v>
      </c>
      <c r="BL576" s="20" t="s">
        <v>148</v>
      </c>
      <c r="BM576" s="226" t="s">
        <v>437</v>
      </c>
    </row>
    <row r="577" s="2" customFormat="1">
      <c r="A577" s="41"/>
      <c r="B577" s="42"/>
      <c r="C577" s="43"/>
      <c r="D577" s="228" t="s">
        <v>150</v>
      </c>
      <c r="E577" s="43"/>
      <c r="F577" s="229" t="s">
        <v>438</v>
      </c>
      <c r="G577" s="43"/>
      <c r="H577" s="43"/>
      <c r="I577" s="230"/>
      <c r="J577" s="43"/>
      <c r="K577" s="43"/>
      <c r="L577" s="47"/>
      <c r="M577" s="231"/>
      <c r="N577" s="232"/>
      <c r="O577" s="87"/>
      <c r="P577" s="87"/>
      <c r="Q577" s="87"/>
      <c r="R577" s="87"/>
      <c r="S577" s="87"/>
      <c r="T577" s="88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T577" s="20" t="s">
        <v>150</v>
      </c>
      <c r="AU577" s="20" t="s">
        <v>79</v>
      </c>
    </row>
    <row r="578" s="14" customFormat="1">
      <c r="A578" s="14"/>
      <c r="B578" s="244"/>
      <c r="C578" s="245"/>
      <c r="D578" s="235" t="s">
        <v>152</v>
      </c>
      <c r="E578" s="246" t="s">
        <v>19</v>
      </c>
      <c r="F578" s="247" t="s">
        <v>184</v>
      </c>
      <c r="G578" s="245"/>
      <c r="H578" s="248">
        <v>8.5999999999999996</v>
      </c>
      <c r="I578" s="249"/>
      <c r="J578" s="245"/>
      <c r="K578" s="245"/>
      <c r="L578" s="250"/>
      <c r="M578" s="251"/>
      <c r="N578" s="252"/>
      <c r="O578" s="252"/>
      <c r="P578" s="252"/>
      <c r="Q578" s="252"/>
      <c r="R578" s="252"/>
      <c r="S578" s="252"/>
      <c r="T578" s="253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54" t="s">
        <v>152</v>
      </c>
      <c r="AU578" s="254" t="s">
        <v>79</v>
      </c>
      <c r="AV578" s="14" t="s">
        <v>79</v>
      </c>
      <c r="AW578" s="14" t="s">
        <v>32</v>
      </c>
      <c r="AX578" s="14" t="s">
        <v>70</v>
      </c>
      <c r="AY578" s="254" t="s">
        <v>141</v>
      </c>
    </row>
    <row r="579" s="15" customFormat="1">
      <c r="A579" s="15"/>
      <c r="B579" s="255"/>
      <c r="C579" s="256"/>
      <c r="D579" s="235" t="s">
        <v>152</v>
      </c>
      <c r="E579" s="257" t="s">
        <v>19</v>
      </c>
      <c r="F579" s="258" t="s">
        <v>155</v>
      </c>
      <c r="G579" s="256"/>
      <c r="H579" s="259">
        <v>8.5999999999999996</v>
      </c>
      <c r="I579" s="260"/>
      <c r="J579" s="256"/>
      <c r="K579" s="256"/>
      <c r="L579" s="261"/>
      <c r="M579" s="262"/>
      <c r="N579" s="263"/>
      <c r="O579" s="263"/>
      <c r="P579" s="263"/>
      <c r="Q579" s="263"/>
      <c r="R579" s="263"/>
      <c r="S579" s="263"/>
      <c r="T579" s="264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T579" s="265" t="s">
        <v>152</v>
      </c>
      <c r="AU579" s="265" t="s">
        <v>79</v>
      </c>
      <c r="AV579" s="15" t="s">
        <v>148</v>
      </c>
      <c r="AW579" s="15" t="s">
        <v>32</v>
      </c>
      <c r="AX579" s="15" t="s">
        <v>77</v>
      </c>
      <c r="AY579" s="265" t="s">
        <v>141</v>
      </c>
    </row>
    <row r="580" s="2" customFormat="1" ht="37.8" customHeight="1">
      <c r="A580" s="41"/>
      <c r="B580" s="42"/>
      <c r="C580" s="215" t="s">
        <v>439</v>
      </c>
      <c r="D580" s="215" t="s">
        <v>143</v>
      </c>
      <c r="E580" s="216" t="s">
        <v>440</v>
      </c>
      <c r="F580" s="217" t="s">
        <v>441</v>
      </c>
      <c r="G580" s="218" t="s">
        <v>146</v>
      </c>
      <c r="H580" s="219">
        <v>72.915000000000006</v>
      </c>
      <c r="I580" s="220"/>
      <c r="J580" s="221">
        <f>ROUND(I580*H580,2)</f>
        <v>0</v>
      </c>
      <c r="K580" s="217" t="s">
        <v>147</v>
      </c>
      <c r="L580" s="47"/>
      <c r="M580" s="222" t="s">
        <v>19</v>
      </c>
      <c r="N580" s="223" t="s">
        <v>41</v>
      </c>
      <c r="O580" s="87"/>
      <c r="P580" s="224">
        <f>O580*H580</f>
        <v>0</v>
      </c>
      <c r="Q580" s="224">
        <v>0.089219999999999994</v>
      </c>
      <c r="R580" s="224">
        <f>Q580*H580</f>
        <v>6.5054762999999998</v>
      </c>
      <c r="S580" s="224">
        <v>0</v>
      </c>
      <c r="T580" s="225">
        <f>S580*H580</f>
        <v>0</v>
      </c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R580" s="226" t="s">
        <v>148</v>
      </c>
      <c r="AT580" s="226" t="s">
        <v>143</v>
      </c>
      <c r="AU580" s="226" t="s">
        <v>79</v>
      </c>
      <c r="AY580" s="20" t="s">
        <v>141</v>
      </c>
      <c r="BE580" s="227">
        <f>IF(N580="základní",J580,0)</f>
        <v>0</v>
      </c>
      <c r="BF580" s="227">
        <f>IF(N580="snížená",J580,0)</f>
        <v>0</v>
      </c>
      <c r="BG580" s="227">
        <f>IF(N580="zákl. přenesená",J580,0)</f>
        <v>0</v>
      </c>
      <c r="BH580" s="227">
        <f>IF(N580="sníž. přenesená",J580,0)</f>
        <v>0</v>
      </c>
      <c r="BI580" s="227">
        <f>IF(N580="nulová",J580,0)</f>
        <v>0</v>
      </c>
      <c r="BJ580" s="20" t="s">
        <v>77</v>
      </c>
      <c r="BK580" s="227">
        <f>ROUND(I580*H580,2)</f>
        <v>0</v>
      </c>
      <c r="BL580" s="20" t="s">
        <v>148</v>
      </c>
      <c r="BM580" s="226" t="s">
        <v>442</v>
      </c>
    </row>
    <row r="581" s="2" customFormat="1">
      <c r="A581" s="41"/>
      <c r="B581" s="42"/>
      <c r="C581" s="43"/>
      <c r="D581" s="228" t="s">
        <v>150</v>
      </c>
      <c r="E581" s="43"/>
      <c r="F581" s="229" t="s">
        <v>443</v>
      </c>
      <c r="G581" s="43"/>
      <c r="H581" s="43"/>
      <c r="I581" s="230"/>
      <c r="J581" s="43"/>
      <c r="K581" s="43"/>
      <c r="L581" s="47"/>
      <c r="M581" s="231"/>
      <c r="N581" s="232"/>
      <c r="O581" s="87"/>
      <c r="P581" s="87"/>
      <c r="Q581" s="87"/>
      <c r="R581" s="87"/>
      <c r="S581" s="87"/>
      <c r="T581" s="88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T581" s="20" t="s">
        <v>150</v>
      </c>
      <c r="AU581" s="20" t="s">
        <v>79</v>
      </c>
    </row>
    <row r="582" s="13" customFormat="1">
      <c r="A582" s="13"/>
      <c r="B582" s="233"/>
      <c r="C582" s="234"/>
      <c r="D582" s="235" t="s">
        <v>152</v>
      </c>
      <c r="E582" s="236" t="s">
        <v>19</v>
      </c>
      <c r="F582" s="237" t="s">
        <v>153</v>
      </c>
      <c r="G582" s="234"/>
      <c r="H582" s="236" t="s">
        <v>19</v>
      </c>
      <c r="I582" s="238"/>
      <c r="J582" s="234"/>
      <c r="K582" s="234"/>
      <c r="L582" s="239"/>
      <c r="M582" s="240"/>
      <c r="N582" s="241"/>
      <c r="O582" s="241"/>
      <c r="P582" s="241"/>
      <c r="Q582" s="241"/>
      <c r="R582" s="241"/>
      <c r="S582" s="241"/>
      <c r="T582" s="242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43" t="s">
        <v>152</v>
      </c>
      <c r="AU582" s="243" t="s">
        <v>79</v>
      </c>
      <c r="AV582" s="13" t="s">
        <v>77</v>
      </c>
      <c r="AW582" s="13" t="s">
        <v>32</v>
      </c>
      <c r="AX582" s="13" t="s">
        <v>70</v>
      </c>
      <c r="AY582" s="243" t="s">
        <v>141</v>
      </c>
    </row>
    <row r="583" s="14" customFormat="1">
      <c r="A583" s="14"/>
      <c r="B583" s="244"/>
      <c r="C583" s="245"/>
      <c r="D583" s="235" t="s">
        <v>152</v>
      </c>
      <c r="E583" s="246" t="s">
        <v>19</v>
      </c>
      <c r="F583" s="247" t="s">
        <v>154</v>
      </c>
      <c r="G583" s="245"/>
      <c r="H583" s="248">
        <v>72.915000000000006</v>
      </c>
      <c r="I583" s="249"/>
      <c r="J583" s="245"/>
      <c r="K583" s="245"/>
      <c r="L583" s="250"/>
      <c r="M583" s="251"/>
      <c r="N583" s="252"/>
      <c r="O583" s="252"/>
      <c r="P583" s="252"/>
      <c r="Q583" s="252"/>
      <c r="R583" s="252"/>
      <c r="S583" s="252"/>
      <c r="T583" s="253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T583" s="254" t="s">
        <v>152</v>
      </c>
      <c r="AU583" s="254" t="s">
        <v>79</v>
      </c>
      <c r="AV583" s="14" t="s">
        <v>79</v>
      </c>
      <c r="AW583" s="14" t="s">
        <v>32</v>
      </c>
      <c r="AX583" s="14" t="s">
        <v>70</v>
      </c>
      <c r="AY583" s="254" t="s">
        <v>141</v>
      </c>
    </row>
    <row r="584" s="15" customFormat="1">
      <c r="A584" s="15"/>
      <c r="B584" s="255"/>
      <c r="C584" s="256"/>
      <c r="D584" s="235" t="s">
        <v>152</v>
      </c>
      <c r="E584" s="257" t="s">
        <v>19</v>
      </c>
      <c r="F584" s="258" t="s">
        <v>155</v>
      </c>
      <c r="G584" s="256"/>
      <c r="H584" s="259">
        <v>72.915000000000006</v>
      </c>
      <c r="I584" s="260"/>
      <c r="J584" s="256"/>
      <c r="K584" s="256"/>
      <c r="L584" s="261"/>
      <c r="M584" s="262"/>
      <c r="N584" s="263"/>
      <c r="O584" s="263"/>
      <c r="P584" s="263"/>
      <c r="Q584" s="263"/>
      <c r="R584" s="263"/>
      <c r="S584" s="263"/>
      <c r="T584" s="264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T584" s="265" t="s">
        <v>152</v>
      </c>
      <c r="AU584" s="265" t="s">
        <v>79</v>
      </c>
      <c r="AV584" s="15" t="s">
        <v>148</v>
      </c>
      <c r="AW584" s="15" t="s">
        <v>32</v>
      </c>
      <c r="AX584" s="15" t="s">
        <v>77</v>
      </c>
      <c r="AY584" s="265" t="s">
        <v>141</v>
      </c>
    </row>
    <row r="585" s="2" customFormat="1" ht="16.5" customHeight="1">
      <c r="A585" s="41"/>
      <c r="B585" s="42"/>
      <c r="C585" s="277" t="s">
        <v>444</v>
      </c>
      <c r="D585" s="277" t="s">
        <v>354</v>
      </c>
      <c r="E585" s="278" t="s">
        <v>445</v>
      </c>
      <c r="F585" s="279" t="s">
        <v>446</v>
      </c>
      <c r="G585" s="280" t="s">
        <v>146</v>
      </c>
      <c r="H585" s="281">
        <v>7.657</v>
      </c>
      <c r="I585" s="282"/>
      <c r="J585" s="283">
        <f>ROUND(I585*H585,2)</f>
        <v>0</v>
      </c>
      <c r="K585" s="279" t="s">
        <v>147</v>
      </c>
      <c r="L585" s="284"/>
      <c r="M585" s="285" t="s">
        <v>19</v>
      </c>
      <c r="N585" s="286" t="s">
        <v>41</v>
      </c>
      <c r="O585" s="87"/>
      <c r="P585" s="224">
        <f>O585*H585</f>
        <v>0</v>
      </c>
      <c r="Q585" s="224">
        <v>0.113</v>
      </c>
      <c r="R585" s="224">
        <f>Q585*H585</f>
        <v>0.86524100000000004</v>
      </c>
      <c r="S585" s="224">
        <v>0</v>
      </c>
      <c r="T585" s="225">
        <f>S585*H585</f>
        <v>0</v>
      </c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R585" s="226" t="s">
        <v>205</v>
      </c>
      <c r="AT585" s="226" t="s">
        <v>354</v>
      </c>
      <c r="AU585" s="226" t="s">
        <v>79</v>
      </c>
      <c r="AY585" s="20" t="s">
        <v>141</v>
      </c>
      <c r="BE585" s="227">
        <f>IF(N585="základní",J585,0)</f>
        <v>0</v>
      </c>
      <c r="BF585" s="227">
        <f>IF(N585="snížená",J585,0)</f>
        <v>0</v>
      </c>
      <c r="BG585" s="227">
        <f>IF(N585="zákl. přenesená",J585,0)</f>
        <v>0</v>
      </c>
      <c r="BH585" s="227">
        <f>IF(N585="sníž. přenesená",J585,0)</f>
        <v>0</v>
      </c>
      <c r="BI585" s="227">
        <f>IF(N585="nulová",J585,0)</f>
        <v>0</v>
      </c>
      <c r="BJ585" s="20" t="s">
        <v>77</v>
      </c>
      <c r="BK585" s="227">
        <f>ROUND(I585*H585,2)</f>
        <v>0</v>
      </c>
      <c r="BL585" s="20" t="s">
        <v>148</v>
      </c>
      <c r="BM585" s="226" t="s">
        <v>447</v>
      </c>
    </row>
    <row r="586" s="13" customFormat="1">
      <c r="A586" s="13"/>
      <c r="B586" s="233"/>
      <c r="C586" s="234"/>
      <c r="D586" s="235" t="s">
        <v>152</v>
      </c>
      <c r="E586" s="236" t="s">
        <v>19</v>
      </c>
      <c r="F586" s="237" t="s">
        <v>448</v>
      </c>
      <c r="G586" s="234"/>
      <c r="H586" s="236" t="s">
        <v>19</v>
      </c>
      <c r="I586" s="238"/>
      <c r="J586" s="234"/>
      <c r="K586" s="234"/>
      <c r="L586" s="239"/>
      <c r="M586" s="240"/>
      <c r="N586" s="241"/>
      <c r="O586" s="241"/>
      <c r="P586" s="241"/>
      <c r="Q586" s="241"/>
      <c r="R586" s="241"/>
      <c r="S586" s="241"/>
      <c r="T586" s="242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43" t="s">
        <v>152</v>
      </c>
      <c r="AU586" s="243" t="s">
        <v>79</v>
      </c>
      <c r="AV586" s="13" t="s">
        <v>77</v>
      </c>
      <c r="AW586" s="13" t="s">
        <v>32</v>
      </c>
      <c r="AX586" s="13" t="s">
        <v>70</v>
      </c>
      <c r="AY586" s="243" t="s">
        <v>141</v>
      </c>
    </row>
    <row r="587" s="14" customFormat="1">
      <c r="A587" s="14"/>
      <c r="B587" s="244"/>
      <c r="C587" s="245"/>
      <c r="D587" s="235" t="s">
        <v>152</v>
      </c>
      <c r="E587" s="246" t="s">
        <v>19</v>
      </c>
      <c r="F587" s="247" t="s">
        <v>449</v>
      </c>
      <c r="G587" s="245"/>
      <c r="H587" s="248">
        <v>7.2919999999999998</v>
      </c>
      <c r="I587" s="249"/>
      <c r="J587" s="245"/>
      <c r="K587" s="245"/>
      <c r="L587" s="250"/>
      <c r="M587" s="251"/>
      <c r="N587" s="252"/>
      <c r="O587" s="252"/>
      <c r="P587" s="252"/>
      <c r="Q587" s="252"/>
      <c r="R587" s="252"/>
      <c r="S587" s="252"/>
      <c r="T587" s="253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54" t="s">
        <v>152</v>
      </c>
      <c r="AU587" s="254" t="s">
        <v>79</v>
      </c>
      <c r="AV587" s="14" t="s">
        <v>79</v>
      </c>
      <c r="AW587" s="14" t="s">
        <v>32</v>
      </c>
      <c r="AX587" s="14" t="s">
        <v>70</v>
      </c>
      <c r="AY587" s="254" t="s">
        <v>141</v>
      </c>
    </row>
    <row r="588" s="15" customFormat="1">
      <c r="A588" s="15"/>
      <c r="B588" s="255"/>
      <c r="C588" s="256"/>
      <c r="D588" s="235" t="s">
        <v>152</v>
      </c>
      <c r="E588" s="257" t="s">
        <v>19</v>
      </c>
      <c r="F588" s="258" t="s">
        <v>155</v>
      </c>
      <c r="G588" s="256"/>
      <c r="H588" s="259">
        <v>7.2919999999999998</v>
      </c>
      <c r="I588" s="260"/>
      <c r="J588" s="256"/>
      <c r="K588" s="256"/>
      <c r="L588" s="261"/>
      <c r="M588" s="262"/>
      <c r="N588" s="263"/>
      <c r="O588" s="263"/>
      <c r="P588" s="263"/>
      <c r="Q588" s="263"/>
      <c r="R588" s="263"/>
      <c r="S588" s="263"/>
      <c r="T588" s="264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T588" s="265" t="s">
        <v>152</v>
      </c>
      <c r="AU588" s="265" t="s">
        <v>79</v>
      </c>
      <c r="AV588" s="15" t="s">
        <v>148</v>
      </c>
      <c r="AW588" s="15" t="s">
        <v>32</v>
      </c>
      <c r="AX588" s="15" t="s">
        <v>77</v>
      </c>
      <c r="AY588" s="265" t="s">
        <v>141</v>
      </c>
    </row>
    <row r="589" s="14" customFormat="1">
      <c r="A589" s="14"/>
      <c r="B589" s="244"/>
      <c r="C589" s="245"/>
      <c r="D589" s="235" t="s">
        <v>152</v>
      </c>
      <c r="E589" s="245"/>
      <c r="F589" s="247" t="s">
        <v>450</v>
      </c>
      <c r="G589" s="245"/>
      <c r="H589" s="248">
        <v>7.657</v>
      </c>
      <c r="I589" s="249"/>
      <c r="J589" s="245"/>
      <c r="K589" s="245"/>
      <c r="L589" s="250"/>
      <c r="M589" s="251"/>
      <c r="N589" s="252"/>
      <c r="O589" s="252"/>
      <c r="P589" s="252"/>
      <c r="Q589" s="252"/>
      <c r="R589" s="252"/>
      <c r="S589" s="252"/>
      <c r="T589" s="253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254" t="s">
        <v>152</v>
      </c>
      <c r="AU589" s="254" t="s">
        <v>79</v>
      </c>
      <c r="AV589" s="14" t="s">
        <v>79</v>
      </c>
      <c r="AW589" s="14" t="s">
        <v>4</v>
      </c>
      <c r="AX589" s="14" t="s">
        <v>77</v>
      </c>
      <c r="AY589" s="254" t="s">
        <v>141</v>
      </c>
    </row>
    <row r="590" s="12" customFormat="1" ht="22.8" customHeight="1">
      <c r="A590" s="12"/>
      <c r="B590" s="199"/>
      <c r="C590" s="200"/>
      <c r="D590" s="201" t="s">
        <v>69</v>
      </c>
      <c r="E590" s="213" t="s">
        <v>205</v>
      </c>
      <c r="F590" s="213" t="s">
        <v>451</v>
      </c>
      <c r="G590" s="200"/>
      <c r="H590" s="200"/>
      <c r="I590" s="203"/>
      <c r="J590" s="214">
        <f>BK590</f>
        <v>0</v>
      </c>
      <c r="K590" s="200"/>
      <c r="L590" s="205"/>
      <c r="M590" s="206"/>
      <c r="N590" s="207"/>
      <c r="O590" s="207"/>
      <c r="P590" s="208">
        <f>SUM(P591:P600)</f>
        <v>0</v>
      </c>
      <c r="Q590" s="207"/>
      <c r="R590" s="208">
        <f>SUM(R591:R600)</f>
        <v>0</v>
      </c>
      <c r="S590" s="207"/>
      <c r="T590" s="209">
        <f>SUM(T591:T600)</f>
        <v>9.9399999999999995</v>
      </c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R590" s="210" t="s">
        <v>77</v>
      </c>
      <c r="AT590" s="211" t="s">
        <v>69</v>
      </c>
      <c r="AU590" s="211" t="s">
        <v>77</v>
      </c>
      <c r="AY590" s="210" t="s">
        <v>141</v>
      </c>
      <c r="BK590" s="212">
        <f>SUM(BK591:BK600)</f>
        <v>0</v>
      </c>
    </row>
    <row r="591" s="2" customFormat="1" ht="21.75" customHeight="1">
      <c r="A591" s="41"/>
      <c r="B591" s="42"/>
      <c r="C591" s="215" t="s">
        <v>452</v>
      </c>
      <c r="D591" s="215" t="s">
        <v>143</v>
      </c>
      <c r="E591" s="216" t="s">
        <v>453</v>
      </c>
      <c r="F591" s="217" t="s">
        <v>454</v>
      </c>
      <c r="G591" s="218" t="s">
        <v>188</v>
      </c>
      <c r="H591" s="219">
        <v>25</v>
      </c>
      <c r="I591" s="220"/>
      <c r="J591" s="221">
        <f>ROUND(I591*H591,2)</f>
        <v>0</v>
      </c>
      <c r="K591" s="217" t="s">
        <v>147</v>
      </c>
      <c r="L591" s="47"/>
      <c r="M591" s="222" t="s">
        <v>19</v>
      </c>
      <c r="N591" s="223" t="s">
        <v>41</v>
      </c>
      <c r="O591" s="87"/>
      <c r="P591" s="224">
        <f>O591*H591</f>
        <v>0</v>
      </c>
      <c r="Q591" s="224">
        <v>0</v>
      </c>
      <c r="R591" s="224">
        <f>Q591*H591</f>
        <v>0</v>
      </c>
      <c r="S591" s="224">
        <v>0.043999999999999997</v>
      </c>
      <c r="T591" s="225">
        <f>S591*H591</f>
        <v>1.0999999999999999</v>
      </c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R591" s="226" t="s">
        <v>148</v>
      </c>
      <c r="AT591" s="226" t="s">
        <v>143</v>
      </c>
      <c r="AU591" s="226" t="s">
        <v>79</v>
      </c>
      <c r="AY591" s="20" t="s">
        <v>141</v>
      </c>
      <c r="BE591" s="227">
        <f>IF(N591="základní",J591,0)</f>
        <v>0</v>
      </c>
      <c r="BF591" s="227">
        <f>IF(N591="snížená",J591,0)</f>
        <v>0</v>
      </c>
      <c r="BG591" s="227">
        <f>IF(N591="zákl. přenesená",J591,0)</f>
        <v>0</v>
      </c>
      <c r="BH591" s="227">
        <f>IF(N591="sníž. přenesená",J591,0)</f>
        <v>0</v>
      </c>
      <c r="BI591" s="227">
        <f>IF(N591="nulová",J591,0)</f>
        <v>0</v>
      </c>
      <c r="BJ591" s="20" t="s">
        <v>77</v>
      </c>
      <c r="BK591" s="227">
        <f>ROUND(I591*H591,2)</f>
        <v>0</v>
      </c>
      <c r="BL591" s="20" t="s">
        <v>148</v>
      </c>
      <c r="BM591" s="226" t="s">
        <v>455</v>
      </c>
    </row>
    <row r="592" s="2" customFormat="1">
      <c r="A592" s="41"/>
      <c r="B592" s="42"/>
      <c r="C592" s="43"/>
      <c r="D592" s="228" t="s">
        <v>150</v>
      </c>
      <c r="E592" s="43"/>
      <c r="F592" s="229" t="s">
        <v>456</v>
      </c>
      <c r="G592" s="43"/>
      <c r="H592" s="43"/>
      <c r="I592" s="230"/>
      <c r="J592" s="43"/>
      <c r="K592" s="43"/>
      <c r="L592" s="47"/>
      <c r="M592" s="231"/>
      <c r="N592" s="232"/>
      <c r="O592" s="87"/>
      <c r="P592" s="87"/>
      <c r="Q592" s="87"/>
      <c r="R592" s="87"/>
      <c r="S592" s="87"/>
      <c r="T592" s="88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T592" s="20" t="s">
        <v>150</v>
      </c>
      <c r="AU592" s="20" t="s">
        <v>79</v>
      </c>
    </row>
    <row r="593" s="14" customFormat="1">
      <c r="A593" s="14"/>
      <c r="B593" s="244"/>
      <c r="C593" s="245"/>
      <c r="D593" s="235" t="s">
        <v>152</v>
      </c>
      <c r="E593" s="246" t="s">
        <v>19</v>
      </c>
      <c r="F593" s="247" t="s">
        <v>457</v>
      </c>
      <c r="G593" s="245"/>
      <c r="H593" s="248">
        <v>25</v>
      </c>
      <c r="I593" s="249"/>
      <c r="J593" s="245"/>
      <c r="K593" s="245"/>
      <c r="L593" s="250"/>
      <c r="M593" s="251"/>
      <c r="N593" s="252"/>
      <c r="O593" s="252"/>
      <c r="P593" s="252"/>
      <c r="Q593" s="252"/>
      <c r="R593" s="252"/>
      <c r="S593" s="252"/>
      <c r="T593" s="253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54" t="s">
        <v>152</v>
      </c>
      <c r="AU593" s="254" t="s">
        <v>79</v>
      </c>
      <c r="AV593" s="14" t="s">
        <v>79</v>
      </c>
      <c r="AW593" s="14" t="s">
        <v>32</v>
      </c>
      <c r="AX593" s="14" t="s">
        <v>70</v>
      </c>
      <c r="AY593" s="254" t="s">
        <v>141</v>
      </c>
    </row>
    <row r="594" s="15" customFormat="1">
      <c r="A594" s="15"/>
      <c r="B594" s="255"/>
      <c r="C594" s="256"/>
      <c r="D594" s="235" t="s">
        <v>152</v>
      </c>
      <c r="E594" s="257" t="s">
        <v>19</v>
      </c>
      <c r="F594" s="258" t="s">
        <v>155</v>
      </c>
      <c r="G594" s="256"/>
      <c r="H594" s="259">
        <v>25</v>
      </c>
      <c r="I594" s="260"/>
      <c r="J594" s="256"/>
      <c r="K594" s="256"/>
      <c r="L594" s="261"/>
      <c r="M594" s="262"/>
      <c r="N594" s="263"/>
      <c r="O594" s="263"/>
      <c r="P594" s="263"/>
      <c r="Q594" s="263"/>
      <c r="R594" s="263"/>
      <c r="S594" s="263"/>
      <c r="T594" s="264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T594" s="265" t="s">
        <v>152</v>
      </c>
      <c r="AU594" s="265" t="s">
        <v>79</v>
      </c>
      <c r="AV594" s="15" t="s">
        <v>148</v>
      </c>
      <c r="AW594" s="15" t="s">
        <v>32</v>
      </c>
      <c r="AX594" s="15" t="s">
        <v>77</v>
      </c>
      <c r="AY594" s="265" t="s">
        <v>141</v>
      </c>
    </row>
    <row r="595" s="2" customFormat="1" ht="21.75" customHeight="1">
      <c r="A595" s="41"/>
      <c r="B595" s="42"/>
      <c r="C595" s="215" t="s">
        <v>458</v>
      </c>
      <c r="D595" s="215" t="s">
        <v>143</v>
      </c>
      <c r="E595" s="216" t="s">
        <v>459</v>
      </c>
      <c r="F595" s="217" t="s">
        <v>460</v>
      </c>
      <c r="G595" s="218" t="s">
        <v>216</v>
      </c>
      <c r="H595" s="219">
        <v>14.4</v>
      </c>
      <c r="I595" s="220"/>
      <c r="J595" s="221">
        <f>ROUND(I595*H595,2)</f>
        <v>0</v>
      </c>
      <c r="K595" s="217" t="s">
        <v>147</v>
      </c>
      <c r="L595" s="47"/>
      <c r="M595" s="222" t="s">
        <v>19</v>
      </c>
      <c r="N595" s="223" t="s">
        <v>41</v>
      </c>
      <c r="O595" s="87"/>
      <c r="P595" s="224">
        <f>O595*H595</f>
        <v>0</v>
      </c>
      <c r="Q595" s="224">
        <v>0</v>
      </c>
      <c r="R595" s="224">
        <f>Q595*H595</f>
        <v>0</v>
      </c>
      <c r="S595" s="224">
        <v>0.59999999999999998</v>
      </c>
      <c r="T595" s="225">
        <f>S595*H595</f>
        <v>8.6400000000000006</v>
      </c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R595" s="226" t="s">
        <v>148</v>
      </c>
      <c r="AT595" s="226" t="s">
        <v>143</v>
      </c>
      <c r="AU595" s="226" t="s">
        <v>79</v>
      </c>
      <c r="AY595" s="20" t="s">
        <v>141</v>
      </c>
      <c r="BE595" s="227">
        <f>IF(N595="základní",J595,0)</f>
        <v>0</v>
      </c>
      <c r="BF595" s="227">
        <f>IF(N595="snížená",J595,0)</f>
        <v>0</v>
      </c>
      <c r="BG595" s="227">
        <f>IF(N595="zákl. přenesená",J595,0)</f>
        <v>0</v>
      </c>
      <c r="BH595" s="227">
        <f>IF(N595="sníž. přenesená",J595,0)</f>
        <v>0</v>
      </c>
      <c r="BI595" s="227">
        <f>IF(N595="nulová",J595,0)</f>
        <v>0</v>
      </c>
      <c r="BJ595" s="20" t="s">
        <v>77</v>
      </c>
      <c r="BK595" s="227">
        <f>ROUND(I595*H595,2)</f>
        <v>0</v>
      </c>
      <c r="BL595" s="20" t="s">
        <v>148</v>
      </c>
      <c r="BM595" s="226" t="s">
        <v>461</v>
      </c>
    </row>
    <row r="596" s="2" customFormat="1">
      <c r="A596" s="41"/>
      <c r="B596" s="42"/>
      <c r="C596" s="43"/>
      <c r="D596" s="228" t="s">
        <v>150</v>
      </c>
      <c r="E596" s="43"/>
      <c r="F596" s="229" t="s">
        <v>462</v>
      </c>
      <c r="G596" s="43"/>
      <c r="H596" s="43"/>
      <c r="I596" s="230"/>
      <c r="J596" s="43"/>
      <c r="K596" s="43"/>
      <c r="L596" s="47"/>
      <c r="M596" s="231"/>
      <c r="N596" s="232"/>
      <c r="O596" s="87"/>
      <c r="P596" s="87"/>
      <c r="Q596" s="87"/>
      <c r="R596" s="87"/>
      <c r="S596" s="87"/>
      <c r="T596" s="88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T596" s="20" t="s">
        <v>150</v>
      </c>
      <c r="AU596" s="20" t="s">
        <v>79</v>
      </c>
    </row>
    <row r="597" s="14" customFormat="1">
      <c r="A597" s="14"/>
      <c r="B597" s="244"/>
      <c r="C597" s="245"/>
      <c r="D597" s="235" t="s">
        <v>152</v>
      </c>
      <c r="E597" s="246" t="s">
        <v>19</v>
      </c>
      <c r="F597" s="247" t="s">
        <v>463</v>
      </c>
      <c r="G597" s="245"/>
      <c r="H597" s="248">
        <v>14.4</v>
      </c>
      <c r="I597" s="249"/>
      <c r="J597" s="245"/>
      <c r="K597" s="245"/>
      <c r="L597" s="250"/>
      <c r="M597" s="251"/>
      <c r="N597" s="252"/>
      <c r="O597" s="252"/>
      <c r="P597" s="252"/>
      <c r="Q597" s="252"/>
      <c r="R597" s="252"/>
      <c r="S597" s="252"/>
      <c r="T597" s="253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T597" s="254" t="s">
        <v>152</v>
      </c>
      <c r="AU597" s="254" t="s">
        <v>79</v>
      </c>
      <c r="AV597" s="14" t="s">
        <v>79</v>
      </c>
      <c r="AW597" s="14" t="s">
        <v>32</v>
      </c>
      <c r="AX597" s="14" t="s">
        <v>70</v>
      </c>
      <c r="AY597" s="254" t="s">
        <v>141</v>
      </c>
    </row>
    <row r="598" s="15" customFormat="1">
      <c r="A598" s="15"/>
      <c r="B598" s="255"/>
      <c r="C598" s="256"/>
      <c r="D598" s="235" t="s">
        <v>152</v>
      </c>
      <c r="E598" s="257" t="s">
        <v>19</v>
      </c>
      <c r="F598" s="258" t="s">
        <v>155</v>
      </c>
      <c r="G598" s="256"/>
      <c r="H598" s="259">
        <v>14.4</v>
      </c>
      <c r="I598" s="260"/>
      <c r="J598" s="256"/>
      <c r="K598" s="256"/>
      <c r="L598" s="261"/>
      <c r="M598" s="262"/>
      <c r="N598" s="263"/>
      <c r="O598" s="263"/>
      <c r="P598" s="263"/>
      <c r="Q598" s="263"/>
      <c r="R598" s="263"/>
      <c r="S598" s="263"/>
      <c r="T598" s="264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T598" s="265" t="s">
        <v>152</v>
      </c>
      <c r="AU598" s="265" t="s">
        <v>79</v>
      </c>
      <c r="AV598" s="15" t="s">
        <v>148</v>
      </c>
      <c r="AW598" s="15" t="s">
        <v>32</v>
      </c>
      <c r="AX598" s="15" t="s">
        <v>77</v>
      </c>
      <c r="AY598" s="265" t="s">
        <v>141</v>
      </c>
    </row>
    <row r="599" s="2" customFormat="1" ht="16.5" customHeight="1">
      <c r="A599" s="41"/>
      <c r="B599" s="42"/>
      <c r="C599" s="215" t="s">
        <v>464</v>
      </c>
      <c r="D599" s="215" t="s">
        <v>143</v>
      </c>
      <c r="E599" s="216" t="s">
        <v>465</v>
      </c>
      <c r="F599" s="217" t="s">
        <v>466</v>
      </c>
      <c r="G599" s="218" t="s">
        <v>467</v>
      </c>
      <c r="H599" s="219">
        <v>2</v>
      </c>
      <c r="I599" s="220"/>
      <c r="J599" s="221">
        <f>ROUND(I599*H599,2)</f>
        <v>0</v>
      </c>
      <c r="K599" s="217" t="s">
        <v>147</v>
      </c>
      <c r="L599" s="47"/>
      <c r="M599" s="222" t="s">
        <v>19</v>
      </c>
      <c r="N599" s="223" t="s">
        <v>41</v>
      </c>
      <c r="O599" s="87"/>
      <c r="P599" s="224">
        <f>O599*H599</f>
        <v>0</v>
      </c>
      <c r="Q599" s="224">
        <v>0</v>
      </c>
      <c r="R599" s="224">
        <f>Q599*H599</f>
        <v>0</v>
      </c>
      <c r="S599" s="224">
        <v>0.10000000000000001</v>
      </c>
      <c r="T599" s="225">
        <f>S599*H599</f>
        <v>0.20000000000000001</v>
      </c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R599" s="226" t="s">
        <v>148</v>
      </c>
      <c r="AT599" s="226" t="s">
        <v>143</v>
      </c>
      <c r="AU599" s="226" t="s">
        <v>79</v>
      </c>
      <c r="AY599" s="20" t="s">
        <v>141</v>
      </c>
      <c r="BE599" s="227">
        <f>IF(N599="základní",J599,0)</f>
        <v>0</v>
      </c>
      <c r="BF599" s="227">
        <f>IF(N599="snížená",J599,0)</f>
        <v>0</v>
      </c>
      <c r="BG599" s="227">
        <f>IF(N599="zákl. přenesená",J599,0)</f>
        <v>0</v>
      </c>
      <c r="BH599" s="227">
        <f>IF(N599="sníž. přenesená",J599,0)</f>
        <v>0</v>
      </c>
      <c r="BI599" s="227">
        <f>IF(N599="nulová",J599,0)</f>
        <v>0</v>
      </c>
      <c r="BJ599" s="20" t="s">
        <v>77</v>
      </c>
      <c r="BK599" s="227">
        <f>ROUND(I599*H599,2)</f>
        <v>0</v>
      </c>
      <c r="BL599" s="20" t="s">
        <v>148</v>
      </c>
      <c r="BM599" s="226" t="s">
        <v>468</v>
      </c>
    </row>
    <row r="600" s="2" customFormat="1">
      <c r="A600" s="41"/>
      <c r="B600" s="42"/>
      <c r="C600" s="43"/>
      <c r="D600" s="228" t="s">
        <v>150</v>
      </c>
      <c r="E600" s="43"/>
      <c r="F600" s="229" t="s">
        <v>469</v>
      </c>
      <c r="G600" s="43"/>
      <c r="H600" s="43"/>
      <c r="I600" s="230"/>
      <c r="J600" s="43"/>
      <c r="K600" s="43"/>
      <c r="L600" s="47"/>
      <c r="M600" s="231"/>
      <c r="N600" s="232"/>
      <c r="O600" s="87"/>
      <c r="P600" s="87"/>
      <c r="Q600" s="87"/>
      <c r="R600" s="87"/>
      <c r="S600" s="87"/>
      <c r="T600" s="88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T600" s="20" t="s">
        <v>150</v>
      </c>
      <c r="AU600" s="20" t="s">
        <v>79</v>
      </c>
    </row>
    <row r="601" s="12" customFormat="1" ht="22.8" customHeight="1">
      <c r="A601" s="12"/>
      <c r="B601" s="199"/>
      <c r="C601" s="200"/>
      <c r="D601" s="201" t="s">
        <v>69</v>
      </c>
      <c r="E601" s="213" t="s">
        <v>213</v>
      </c>
      <c r="F601" s="213" t="s">
        <v>470</v>
      </c>
      <c r="G601" s="200"/>
      <c r="H601" s="200"/>
      <c r="I601" s="203"/>
      <c r="J601" s="214">
        <f>BK601</f>
        <v>0</v>
      </c>
      <c r="K601" s="200"/>
      <c r="L601" s="205"/>
      <c r="M601" s="206"/>
      <c r="N601" s="207"/>
      <c r="O601" s="207"/>
      <c r="P601" s="208">
        <f>SUM(P602:P644)</f>
        <v>0</v>
      </c>
      <c r="Q601" s="207"/>
      <c r="R601" s="208">
        <f>SUM(R602:R644)</f>
        <v>0.92175429600000003</v>
      </c>
      <c r="S601" s="207"/>
      <c r="T601" s="209">
        <f>SUM(T602:T644)</f>
        <v>0</v>
      </c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R601" s="210" t="s">
        <v>77</v>
      </c>
      <c r="AT601" s="211" t="s">
        <v>69</v>
      </c>
      <c r="AU601" s="211" t="s">
        <v>77</v>
      </c>
      <c r="AY601" s="210" t="s">
        <v>141</v>
      </c>
      <c r="BK601" s="212">
        <f>SUM(BK602:BK644)</f>
        <v>0</v>
      </c>
    </row>
    <row r="602" s="2" customFormat="1" ht="24.15" customHeight="1">
      <c r="A602" s="41"/>
      <c r="B602" s="42"/>
      <c r="C602" s="215" t="s">
        <v>471</v>
      </c>
      <c r="D602" s="215" t="s">
        <v>143</v>
      </c>
      <c r="E602" s="216" t="s">
        <v>472</v>
      </c>
      <c r="F602" s="217" t="s">
        <v>473</v>
      </c>
      <c r="G602" s="218" t="s">
        <v>188</v>
      </c>
      <c r="H602" s="219">
        <v>3</v>
      </c>
      <c r="I602" s="220"/>
      <c r="J602" s="221">
        <f>ROUND(I602*H602,2)</f>
        <v>0</v>
      </c>
      <c r="K602" s="217" t="s">
        <v>147</v>
      </c>
      <c r="L602" s="47"/>
      <c r="M602" s="222" t="s">
        <v>19</v>
      </c>
      <c r="N602" s="223" t="s">
        <v>41</v>
      </c>
      <c r="O602" s="87"/>
      <c r="P602" s="224">
        <f>O602*H602</f>
        <v>0</v>
      </c>
      <c r="Q602" s="224">
        <v>0.16850000000000001</v>
      </c>
      <c r="R602" s="224">
        <f>Q602*H602</f>
        <v>0.50550000000000006</v>
      </c>
      <c r="S602" s="224">
        <v>0</v>
      </c>
      <c r="T602" s="225">
        <f>S602*H602</f>
        <v>0</v>
      </c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R602" s="226" t="s">
        <v>148</v>
      </c>
      <c r="AT602" s="226" t="s">
        <v>143</v>
      </c>
      <c r="AU602" s="226" t="s">
        <v>79</v>
      </c>
      <c r="AY602" s="20" t="s">
        <v>141</v>
      </c>
      <c r="BE602" s="227">
        <f>IF(N602="základní",J602,0)</f>
        <v>0</v>
      </c>
      <c r="BF602" s="227">
        <f>IF(N602="snížená",J602,0)</f>
        <v>0</v>
      </c>
      <c r="BG602" s="227">
        <f>IF(N602="zákl. přenesená",J602,0)</f>
        <v>0</v>
      </c>
      <c r="BH602" s="227">
        <f>IF(N602="sníž. přenesená",J602,0)</f>
        <v>0</v>
      </c>
      <c r="BI602" s="227">
        <f>IF(N602="nulová",J602,0)</f>
        <v>0</v>
      </c>
      <c r="BJ602" s="20" t="s">
        <v>77</v>
      </c>
      <c r="BK602" s="227">
        <f>ROUND(I602*H602,2)</f>
        <v>0</v>
      </c>
      <c r="BL602" s="20" t="s">
        <v>148</v>
      </c>
      <c r="BM602" s="226" t="s">
        <v>474</v>
      </c>
    </row>
    <row r="603" s="2" customFormat="1">
      <c r="A603" s="41"/>
      <c r="B603" s="42"/>
      <c r="C603" s="43"/>
      <c r="D603" s="228" t="s">
        <v>150</v>
      </c>
      <c r="E603" s="43"/>
      <c r="F603" s="229" t="s">
        <v>475</v>
      </c>
      <c r="G603" s="43"/>
      <c r="H603" s="43"/>
      <c r="I603" s="230"/>
      <c r="J603" s="43"/>
      <c r="K603" s="43"/>
      <c r="L603" s="47"/>
      <c r="M603" s="231"/>
      <c r="N603" s="232"/>
      <c r="O603" s="87"/>
      <c r="P603" s="87"/>
      <c r="Q603" s="87"/>
      <c r="R603" s="87"/>
      <c r="S603" s="87"/>
      <c r="T603" s="88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T603" s="20" t="s">
        <v>150</v>
      </c>
      <c r="AU603" s="20" t="s">
        <v>79</v>
      </c>
    </row>
    <row r="604" s="14" customFormat="1">
      <c r="A604" s="14"/>
      <c r="B604" s="244"/>
      <c r="C604" s="245"/>
      <c r="D604" s="235" t="s">
        <v>152</v>
      </c>
      <c r="E604" s="246" t="s">
        <v>19</v>
      </c>
      <c r="F604" s="247" t="s">
        <v>476</v>
      </c>
      <c r="G604" s="245"/>
      <c r="H604" s="248">
        <v>3</v>
      </c>
      <c r="I604" s="249"/>
      <c r="J604" s="245"/>
      <c r="K604" s="245"/>
      <c r="L604" s="250"/>
      <c r="M604" s="251"/>
      <c r="N604" s="252"/>
      <c r="O604" s="252"/>
      <c r="P604" s="252"/>
      <c r="Q604" s="252"/>
      <c r="R604" s="252"/>
      <c r="S604" s="252"/>
      <c r="T604" s="253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54" t="s">
        <v>152</v>
      </c>
      <c r="AU604" s="254" t="s">
        <v>79</v>
      </c>
      <c r="AV604" s="14" t="s">
        <v>79</v>
      </c>
      <c r="AW604" s="14" t="s">
        <v>32</v>
      </c>
      <c r="AX604" s="14" t="s">
        <v>70</v>
      </c>
      <c r="AY604" s="254" t="s">
        <v>141</v>
      </c>
    </row>
    <row r="605" s="15" customFormat="1">
      <c r="A605" s="15"/>
      <c r="B605" s="255"/>
      <c r="C605" s="256"/>
      <c r="D605" s="235" t="s">
        <v>152</v>
      </c>
      <c r="E605" s="257" t="s">
        <v>19</v>
      </c>
      <c r="F605" s="258" t="s">
        <v>155</v>
      </c>
      <c r="G605" s="256"/>
      <c r="H605" s="259">
        <v>3</v>
      </c>
      <c r="I605" s="260"/>
      <c r="J605" s="256"/>
      <c r="K605" s="256"/>
      <c r="L605" s="261"/>
      <c r="M605" s="262"/>
      <c r="N605" s="263"/>
      <c r="O605" s="263"/>
      <c r="P605" s="263"/>
      <c r="Q605" s="263"/>
      <c r="R605" s="263"/>
      <c r="S605" s="263"/>
      <c r="T605" s="264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T605" s="265" t="s">
        <v>152</v>
      </c>
      <c r="AU605" s="265" t="s">
        <v>79</v>
      </c>
      <c r="AV605" s="15" t="s">
        <v>148</v>
      </c>
      <c r="AW605" s="15" t="s">
        <v>32</v>
      </c>
      <c r="AX605" s="15" t="s">
        <v>77</v>
      </c>
      <c r="AY605" s="265" t="s">
        <v>141</v>
      </c>
    </row>
    <row r="606" s="2" customFormat="1" ht="16.5" customHeight="1">
      <c r="A606" s="41"/>
      <c r="B606" s="42"/>
      <c r="C606" s="277" t="s">
        <v>477</v>
      </c>
      <c r="D606" s="277" t="s">
        <v>354</v>
      </c>
      <c r="E606" s="278" t="s">
        <v>478</v>
      </c>
      <c r="F606" s="279" t="s">
        <v>479</v>
      </c>
      <c r="G606" s="280" t="s">
        <v>188</v>
      </c>
      <c r="H606" s="281">
        <v>0.5</v>
      </c>
      <c r="I606" s="282"/>
      <c r="J606" s="283">
        <f>ROUND(I606*H606,2)</f>
        <v>0</v>
      </c>
      <c r="K606" s="279" t="s">
        <v>147</v>
      </c>
      <c r="L606" s="284"/>
      <c r="M606" s="285" t="s">
        <v>19</v>
      </c>
      <c r="N606" s="286" t="s">
        <v>41</v>
      </c>
      <c r="O606" s="87"/>
      <c r="P606" s="224">
        <f>O606*H606</f>
        <v>0</v>
      </c>
      <c r="Q606" s="224">
        <v>0.080000000000000002</v>
      </c>
      <c r="R606" s="224">
        <f>Q606*H606</f>
        <v>0.040000000000000001</v>
      </c>
      <c r="S606" s="224">
        <v>0</v>
      </c>
      <c r="T606" s="225">
        <f>S606*H606</f>
        <v>0</v>
      </c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R606" s="226" t="s">
        <v>205</v>
      </c>
      <c r="AT606" s="226" t="s">
        <v>354</v>
      </c>
      <c r="AU606" s="226" t="s">
        <v>79</v>
      </c>
      <c r="AY606" s="20" t="s">
        <v>141</v>
      </c>
      <c r="BE606" s="227">
        <f>IF(N606="základní",J606,0)</f>
        <v>0</v>
      </c>
      <c r="BF606" s="227">
        <f>IF(N606="snížená",J606,0)</f>
        <v>0</v>
      </c>
      <c r="BG606" s="227">
        <f>IF(N606="zákl. přenesená",J606,0)</f>
        <v>0</v>
      </c>
      <c r="BH606" s="227">
        <f>IF(N606="sníž. přenesená",J606,0)</f>
        <v>0</v>
      </c>
      <c r="BI606" s="227">
        <f>IF(N606="nulová",J606,0)</f>
        <v>0</v>
      </c>
      <c r="BJ606" s="20" t="s">
        <v>77</v>
      </c>
      <c r="BK606" s="227">
        <f>ROUND(I606*H606,2)</f>
        <v>0</v>
      </c>
      <c r="BL606" s="20" t="s">
        <v>148</v>
      </c>
      <c r="BM606" s="226" t="s">
        <v>480</v>
      </c>
    </row>
    <row r="607" s="14" customFormat="1">
      <c r="A607" s="14"/>
      <c r="B607" s="244"/>
      <c r="C607" s="245"/>
      <c r="D607" s="235" t="s">
        <v>152</v>
      </c>
      <c r="E607" s="245"/>
      <c r="F607" s="247" t="s">
        <v>481</v>
      </c>
      <c r="G607" s="245"/>
      <c r="H607" s="248">
        <v>0.5</v>
      </c>
      <c r="I607" s="249"/>
      <c r="J607" s="245"/>
      <c r="K607" s="245"/>
      <c r="L607" s="250"/>
      <c r="M607" s="251"/>
      <c r="N607" s="252"/>
      <c r="O607" s="252"/>
      <c r="P607" s="252"/>
      <c r="Q607" s="252"/>
      <c r="R607" s="252"/>
      <c r="S607" s="252"/>
      <c r="T607" s="253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T607" s="254" t="s">
        <v>152</v>
      </c>
      <c r="AU607" s="254" t="s">
        <v>79</v>
      </c>
      <c r="AV607" s="14" t="s">
        <v>79</v>
      </c>
      <c r="AW607" s="14" t="s">
        <v>4</v>
      </c>
      <c r="AX607" s="14" t="s">
        <v>77</v>
      </c>
      <c r="AY607" s="254" t="s">
        <v>141</v>
      </c>
    </row>
    <row r="608" s="2" customFormat="1" ht="24.15" customHeight="1">
      <c r="A608" s="41"/>
      <c r="B608" s="42"/>
      <c r="C608" s="215" t="s">
        <v>482</v>
      </c>
      <c r="D608" s="215" t="s">
        <v>143</v>
      </c>
      <c r="E608" s="216" t="s">
        <v>483</v>
      </c>
      <c r="F608" s="217" t="s">
        <v>484</v>
      </c>
      <c r="G608" s="218" t="s">
        <v>188</v>
      </c>
      <c r="H608" s="219">
        <v>2.5</v>
      </c>
      <c r="I608" s="220"/>
      <c r="J608" s="221">
        <f>ROUND(I608*H608,2)</f>
        <v>0</v>
      </c>
      <c r="K608" s="217" t="s">
        <v>147</v>
      </c>
      <c r="L608" s="47"/>
      <c r="M608" s="222" t="s">
        <v>19</v>
      </c>
      <c r="N608" s="223" t="s">
        <v>41</v>
      </c>
      <c r="O608" s="87"/>
      <c r="P608" s="224">
        <f>O608*H608</f>
        <v>0</v>
      </c>
      <c r="Q608" s="224">
        <v>0.14041999999999999</v>
      </c>
      <c r="R608" s="224">
        <f>Q608*H608</f>
        <v>0.35104999999999997</v>
      </c>
      <c r="S608" s="224">
        <v>0</v>
      </c>
      <c r="T608" s="225">
        <f>S608*H608</f>
        <v>0</v>
      </c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R608" s="226" t="s">
        <v>148</v>
      </c>
      <c r="AT608" s="226" t="s">
        <v>143</v>
      </c>
      <c r="AU608" s="226" t="s">
        <v>79</v>
      </c>
      <c r="AY608" s="20" t="s">
        <v>141</v>
      </c>
      <c r="BE608" s="227">
        <f>IF(N608="základní",J608,0)</f>
        <v>0</v>
      </c>
      <c r="BF608" s="227">
        <f>IF(N608="snížená",J608,0)</f>
        <v>0</v>
      </c>
      <c r="BG608" s="227">
        <f>IF(N608="zákl. přenesená",J608,0)</f>
        <v>0</v>
      </c>
      <c r="BH608" s="227">
        <f>IF(N608="sníž. přenesená",J608,0)</f>
        <v>0</v>
      </c>
      <c r="BI608" s="227">
        <f>IF(N608="nulová",J608,0)</f>
        <v>0</v>
      </c>
      <c r="BJ608" s="20" t="s">
        <v>77</v>
      </c>
      <c r="BK608" s="227">
        <f>ROUND(I608*H608,2)</f>
        <v>0</v>
      </c>
      <c r="BL608" s="20" t="s">
        <v>148</v>
      </c>
      <c r="BM608" s="226" t="s">
        <v>485</v>
      </c>
    </row>
    <row r="609" s="2" customFormat="1">
      <c r="A609" s="41"/>
      <c r="B609" s="42"/>
      <c r="C609" s="43"/>
      <c r="D609" s="228" t="s">
        <v>150</v>
      </c>
      <c r="E609" s="43"/>
      <c r="F609" s="229" t="s">
        <v>486</v>
      </c>
      <c r="G609" s="43"/>
      <c r="H609" s="43"/>
      <c r="I609" s="230"/>
      <c r="J609" s="43"/>
      <c r="K609" s="43"/>
      <c r="L609" s="47"/>
      <c r="M609" s="231"/>
      <c r="N609" s="232"/>
      <c r="O609" s="87"/>
      <c r="P609" s="87"/>
      <c r="Q609" s="87"/>
      <c r="R609" s="87"/>
      <c r="S609" s="87"/>
      <c r="T609" s="88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T609" s="20" t="s">
        <v>150</v>
      </c>
      <c r="AU609" s="20" t="s">
        <v>79</v>
      </c>
    </row>
    <row r="610" s="14" customFormat="1">
      <c r="A610" s="14"/>
      <c r="B610" s="244"/>
      <c r="C610" s="245"/>
      <c r="D610" s="235" t="s">
        <v>152</v>
      </c>
      <c r="E610" s="246" t="s">
        <v>19</v>
      </c>
      <c r="F610" s="247" t="s">
        <v>487</v>
      </c>
      <c r="G610" s="245"/>
      <c r="H610" s="248">
        <v>2.5</v>
      </c>
      <c r="I610" s="249"/>
      <c r="J610" s="245"/>
      <c r="K610" s="245"/>
      <c r="L610" s="250"/>
      <c r="M610" s="251"/>
      <c r="N610" s="252"/>
      <c r="O610" s="252"/>
      <c r="P610" s="252"/>
      <c r="Q610" s="252"/>
      <c r="R610" s="252"/>
      <c r="S610" s="252"/>
      <c r="T610" s="253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254" t="s">
        <v>152</v>
      </c>
      <c r="AU610" s="254" t="s">
        <v>79</v>
      </c>
      <c r="AV610" s="14" t="s">
        <v>79</v>
      </c>
      <c r="AW610" s="14" t="s">
        <v>32</v>
      </c>
      <c r="AX610" s="14" t="s">
        <v>70</v>
      </c>
      <c r="AY610" s="254" t="s">
        <v>141</v>
      </c>
    </row>
    <row r="611" s="15" customFormat="1">
      <c r="A611" s="15"/>
      <c r="B611" s="255"/>
      <c r="C611" s="256"/>
      <c r="D611" s="235" t="s">
        <v>152</v>
      </c>
      <c r="E611" s="257" t="s">
        <v>19</v>
      </c>
      <c r="F611" s="258" t="s">
        <v>155</v>
      </c>
      <c r="G611" s="256"/>
      <c r="H611" s="259">
        <v>2.5</v>
      </c>
      <c r="I611" s="260"/>
      <c r="J611" s="256"/>
      <c r="K611" s="256"/>
      <c r="L611" s="261"/>
      <c r="M611" s="262"/>
      <c r="N611" s="263"/>
      <c r="O611" s="263"/>
      <c r="P611" s="263"/>
      <c r="Q611" s="263"/>
      <c r="R611" s="263"/>
      <c r="S611" s="263"/>
      <c r="T611" s="264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T611" s="265" t="s">
        <v>152</v>
      </c>
      <c r="AU611" s="265" t="s">
        <v>79</v>
      </c>
      <c r="AV611" s="15" t="s">
        <v>148</v>
      </c>
      <c r="AW611" s="15" t="s">
        <v>32</v>
      </c>
      <c r="AX611" s="15" t="s">
        <v>77</v>
      </c>
      <c r="AY611" s="265" t="s">
        <v>141</v>
      </c>
    </row>
    <row r="612" s="2" customFormat="1" ht="16.5" customHeight="1">
      <c r="A612" s="41"/>
      <c r="B612" s="42"/>
      <c r="C612" s="277" t="s">
        <v>488</v>
      </c>
      <c r="D612" s="277" t="s">
        <v>354</v>
      </c>
      <c r="E612" s="278" t="s">
        <v>489</v>
      </c>
      <c r="F612" s="279" t="s">
        <v>490</v>
      </c>
      <c r="G612" s="280" t="s">
        <v>188</v>
      </c>
      <c r="H612" s="281">
        <v>0.5</v>
      </c>
      <c r="I612" s="282"/>
      <c r="J612" s="283">
        <f>ROUND(I612*H612,2)</f>
        <v>0</v>
      </c>
      <c r="K612" s="279" t="s">
        <v>147</v>
      </c>
      <c r="L612" s="284"/>
      <c r="M612" s="285" t="s">
        <v>19</v>
      </c>
      <c r="N612" s="286" t="s">
        <v>41</v>
      </c>
      <c r="O612" s="87"/>
      <c r="P612" s="224">
        <f>O612*H612</f>
        <v>0</v>
      </c>
      <c r="Q612" s="224">
        <v>0.044999999999999998</v>
      </c>
      <c r="R612" s="224">
        <f>Q612*H612</f>
        <v>0.022499999999999999</v>
      </c>
      <c r="S612" s="224">
        <v>0</v>
      </c>
      <c r="T612" s="225">
        <f>S612*H612</f>
        <v>0</v>
      </c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R612" s="226" t="s">
        <v>205</v>
      </c>
      <c r="AT612" s="226" t="s">
        <v>354</v>
      </c>
      <c r="AU612" s="226" t="s">
        <v>79</v>
      </c>
      <c r="AY612" s="20" t="s">
        <v>141</v>
      </c>
      <c r="BE612" s="227">
        <f>IF(N612="základní",J612,0)</f>
        <v>0</v>
      </c>
      <c r="BF612" s="227">
        <f>IF(N612="snížená",J612,0)</f>
        <v>0</v>
      </c>
      <c r="BG612" s="227">
        <f>IF(N612="zákl. přenesená",J612,0)</f>
        <v>0</v>
      </c>
      <c r="BH612" s="227">
        <f>IF(N612="sníž. přenesená",J612,0)</f>
        <v>0</v>
      </c>
      <c r="BI612" s="227">
        <f>IF(N612="nulová",J612,0)</f>
        <v>0</v>
      </c>
      <c r="BJ612" s="20" t="s">
        <v>77</v>
      </c>
      <c r="BK612" s="227">
        <f>ROUND(I612*H612,2)</f>
        <v>0</v>
      </c>
      <c r="BL612" s="20" t="s">
        <v>148</v>
      </c>
      <c r="BM612" s="226" t="s">
        <v>491</v>
      </c>
    </row>
    <row r="613" s="14" customFormat="1">
      <c r="A613" s="14"/>
      <c r="B613" s="244"/>
      <c r="C613" s="245"/>
      <c r="D613" s="235" t="s">
        <v>152</v>
      </c>
      <c r="E613" s="245"/>
      <c r="F613" s="247" t="s">
        <v>481</v>
      </c>
      <c r="G613" s="245"/>
      <c r="H613" s="248">
        <v>0.5</v>
      </c>
      <c r="I613" s="249"/>
      <c r="J613" s="245"/>
      <c r="K613" s="245"/>
      <c r="L613" s="250"/>
      <c r="M613" s="251"/>
      <c r="N613" s="252"/>
      <c r="O613" s="252"/>
      <c r="P613" s="252"/>
      <c r="Q613" s="252"/>
      <c r="R613" s="252"/>
      <c r="S613" s="252"/>
      <c r="T613" s="253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54" t="s">
        <v>152</v>
      </c>
      <c r="AU613" s="254" t="s">
        <v>79</v>
      </c>
      <c r="AV613" s="14" t="s">
        <v>79</v>
      </c>
      <c r="AW613" s="14" t="s">
        <v>4</v>
      </c>
      <c r="AX613" s="14" t="s">
        <v>77</v>
      </c>
      <c r="AY613" s="254" t="s">
        <v>141</v>
      </c>
    </row>
    <row r="614" s="2" customFormat="1" ht="21.75" customHeight="1">
      <c r="A614" s="41"/>
      <c r="B614" s="42"/>
      <c r="C614" s="215" t="s">
        <v>492</v>
      </c>
      <c r="D614" s="215" t="s">
        <v>143</v>
      </c>
      <c r="E614" s="216" t="s">
        <v>493</v>
      </c>
      <c r="F614" s="217" t="s">
        <v>494</v>
      </c>
      <c r="G614" s="218" t="s">
        <v>188</v>
      </c>
      <c r="H614" s="219">
        <v>16.800000000000001</v>
      </c>
      <c r="I614" s="220"/>
      <c r="J614" s="221">
        <f>ROUND(I614*H614,2)</f>
        <v>0</v>
      </c>
      <c r="K614" s="217" t="s">
        <v>147</v>
      </c>
      <c r="L614" s="47"/>
      <c r="M614" s="222" t="s">
        <v>19</v>
      </c>
      <c r="N614" s="223" t="s">
        <v>41</v>
      </c>
      <c r="O614" s="87"/>
      <c r="P614" s="224">
        <f>O614*H614</f>
        <v>0</v>
      </c>
      <c r="Q614" s="224">
        <v>4.3699999999999997E-06</v>
      </c>
      <c r="R614" s="224">
        <f>Q614*H614</f>
        <v>7.3416000000000003E-05</v>
      </c>
      <c r="S614" s="224">
        <v>0</v>
      </c>
      <c r="T614" s="225">
        <f>S614*H614</f>
        <v>0</v>
      </c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R614" s="226" t="s">
        <v>148</v>
      </c>
      <c r="AT614" s="226" t="s">
        <v>143</v>
      </c>
      <c r="AU614" s="226" t="s">
        <v>79</v>
      </c>
      <c r="AY614" s="20" t="s">
        <v>141</v>
      </c>
      <c r="BE614" s="227">
        <f>IF(N614="základní",J614,0)</f>
        <v>0</v>
      </c>
      <c r="BF614" s="227">
        <f>IF(N614="snížená",J614,0)</f>
        <v>0</v>
      </c>
      <c r="BG614" s="227">
        <f>IF(N614="zákl. přenesená",J614,0)</f>
        <v>0</v>
      </c>
      <c r="BH614" s="227">
        <f>IF(N614="sníž. přenesená",J614,0)</f>
        <v>0</v>
      </c>
      <c r="BI614" s="227">
        <f>IF(N614="nulová",J614,0)</f>
        <v>0</v>
      </c>
      <c r="BJ614" s="20" t="s">
        <v>77</v>
      </c>
      <c r="BK614" s="227">
        <f>ROUND(I614*H614,2)</f>
        <v>0</v>
      </c>
      <c r="BL614" s="20" t="s">
        <v>148</v>
      </c>
      <c r="BM614" s="226" t="s">
        <v>495</v>
      </c>
    </row>
    <row r="615" s="2" customFormat="1">
      <c r="A615" s="41"/>
      <c r="B615" s="42"/>
      <c r="C615" s="43"/>
      <c r="D615" s="228" t="s">
        <v>150</v>
      </c>
      <c r="E615" s="43"/>
      <c r="F615" s="229" t="s">
        <v>496</v>
      </c>
      <c r="G615" s="43"/>
      <c r="H615" s="43"/>
      <c r="I615" s="230"/>
      <c r="J615" s="43"/>
      <c r="K615" s="43"/>
      <c r="L615" s="47"/>
      <c r="M615" s="231"/>
      <c r="N615" s="232"/>
      <c r="O615" s="87"/>
      <c r="P615" s="87"/>
      <c r="Q615" s="87"/>
      <c r="R615" s="87"/>
      <c r="S615" s="87"/>
      <c r="T615" s="88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T615" s="20" t="s">
        <v>150</v>
      </c>
      <c r="AU615" s="20" t="s">
        <v>79</v>
      </c>
    </row>
    <row r="616" s="14" customFormat="1">
      <c r="A616" s="14"/>
      <c r="B616" s="244"/>
      <c r="C616" s="245"/>
      <c r="D616" s="235" t="s">
        <v>152</v>
      </c>
      <c r="E616" s="246" t="s">
        <v>19</v>
      </c>
      <c r="F616" s="247" t="s">
        <v>497</v>
      </c>
      <c r="G616" s="245"/>
      <c r="H616" s="248">
        <v>16.800000000000001</v>
      </c>
      <c r="I616" s="249"/>
      <c r="J616" s="245"/>
      <c r="K616" s="245"/>
      <c r="L616" s="250"/>
      <c r="M616" s="251"/>
      <c r="N616" s="252"/>
      <c r="O616" s="252"/>
      <c r="P616" s="252"/>
      <c r="Q616" s="252"/>
      <c r="R616" s="252"/>
      <c r="S616" s="252"/>
      <c r="T616" s="253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T616" s="254" t="s">
        <v>152</v>
      </c>
      <c r="AU616" s="254" t="s">
        <v>79</v>
      </c>
      <c r="AV616" s="14" t="s">
        <v>79</v>
      </c>
      <c r="AW616" s="14" t="s">
        <v>32</v>
      </c>
      <c r="AX616" s="14" t="s">
        <v>70</v>
      </c>
      <c r="AY616" s="254" t="s">
        <v>141</v>
      </c>
    </row>
    <row r="617" s="15" customFormat="1">
      <c r="A617" s="15"/>
      <c r="B617" s="255"/>
      <c r="C617" s="256"/>
      <c r="D617" s="235" t="s">
        <v>152</v>
      </c>
      <c r="E617" s="257" t="s">
        <v>19</v>
      </c>
      <c r="F617" s="258" t="s">
        <v>155</v>
      </c>
      <c r="G617" s="256"/>
      <c r="H617" s="259">
        <v>16.800000000000001</v>
      </c>
      <c r="I617" s="260"/>
      <c r="J617" s="256"/>
      <c r="K617" s="256"/>
      <c r="L617" s="261"/>
      <c r="M617" s="262"/>
      <c r="N617" s="263"/>
      <c r="O617" s="263"/>
      <c r="P617" s="263"/>
      <c r="Q617" s="263"/>
      <c r="R617" s="263"/>
      <c r="S617" s="263"/>
      <c r="T617" s="264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T617" s="265" t="s">
        <v>152</v>
      </c>
      <c r="AU617" s="265" t="s">
        <v>79</v>
      </c>
      <c r="AV617" s="15" t="s">
        <v>148</v>
      </c>
      <c r="AW617" s="15" t="s">
        <v>32</v>
      </c>
      <c r="AX617" s="15" t="s">
        <v>77</v>
      </c>
      <c r="AY617" s="265" t="s">
        <v>141</v>
      </c>
    </row>
    <row r="618" s="2" customFormat="1" ht="21.75" customHeight="1">
      <c r="A618" s="41"/>
      <c r="B618" s="42"/>
      <c r="C618" s="215" t="s">
        <v>498</v>
      </c>
      <c r="D618" s="215" t="s">
        <v>143</v>
      </c>
      <c r="E618" s="216" t="s">
        <v>499</v>
      </c>
      <c r="F618" s="217" t="s">
        <v>500</v>
      </c>
      <c r="G618" s="218" t="s">
        <v>188</v>
      </c>
      <c r="H618" s="219">
        <v>16.800000000000001</v>
      </c>
      <c r="I618" s="220"/>
      <c r="J618" s="221">
        <f>ROUND(I618*H618,2)</f>
        <v>0</v>
      </c>
      <c r="K618" s="217" t="s">
        <v>147</v>
      </c>
      <c r="L618" s="47"/>
      <c r="M618" s="222" t="s">
        <v>19</v>
      </c>
      <c r="N618" s="223" t="s">
        <v>41</v>
      </c>
      <c r="O618" s="87"/>
      <c r="P618" s="224">
        <f>O618*H618</f>
        <v>0</v>
      </c>
      <c r="Q618" s="224">
        <v>0</v>
      </c>
      <c r="R618" s="224">
        <f>Q618*H618</f>
        <v>0</v>
      </c>
      <c r="S618" s="224">
        <v>0</v>
      </c>
      <c r="T618" s="225">
        <f>S618*H618</f>
        <v>0</v>
      </c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R618" s="226" t="s">
        <v>148</v>
      </c>
      <c r="AT618" s="226" t="s">
        <v>143</v>
      </c>
      <c r="AU618" s="226" t="s">
        <v>79</v>
      </c>
      <c r="AY618" s="20" t="s">
        <v>141</v>
      </c>
      <c r="BE618" s="227">
        <f>IF(N618="základní",J618,0)</f>
        <v>0</v>
      </c>
      <c r="BF618" s="227">
        <f>IF(N618="snížená",J618,0)</f>
        <v>0</v>
      </c>
      <c r="BG618" s="227">
        <f>IF(N618="zákl. přenesená",J618,0)</f>
        <v>0</v>
      </c>
      <c r="BH618" s="227">
        <f>IF(N618="sníž. přenesená",J618,0)</f>
        <v>0</v>
      </c>
      <c r="BI618" s="227">
        <f>IF(N618="nulová",J618,0)</f>
        <v>0</v>
      </c>
      <c r="BJ618" s="20" t="s">
        <v>77</v>
      </c>
      <c r="BK618" s="227">
        <f>ROUND(I618*H618,2)</f>
        <v>0</v>
      </c>
      <c r="BL618" s="20" t="s">
        <v>148</v>
      </c>
      <c r="BM618" s="226" t="s">
        <v>501</v>
      </c>
    </row>
    <row r="619" s="2" customFormat="1">
      <c r="A619" s="41"/>
      <c r="B619" s="42"/>
      <c r="C619" s="43"/>
      <c r="D619" s="228" t="s">
        <v>150</v>
      </c>
      <c r="E619" s="43"/>
      <c r="F619" s="229" t="s">
        <v>502</v>
      </c>
      <c r="G619" s="43"/>
      <c r="H619" s="43"/>
      <c r="I619" s="230"/>
      <c r="J619" s="43"/>
      <c r="K619" s="43"/>
      <c r="L619" s="47"/>
      <c r="M619" s="231"/>
      <c r="N619" s="232"/>
      <c r="O619" s="87"/>
      <c r="P619" s="87"/>
      <c r="Q619" s="87"/>
      <c r="R619" s="87"/>
      <c r="S619" s="87"/>
      <c r="T619" s="88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T619" s="20" t="s">
        <v>150</v>
      </c>
      <c r="AU619" s="20" t="s">
        <v>79</v>
      </c>
    </row>
    <row r="620" s="2" customFormat="1" ht="24.15" customHeight="1">
      <c r="A620" s="41"/>
      <c r="B620" s="42"/>
      <c r="C620" s="215" t="s">
        <v>503</v>
      </c>
      <c r="D620" s="215" t="s">
        <v>143</v>
      </c>
      <c r="E620" s="216" t="s">
        <v>504</v>
      </c>
      <c r="F620" s="217" t="s">
        <v>505</v>
      </c>
      <c r="G620" s="218" t="s">
        <v>188</v>
      </c>
      <c r="H620" s="219">
        <v>16.800000000000001</v>
      </c>
      <c r="I620" s="220"/>
      <c r="J620" s="221">
        <f>ROUND(I620*H620,2)</f>
        <v>0</v>
      </c>
      <c r="K620" s="217" t="s">
        <v>147</v>
      </c>
      <c r="L620" s="47"/>
      <c r="M620" s="222" t="s">
        <v>19</v>
      </c>
      <c r="N620" s="223" t="s">
        <v>41</v>
      </c>
      <c r="O620" s="87"/>
      <c r="P620" s="224">
        <f>O620*H620</f>
        <v>0</v>
      </c>
      <c r="Q620" s="224">
        <v>0.00015660000000000001</v>
      </c>
      <c r="R620" s="224">
        <f>Q620*H620</f>
        <v>0.0026308800000000004</v>
      </c>
      <c r="S620" s="224">
        <v>0</v>
      </c>
      <c r="T620" s="225">
        <f>S620*H620</f>
        <v>0</v>
      </c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R620" s="226" t="s">
        <v>148</v>
      </c>
      <c r="AT620" s="226" t="s">
        <v>143</v>
      </c>
      <c r="AU620" s="226" t="s">
        <v>79</v>
      </c>
      <c r="AY620" s="20" t="s">
        <v>141</v>
      </c>
      <c r="BE620" s="227">
        <f>IF(N620="základní",J620,0)</f>
        <v>0</v>
      </c>
      <c r="BF620" s="227">
        <f>IF(N620="snížená",J620,0)</f>
        <v>0</v>
      </c>
      <c r="BG620" s="227">
        <f>IF(N620="zákl. přenesená",J620,0)</f>
        <v>0</v>
      </c>
      <c r="BH620" s="227">
        <f>IF(N620="sníž. přenesená",J620,0)</f>
        <v>0</v>
      </c>
      <c r="BI620" s="227">
        <f>IF(N620="nulová",J620,0)</f>
        <v>0</v>
      </c>
      <c r="BJ620" s="20" t="s">
        <v>77</v>
      </c>
      <c r="BK620" s="227">
        <f>ROUND(I620*H620,2)</f>
        <v>0</v>
      </c>
      <c r="BL620" s="20" t="s">
        <v>148</v>
      </c>
      <c r="BM620" s="226" t="s">
        <v>506</v>
      </c>
    </row>
    <row r="621" s="2" customFormat="1">
      <c r="A621" s="41"/>
      <c r="B621" s="42"/>
      <c r="C621" s="43"/>
      <c r="D621" s="228" t="s">
        <v>150</v>
      </c>
      <c r="E621" s="43"/>
      <c r="F621" s="229" t="s">
        <v>507</v>
      </c>
      <c r="G621" s="43"/>
      <c r="H621" s="43"/>
      <c r="I621" s="230"/>
      <c r="J621" s="43"/>
      <c r="K621" s="43"/>
      <c r="L621" s="47"/>
      <c r="M621" s="231"/>
      <c r="N621" s="232"/>
      <c r="O621" s="87"/>
      <c r="P621" s="87"/>
      <c r="Q621" s="87"/>
      <c r="R621" s="87"/>
      <c r="S621" s="87"/>
      <c r="T621" s="88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T621" s="20" t="s">
        <v>150</v>
      </c>
      <c r="AU621" s="20" t="s">
        <v>79</v>
      </c>
    </row>
    <row r="622" s="2" customFormat="1" ht="16.5" customHeight="1">
      <c r="A622" s="41"/>
      <c r="B622" s="42"/>
      <c r="C622" s="215" t="s">
        <v>508</v>
      </c>
      <c r="D622" s="215" t="s">
        <v>143</v>
      </c>
      <c r="E622" s="216" t="s">
        <v>509</v>
      </c>
      <c r="F622" s="217" t="s">
        <v>510</v>
      </c>
      <c r="G622" s="218" t="s">
        <v>188</v>
      </c>
      <c r="H622" s="219">
        <v>11.199999999999999</v>
      </c>
      <c r="I622" s="220"/>
      <c r="J622" s="221">
        <f>ROUND(I622*H622,2)</f>
        <v>0</v>
      </c>
      <c r="K622" s="217" t="s">
        <v>147</v>
      </c>
      <c r="L622" s="47"/>
      <c r="M622" s="222" t="s">
        <v>19</v>
      </c>
      <c r="N622" s="223" t="s">
        <v>41</v>
      </c>
      <c r="O622" s="87"/>
      <c r="P622" s="224">
        <f>O622*H622</f>
        <v>0</v>
      </c>
      <c r="Q622" s="224">
        <v>0</v>
      </c>
      <c r="R622" s="224">
        <f>Q622*H622</f>
        <v>0</v>
      </c>
      <c r="S622" s="224">
        <v>0</v>
      </c>
      <c r="T622" s="225">
        <f>S622*H622</f>
        <v>0</v>
      </c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R622" s="226" t="s">
        <v>148</v>
      </c>
      <c r="AT622" s="226" t="s">
        <v>143</v>
      </c>
      <c r="AU622" s="226" t="s">
        <v>79</v>
      </c>
      <c r="AY622" s="20" t="s">
        <v>141</v>
      </c>
      <c r="BE622" s="227">
        <f>IF(N622="základní",J622,0)</f>
        <v>0</v>
      </c>
      <c r="BF622" s="227">
        <f>IF(N622="snížená",J622,0)</f>
        <v>0</v>
      </c>
      <c r="BG622" s="227">
        <f>IF(N622="zákl. přenesená",J622,0)</f>
        <v>0</v>
      </c>
      <c r="BH622" s="227">
        <f>IF(N622="sníž. přenesená",J622,0)</f>
        <v>0</v>
      </c>
      <c r="BI622" s="227">
        <f>IF(N622="nulová",J622,0)</f>
        <v>0</v>
      </c>
      <c r="BJ622" s="20" t="s">
        <v>77</v>
      </c>
      <c r="BK622" s="227">
        <f>ROUND(I622*H622,2)</f>
        <v>0</v>
      </c>
      <c r="BL622" s="20" t="s">
        <v>148</v>
      </c>
      <c r="BM622" s="226" t="s">
        <v>511</v>
      </c>
    </row>
    <row r="623" s="2" customFormat="1">
      <c r="A623" s="41"/>
      <c r="B623" s="42"/>
      <c r="C623" s="43"/>
      <c r="D623" s="228" t="s">
        <v>150</v>
      </c>
      <c r="E623" s="43"/>
      <c r="F623" s="229" t="s">
        <v>512</v>
      </c>
      <c r="G623" s="43"/>
      <c r="H623" s="43"/>
      <c r="I623" s="230"/>
      <c r="J623" s="43"/>
      <c r="K623" s="43"/>
      <c r="L623" s="47"/>
      <c r="M623" s="231"/>
      <c r="N623" s="232"/>
      <c r="O623" s="87"/>
      <c r="P623" s="87"/>
      <c r="Q623" s="87"/>
      <c r="R623" s="87"/>
      <c r="S623" s="87"/>
      <c r="T623" s="88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T623" s="20" t="s">
        <v>150</v>
      </c>
      <c r="AU623" s="20" t="s">
        <v>79</v>
      </c>
    </row>
    <row r="624" s="13" customFormat="1">
      <c r="A624" s="13"/>
      <c r="B624" s="233"/>
      <c r="C624" s="234"/>
      <c r="D624" s="235" t="s">
        <v>152</v>
      </c>
      <c r="E624" s="236" t="s">
        <v>19</v>
      </c>
      <c r="F624" s="237" t="s">
        <v>160</v>
      </c>
      <c r="G624" s="234"/>
      <c r="H624" s="236" t="s">
        <v>19</v>
      </c>
      <c r="I624" s="238"/>
      <c r="J624" s="234"/>
      <c r="K624" s="234"/>
      <c r="L624" s="239"/>
      <c r="M624" s="240"/>
      <c r="N624" s="241"/>
      <c r="O624" s="241"/>
      <c r="P624" s="241"/>
      <c r="Q624" s="241"/>
      <c r="R624" s="241"/>
      <c r="S624" s="241"/>
      <c r="T624" s="242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T624" s="243" t="s">
        <v>152</v>
      </c>
      <c r="AU624" s="243" t="s">
        <v>79</v>
      </c>
      <c r="AV624" s="13" t="s">
        <v>77</v>
      </c>
      <c r="AW624" s="13" t="s">
        <v>32</v>
      </c>
      <c r="AX624" s="13" t="s">
        <v>70</v>
      </c>
      <c r="AY624" s="243" t="s">
        <v>141</v>
      </c>
    </row>
    <row r="625" s="13" customFormat="1">
      <c r="A625" s="13"/>
      <c r="B625" s="233"/>
      <c r="C625" s="234"/>
      <c r="D625" s="235" t="s">
        <v>152</v>
      </c>
      <c r="E625" s="236" t="s">
        <v>19</v>
      </c>
      <c r="F625" s="237" t="s">
        <v>161</v>
      </c>
      <c r="G625" s="234"/>
      <c r="H625" s="236" t="s">
        <v>19</v>
      </c>
      <c r="I625" s="238"/>
      <c r="J625" s="234"/>
      <c r="K625" s="234"/>
      <c r="L625" s="239"/>
      <c r="M625" s="240"/>
      <c r="N625" s="241"/>
      <c r="O625" s="241"/>
      <c r="P625" s="241"/>
      <c r="Q625" s="241"/>
      <c r="R625" s="241"/>
      <c r="S625" s="241"/>
      <c r="T625" s="242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43" t="s">
        <v>152</v>
      </c>
      <c r="AU625" s="243" t="s">
        <v>79</v>
      </c>
      <c r="AV625" s="13" t="s">
        <v>77</v>
      </c>
      <c r="AW625" s="13" t="s">
        <v>32</v>
      </c>
      <c r="AX625" s="13" t="s">
        <v>70</v>
      </c>
      <c r="AY625" s="243" t="s">
        <v>141</v>
      </c>
    </row>
    <row r="626" s="14" customFormat="1">
      <c r="A626" s="14"/>
      <c r="B626" s="244"/>
      <c r="C626" s="245"/>
      <c r="D626" s="235" t="s">
        <v>152</v>
      </c>
      <c r="E626" s="246" t="s">
        <v>19</v>
      </c>
      <c r="F626" s="247" t="s">
        <v>513</v>
      </c>
      <c r="G626" s="245"/>
      <c r="H626" s="248">
        <v>8</v>
      </c>
      <c r="I626" s="249"/>
      <c r="J626" s="245"/>
      <c r="K626" s="245"/>
      <c r="L626" s="250"/>
      <c r="M626" s="251"/>
      <c r="N626" s="252"/>
      <c r="O626" s="252"/>
      <c r="P626" s="252"/>
      <c r="Q626" s="252"/>
      <c r="R626" s="252"/>
      <c r="S626" s="252"/>
      <c r="T626" s="253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T626" s="254" t="s">
        <v>152</v>
      </c>
      <c r="AU626" s="254" t="s">
        <v>79</v>
      </c>
      <c r="AV626" s="14" t="s">
        <v>79</v>
      </c>
      <c r="AW626" s="14" t="s">
        <v>32</v>
      </c>
      <c r="AX626" s="14" t="s">
        <v>70</v>
      </c>
      <c r="AY626" s="254" t="s">
        <v>141</v>
      </c>
    </row>
    <row r="627" s="16" customFormat="1">
      <c r="A627" s="16"/>
      <c r="B627" s="266"/>
      <c r="C627" s="267"/>
      <c r="D627" s="235" t="s">
        <v>152</v>
      </c>
      <c r="E627" s="268" t="s">
        <v>19</v>
      </c>
      <c r="F627" s="269" t="s">
        <v>163</v>
      </c>
      <c r="G627" s="267"/>
      <c r="H627" s="270">
        <v>8</v>
      </c>
      <c r="I627" s="271"/>
      <c r="J627" s="267"/>
      <c r="K627" s="267"/>
      <c r="L627" s="272"/>
      <c r="M627" s="273"/>
      <c r="N627" s="274"/>
      <c r="O627" s="274"/>
      <c r="P627" s="274"/>
      <c r="Q627" s="274"/>
      <c r="R627" s="274"/>
      <c r="S627" s="274"/>
      <c r="T627" s="275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T627" s="276" t="s">
        <v>152</v>
      </c>
      <c r="AU627" s="276" t="s">
        <v>79</v>
      </c>
      <c r="AV627" s="16" t="s">
        <v>164</v>
      </c>
      <c r="AW627" s="16" t="s">
        <v>32</v>
      </c>
      <c r="AX627" s="16" t="s">
        <v>70</v>
      </c>
      <c r="AY627" s="276" t="s">
        <v>141</v>
      </c>
    </row>
    <row r="628" s="13" customFormat="1">
      <c r="A628" s="13"/>
      <c r="B628" s="233"/>
      <c r="C628" s="234"/>
      <c r="D628" s="235" t="s">
        <v>152</v>
      </c>
      <c r="E628" s="236" t="s">
        <v>19</v>
      </c>
      <c r="F628" s="237" t="s">
        <v>165</v>
      </c>
      <c r="G628" s="234"/>
      <c r="H628" s="236" t="s">
        <v>19</v>
      </c>
      <c r="I628" s="238"/>
      <c r="J628" s="234"/>
      <c r="K628" s="234"/>
      <c r="L628" s="239"/>
      <c r="M628" s="240"/>
      <c r="N628" s="241"/>
      <c r="O628" s="241"/>
      <c r="P628" s="241"/>
      <c r="Q628" s="241"/>
      <c r="R628" s="241"/>
      <c r="S628" s="241"/>
      <c r="T628" s="242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T628" s="243" t="s">
        <v>152</v>
      </c>
      <c r="AU628" s="243" t="s">
        <v>79</v>
      </c>
      <c r="AV628" s="13" t="s">
        <v>77</v>
      </c>
      <c r="AW628" s="13" t="s">
        <v>32</v>
      </c>
      <c r="AX628" s="13" t="s">
        <v>70</v>
      </c>
      <c r="AY628" s="243" t="s">
        <v>141</v>
      </c>
    </row>
    <row r="629" s="14" customFormat="1">
      <c r="A629" s="14"/>
      <c r="B629" s="244"/>
      <c r="C629" s="245"/>
      <c r="D629" s="235" t="s">
        <v>152</v>
      </c>
      <c r="E629" s="246" t="s">
        <v>19</v>
      </c>
      <c r="F629" s="247" t="s">
        <v>514</v>
      </c>
      <c r="G629" s="245"/>
      <c r="H629" s="248">
        <v>3.2000000000000002</v>
      </c>
      <c r="I629" s="249"/>
      <c r="J629" s="245"/>
      <c r="K629" s="245"/>
      <c r="L629" s="250"/>
      <c r="M629" s="251"/>
      <c r="N629" s="252"/>
      <c r="O629" s="252"/>
      <c r="P629" s="252"/>
      <c r="Q629" s="252"/>
      <c r="R629" s="252"/>
      <c r="S629" s="252"/>
      <c r="T629" s="253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T629" s="254" t="s">
        <v>152</v>
      </c>
      <c r="AU629" s="254" t="s">
        <v>79</v>
      </c>
      <c r="AV629" s="14" t="s">
        <v>79</v>
      </c>
      <c r="AW629" s="14" t="s">
        <v>32</v>
      </c>
      <c r="AX629" s="14" t="s">
        <v>70</v>
      </c>
      <c r="AY629" s="254" t="s">
        <v>141</v>
      </c>
    </row>
    <row r="630" s="16" customFormat="1">
      <c r="A630" s="16"/>
      <c r="B630" s="266"/>
      <c r="C630" s="267"/>
      <c r="D630" s="235" t="s">
        <v>152</v>
      </c>
      <c r="E630" s="268" t="s">
        <v>19</v>
      </c>
      <c r="F630" s="269" t="s">
        <v>163</v>
      </c>
      <c r="G630" s="267"/>
      <c r="H630" s="270">
        <v>3.2000000000000002</v>
      </c>
      <c r="I630" s="271"/>
      <c r="J630" s="267"/>
      <c r="K630" s="267"/>
      <c r="L630" s="272"/>
      <c r="M630" s="273"/>
      <c r="N630" s="274"/>
      <c r="O630" s="274"/>
      <c r="P630" s="274"/>
      <c r="Q630" s="274"/>
      <c r="R630" s="274"/>
      <c r="S630" s="274"/>
      <c r="T630" s="275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T630" s="276" t="s">
        <v>152</v>
      </c>
      <c r="AU630" s="276" t="s">
        <v>79</v>
      </c>
      <c r="AV630" s="16" t="s">
        <v>164</v>
      </c>
      <c r="AW630" s="16" t="s">
        <v>32</v>
      </c>
      <c r="AX630" s="16" t="s">
        <v>70</v>
      </c>
      <c r="AY630" s="276" t="s">
        <v>141</v>
      </c>
    </row>
    <row r="631" s="15" customFormat="1">
      <c r="A631" s="15"/>
      <c r="B631" s="255"/>
      <c r="C631" s="256"/>
      <c r="D631" s="235" t="s">
        <v>152</v>
      </c>
      <c r="E631" s="257" t="s">
        <v>19</v>
      </c>
      <c r="F631" s="258" t="s">
        <v>155</v>
      </c>
      <c r="G631" s="256"/>
      <c r="H631" s="259">
        <v>11.199999999999999</v>
      </c>
      <c r="I631" s="260"/>
      <c r="J631" s="256"/>
      <c r="K631" s="256"/>
      <c r="L631" s="261"/>
      <c r="M631" s="262"/>
      <c r="N631" s="263"/>
      <c r="O631" s="263"/>
      <c r="P631" s="263"/>
      <c r="Q631" s="263"/>
      <c r="R631" s="263"/>
      <c r="S631" s="263"/>
      <c r="T631" s="264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T631" s="265" t="s">
        <v>152</v>
      </c>
      <c r="AU631" s="265" t="s">
        <v>79</v>
      </c>
      <c r="AV631" s="15" t="s">
        <v>148</v>
      </c>
      <c r="AW631" s="15" t="s">
        <v>32</v>
      </c>
      <c r="AX631" s="15" t="s">
        <v>77</v>
      </c>
      <c r="AY631" s="265" t="s">
        <v>141</v>
      </c>
    </row>
    <row r="632" s="2" customFormat="1" ht="44.25" customHeight="1">
      <c r="A632" s="41"/>
      <c r="B632" s="42"/>
      <c r="C632" s="215" t="s">
        <v>515</v>
      </c>
      <c r="D632" s="215" t="s">
        <v>143</v>
      </c>
      <c r="E632" s="216" t="s">
        <v>516</v>
      </c>
      <c r="F632" s="217" t="s">
        <v>517</v>
      </c>
      <c r="G632" s="218" t="s">
        <v>188</v>
      </c>
      <c r="H632" s="219">
        <v>2.5</v>
      </c>
      <c r="I632" s="220"/>
      <c r="J632" s="221">
        <f>ROUND(I632*H632,2)</f>
        <v>0</v>
      </c>
      <c r="K632" s="217" t="s">
        <v>147</v>
      </c>
      <c r="L632" s="47"/>
      <c r="M632" s="222" t="s">
        <v>19</v>
      </c>
      <c r="N632" s="223" t="s">
        <v>41</v>
      </c>
      <c r="O632" s="87"/>
      <c r="P632" s="224">
        <f>O632*H632</f>
        <v>0</v>
      </c>
      <c r="Q632" s="224">
        <v>0</v>
      </c>
      <c r="R632" s="224">
        <f>Q632*H632</f>
        <v>0</v>
      </c>
      <c r="S632" s="224">
        <v>0</v>
      </c>
      <c r="T632" s="225">
        <f>S632*H632</f>
        <v>0</v>
      </c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R632" s="226" t="s">
        <v>148</v>
      </c>
      <c r="AT632" s="226" t="s">
        <v>143</v>
      </c>
      <c r="AU632" s="226" t="s">
        <v>79</v>
      </c>
      <c r="AY632" s="20" t="s">
        <v>141</v>
      </c>
      <c r="BE632" s="227">
        <f>IF(N632="základní",J632,0)</f>
        <v>0</v>
      </c>
      <c r="BF632" s="227">
        <f>IF(N632="snížená",J632,0)</f>
        <v>0</v>
      </c>
      <c r="BG632" s="227">
        <f>IF(N632="zákl. přenesená",J632,0)</f>
        <v>0</v>
      </c>
      <c r="BH632" s="227">
        <f>IF(N632="sníž. přenesená",J632,0)</f>
        <v>0</v>
      </c>
      <c r="BI632" s="227">
        <f>IF(N632="nulová",J632,0)</f>
        <v>0</v>
      </c>
      <c r="BJ632" s="20" t="s">
        <v>77</v>
      </c>
      <c r="BK632" s="227">
        <f>ROUND(I632*H632,2)</f>
        <v>0</v>
      </c>
      <c r="BL632" s="20" t="s">
        <v>148</v>
      </c>
      <c r="BM632" s="226" t="s">
        <v>518</v>
      </c>
    </row>
    <row r="633" s="2" customFormat="1">
      <c r="A633" s="41"/>
      <c r="B633" s="42"/>
      <c r="C633" s="43"/>
      <c r="D633" s="228" t="s">
        <v>150</v>
      </c>
      <c r="E633" s="43"/>
      <c r="F633" s="229" t="s">
        <v>519</v>
      </c>
      <c r="G633" s="43"/>
      <c r="H633" s="43"/>
      <c r="I633" s="230"/>
      <c r="J633" s="43"/>
      <c r="K633" s="43"/>
      <c r="L633" s="47"/>
      <c r="M633" s="231"/>
      <c r="N633" s="232"/>
      <c r="O633" s="87"/>
      <c r="P633" s="87"/>
      <c r="Q633" s="87"/>
      <c r="R633" s="87"/>
      <c r="S633" s="87"/>
      <c r="T633" s="88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T633" s="20" t="s">
        <v>150</v>
      </c>
      <c r="AU633" s="20" t="s">
        <v>79</v>
      </c>
    </row>
    <row r="634" s="14" customFormat="1">
      <c r="A634" s="14"/>
      <c r="B634" s="244"/>
      <c r="C634" s="245"/>
      <c r="D634" s="235" t="s">
        <v>152</v>
      </c>
      <c r="E634" s="246" t="s">
        <v>19</v>
      </c>
      <c r="F634" s="247" t="s">
        <v>520</v>
      </c>
      <c r="G634" s="245"/>
      <c r="H634" s="248">
        <v>2.5</v>
      </c>
      <c r="I634" s="249"/>
      <c r="J634" s="245"/>
      <c r="K634" s="245"/>
      <c r="L634" s="250"/>
      <c r="M634" s="251"/>
      <c r="N634" s="252"/>
      <c r="O634" s="252"/>
      <c r="P634" s="252"/>
      <c r="Q634" s="252"/>
      <c r="R634" s="252"/>
      <c r="S634" s="252"/>
      <c r="T634" s="253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T634" s="254" t="s">
        <v>152</v>
      </c>
      <c r="AU634" s="254" t="s">
        <v>79</v>
      </c>
      <c r="AV634" s="14" t="s">
        <v>79</v>
      </c>
      <c r="AW634" s="14" t="s">
        <v>32</v>
      </c>
      <c r="AX634" s="14" t="s">
        <v>70</v>
      </c>
      <c r="AY634" s="254" t="s">
        <v>141</v>
      </c>
    </row>
    <row r="635" s="15" customFormat="1">
      <c r="A635" s="15"/>
      <c r="B635" s="255"/>
      <c r="C635" s="256"/>
      <c r="D635" s="235" t="s">
        <v>152</v>
      </c>
      <c r="E635" s="257" t="s">
        <v>19</v>
      </c>
      <c r="F635" s="258" t="s">
        <v>155</v>
      </c>
      <c r="G635" s="256"/>
      <c r="H635" s="259">
        <v>2.5</v>
      </c>
      <c r="I635" s="260"/>
      <c r="J635" s="256"/>
      <c r="K635" s="256"/>
      <c r="L635" s="261"/>
      <c r="M635" s="262"/>
      <c r="N635" s="263"/>
      <c r="O635" s="263"/>
      <c r="P635" s="263"/>
      <c r="Q635" s="263"/>
      <c r="R635" s="263"/>
      <c r="S635" s="263"/>
      <c r="T635" s="264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T635" s="265" t="s">
        <v>152</v>
      </c>
      <c r="AU635" s="265" t="s">
        <v>79</v>
      </c>
      <c r="AV635" s="15" t="s">
        <v>148</v>
      </c>
      <c r="AW635" s="15" t="s">
        <v>32</v>
      </c>
      <c r="AX635" s="15" t="s">
        <v>77</v>
      </c>
      <c r="AY635" s="265" t="s">
        <v>141</v>
      </c>
    </row>
    <row r="636" s="2" customFormat="1" ht="44.25" customHeight="1">
      <c r="A636" s="41"/>
      <c r="B636" s="42"/>
      <c r="C636" s="215" t="s">
        <v>521</v>
      </c>
      <c r="D636" s="215" t="s">
        <v>143</v>
      </c>
      <c r="E636" s="216" t="s">
        <v>522</v>
      </c>
      <c r="F636" s="217" t="s">
        <v>523</v>
      </c>
      <c r="G636" s="218" t="s">
        <v>188</v>
      </c>
      <c r="H636" s="219">
        <v>3</v>
      </c>
      <c r="I636" s="220"/>
      <c r="J636" s="221">
        <f>ROUND(I636*H636,2)</f>
        <v>0</v>
      </c>
      <c r="K636" s="217" t="s">
        <v>147</v>
      </c>
      <c r="L636" s="47"/>
      <c r="M636" s="222" t="s">
        <v>19</v>
      </c>
      <c r="N636" s="223" t="s">
        <v>41</v>
      </c>
      <c r="O636" s="87"/>
      <c r="P636" s="224">
        <f>O636*H636</f>
        <v>0</v>
      </c>
      <c r="Q636" s="224">
        <v>0</v>
      </c>
      <c r="R636" s="224">
        <f>Q636*H636</f>
        <v>0</v>
      </c>
      <c r="S636" s="224">
        <v>0</v>
      </c>
      <c r="T636" s="225">
        <f>S636*H636</f>
        <v>0</v>
      </c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R636" s="226" t="s">
        <v>148</v>
      </c>
      <c r="AT636" s="226" t="s">
        <v>143</v>
      </c>
      <c r="AU636" s="226" t="s">
        <v>79</v>
      </c>
      <c r="AY636" s="20" t="s">
        <v>141</v>
      </c>
      <c r="BE636" s="227">
        <f>IF(N636="základní",J636,0)</f>
        <v>0</v>
      </c>
      <c r="BF636" s="227">
        <f>IF(N636="snížená",J636,0)</f>
        <v>0</v>
      </c>
      <c r="BG636" s="227">
        <f>IF(N636="zákl. přenesená",J636,0)</f>
        <v>0</v>
      </c>
      <c r="BH636" s="227">
        <f>IF(N636="sníž. přenesená",J636,0)</f>
        <v>0</v>
      </c>
      <c r="BI636" s="227">
        <f>IF(N636="nulová",J636,0)</f>
        <v>0</v>
      </c>
      <c r="BJ636" s="20" t="s">
        <v>77</v>
      </c>
      <c r="BK636" s="227">
        <f>ROUND(I636*H636,2)</f>
        <v>0</v>
      </c>
      <c r="BL636" s="20" t="s">
        <v>148</v>
      </c>
      <c r="BM636" s="226" t="s">
        <v>524</v>
      </c>
    </row>
    <row r="637" s="2" customFormat="1">
      <c r="A637" s="41"/>
      <c r="B637" s="42"/>
      <c r="C637" s="43"/>
      <c r="D637" s="228" t="s">
        <v>150</v>
      </c>
      <c r="E637" s="43"/>
      <c r="F637" s="229" t="s">
        <v>525</v>
      </c>
      <c r="G637" s="43"/>
      <c r="H637" s="43"/>
      <c r="I637" s="230"/>
      <c r="J637" s="43"/>
      <c r="K637" s="43"/>
      <c r="L637" s="47"/>
      <c r="M637" s="231"/>
      <c r="N637" s="232"/>
      <c r="O637" s="87"/>
      <c r="P637" s="87"/>
      <c r="Q637" s="87"/>
      <c r="R637" s="87"/>
      <c r="S637" s="87"/>
      <c r="T637" s="88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T637" s="20" t="s">
        <v>150</v>
      </c>
      <c r="AU637" s="20" t="s">
        <v>79</v>
      </c>
    </row>
    <row r="638" s="14" customFormat="1">
      <c r="A638" s="14"/>
      <c r="B638" s="244"/>
      <c r="C638" s="245"/>
      <c r="D638" s="235" t="s">
        <v>152</v>
      </c>
      <c r="E638" s="246" t="s">
        <v>19</v>
      </c>
      <c r="F638" s="247" t="s">
        <v>526</v>
      </c>
      <c r="G638" s="245"/>
      <c r="H638" s="248">
        <v>3</v>
      </c>
      <c r="I638" s="249"/>
      <c r="J638" s="245"/>
      <c r="K638" s="245"/>
      <c r="L638" s="250"/>
      <c r="M638" s="251"/>
      <c r="N638" s="252"/>
      <c r="O638" s="252"/>
      <c r="P638" s="252"/>
      <c r="Q638" s="252"/>
      <c r="R638" s="252"/>
      <c r="S638" s="252"/>
      <c r="T638" s="253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54" t="s">
        <v>152</v>
      </c>
      <c r="AU638" s="254" t="s">
        <v>79</v>
      </c>
      <c r="AV638" s="14" t="s">
        <v>79</v>
      </c>
      <c r="AW638" s="14" t="s">
        <v>32</v>
      </c>
      <c r="AX638" s="14" t="s">
        <v>70</v>
      </c>
      <c r="AY638" s="254" t="s">
        <v>141</v>
      </c>
    </row>
    <row r="639" s="15" customFormat="1">
      <c r="A639" s="15"/>
      <c r="B639" s="255"/>
      <c r="C639" s="256"/>
      <c r="D639" s="235" t="s">
        <v>152</v>
      </c>
      <c r="E639" s="257" t="s">
        <v>19</v>
      </c>
      <c r="F639" s="258" t="s">
        <v>155</v>
      </c>
      <c r="G639" s="256"/>
      <c r="H639" s="259">
        <v>3</v>
      </c>
      <c r="I639" s="260"/>
      <c r="J639" s="256"/>
      <c r="K639" s="256"/>
      <c r="L639" s="261"/>
      <c r="M639" s="262"/>
      <c r="N639" s="263"/>
      <c r="O639" s="263"/>
      <c r="P639" s="263"/>
      <c r="Q639" s="263"/>
      <c r="R639" s="263"/>
      <c r="S639" s="263"/>
      <c r="T639" s="264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T639" s="265" t="s">
        <v>152</v>
      </c>
      <c r="AU639" s="265" t="s">
        <v>79</v>
      </c>
      <c r="AV639" s="15" t="s">
        <v>148</v>
      </c>
      <c r="AW639" s="15" t="s">
        <v>32</v>
      </c>
      <c r="AX639" s="15" t="s">
        <v>77</v>
      </c>
      <c r="AY639" s="265" t="s">
        <v>141</v>
      </c>
    </row>
    <row r="640" s="2" customFormat="1" ht="37.8" customHeight="1">
      <c r="A640" s="41"/>
      <c r="B640" s="42"/>
      <c r="C640" s="215" t="s">
        <v>527</v>
      </c>
      <c r="D640" s="215" t="s">
        <v>143</v>
      </c>
      <c r="E640" s="216" t="s">
        <v>528</v>
      </c>
      <c r="F640" s="217" t="s">
        <v>529</v>
      </c>
      <c r="G640" s="218" t="s">
        <v>146</v>
      </c>
      <c r="H640" s="219">
        <v>72.915000000000006</v>
      </c>
      <c r="I640" s="220"/>
      <c r="J640" s="221">
        <f>ROUND(I640*H640,2)</f>
        <v>0</v>
      </c>
      <c r="K640" s="217" t="s">
        <v>147</v>
      </c>
      <c r="L640" s="47"/>
      <c r="M640" s="222" t="s">
        <v>19</v>
      </c>
      <c r="N640" s="223" t="s">
        <v>41</v>
      </c>
      <c r="O640" s="87"/>
      <c r="P640" s="224">
        <f>O640*H640</f>
        <v>0</v>
      </c>
      <c r="Q640" s="224">
        <v>0</v>
      </c>
      <c r="R640" s="224">
        <f>Q640*H640</f>
        <v>0</v>
      </c>
      <c r="S640" s="224">
        <v>0</v>
      </c>
      <c r="T640" s="225">
        <f>S640*H640</f>
        <v>0</v>
      </c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R640" s="226" t="s">
        <v>148</v>
      </c>
      <c r="AT640" s="226" t="s">
        <v>143</v>
      </c>
      <c r="AU640" s="226" t="s">
        <v>79</v>
      </c>
      <c r="AY640" s="20" t="s">
        <v>141</v>
      </c>
      <c r="BE640" s="227">
        <f>IF(N640="základní",J640,0)</f>
        <v>0</v>
      </c>
      <c r="BF640" s="227">
        <f>IF(N640="snížená",J640,0)</f>
        <v>0</v>
      </c>
      <c r="BG640" s="227">
        <f>IF(N640="zákl. přenesená",J640,0)</f>
        <v>0</v>
      </c>
      <c r="BH640" s="227">
        <f>IF(N640="sníž. přenesená",J640,0)</f>
        <v>0</v>
      </c>
      <c r="BI640" s="227">
        <f>IF(N640="nulová",J640,0)</f>
        <v>0</v>
      </c>
      <c r="BJ640" s="20" t="s">
        <v>77</v>
      </c>
      <c r="BK640" s="227">
        <f>ROUND(I640*H640,2)</f>
        <v>0</v>
      </c>
      <c r="BL640" s="20" t="s">
        <v>148</v>
      </c>
      <c r="BM640" s="226" t="s">
        <v>530</v>
      </c>
    </row>
    <row r="641" s="2" customFormat="1">
      <c r="A641" s="41"/>
      <c r="B641" s="42"/>
      <c r="C641" s="43"/>
      <c r="D641" s="228" t="s">
        <v>150</v>
      </c>
      <c r="E641" s="43"/>
      <c r="F641" s="229" t="s">
        <v>531</v>
      </c>
      <c r="G641" s="43"/>
      <c r="H641" s="43"/>
      <c r="I641" s="230"/>
      <c r="J641" s="43"/>
      <c r="K641" s="43"/>
      <c r="L641" s="47"/>
      <c r="M641" s="231"/>
      <c r="N641" s="232"/>
      <c r="O641" s="87"/>
      <c r="P641" s="87"/>
      <c r="Q641" s="87"/>
      <c r="R641" s="87"/>
      <c r="S641" s="87"/>
      <c r="T641" s="88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T641" s="20" t="s">
        <v>150</v>
      </c>
      <c r="AU641" s="20" t="s">
        <v>79</v>
      </c>
    </row>
    <row r="642" s="13" customFormat="1">
      <c r="A642" s="13"/>
      <c r="B642" s="233"/>
      <c r="C642" s="234"/>
      <c r="D642" s="235" t="s">
        <v>152</v>
      </c>
      <c r="E642" s="236" t="s">
        <v>19</v>
      </c>
      <c r="F642" s="237" t="s">
        <v>153</v>
      </c>
      <c r="G642" s="234"/>
      <c r="H642" s="236" t="s">
        <v>19</v>
      </c>
      <c r="I642" s="238"/>
      <c r="J642" s="234"/>
      <c r="K642" s="234"/>
      <c r="L642" s="239"/>
      <c r="M642" s="240"/>
      <c r="N642" s="241"/>
      <c r="O642" s="241"/>
      <c r="P642" s="241"/>
      <c r="Q642" s="241"/>
      <c r="R642" s="241"/>
      <c r="S642" s="241"/>
      <c r="T642" s="242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T642" s="243" t="s">
        <v>152</v>
      </c>
      <c r="AU642" s="243" t="s">
        <v>79</v>
      </c>
      <c r="AV642" s="13" t="s">
        <v>77</v>
      </c>
      <c r="AW642" s="13" t="s">
        <v>32</v>
      </c>
      <c r="AX642" s="13" t="s">
        <v>70</v>
      </c>
      <c r="AY642" s="243" t="s">
        <v>141</v>
      </c>
    </row>
    <row r="643" s="14" customFormat="1">
      <c r="A643" s="14"/>
      <c r="B643" s="244"/>
      <c r="C643" s="245"/>
      <c r="D643" s="235" t="s">
        <v>152</v>
      </c>
      <c r="E643" s="246" t="s">
        <v>19</v>
      </c>
      <c r="F643" s="247" t="s">
        <v>154</v>
      </c>
      <c r="G643" s="245"/>
      <c r="H643" s="248">
        <v>72.915000000000006</v>
      </c>
      <c r="I643" s="249"/>
      <c r="J643" s="245"/>
      <c r="K643" s="245"/>
      <c r="L643" s="250"/>
      <c r="M643" s="251"/>
      <c r="N643" s="252"/>
      <c r="O643" s="252"/>
      <c r="P643" s="252"/>
      <c r="Q643" s="252"/>
      <c r="R643" s="252"/>
      <c r="S643" s="252"/>
      <c r="T643" s="253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54" t="s">
        <v>152</v>
      </c>
      <c r="AU643" s="254" t="s">
        <v>79</v>
      </c>
      <c r="AV643" s="14" t="s">
        <v>79</v>
      </c>
      <c r="AW643" s="14" t="s">
        <v>32</v>
      </c>
      <c r="AX643" s="14" t="s">
        <v>70</v>
      </c>
      <c r="AY643" s="254" t="s">
        <v>141</v>
      </c>
    </row>
    <row r="644" s="15" customFormat="1">
      <c r="A644" s="15"/>
      <c r="B644" s="255"/>
      <c r="C644" s="256"/>
      <c r="D644" s="235" t="s">
        <v>152</v>
      </c>
      <c r="E644" s="257" t="s">
        <v>19</v>
      </c>
      <c r="F644" s="258" t="s">
        <v>155</v>
      </c>
      <c r="G644" s="256"/>
      <c r="H644" s="259">
        <v>72.915000000000006</v>
      </c>
      <c r="I644" s="260"/>
      <c r="J644" s="256"/>
      <c r="K644" s="256"/>
      <c r="L644" s="261"/>
      <c r="M644" s="262"/>
      <c r="N644" s="263"/>
      <c r="O644" s="263"/>
      <c r="P644" s="263"/>
      <c r="Q644" s="263"/>
      <c r="R644" s="263"/>
      <c r="S644" s="263"/>
      <c r="T644" s="264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T644" s="265" t="s">
        <v>152</v>
      </c>
      <c r="AU644" s="265" t="s">
        <v>79</v>
      </c>
      <c r="AV644" s="15" t="s">
        <v>148</v>
      </c>
      <c r="AW644" s="15" t="s">
        <v>32</v>
      </c>
      <c r="AX644" s="15" t="s">
        <v>77</v>
      </c>
      <c r="AY644" s="265" t="s">
        <v>141</v>
      </c>
    </row>
    <row r="645" s="12" customFormat="1" ht="22.8" customHeight="1">
      <c r="A645" s="12"/>
      <c r="B645" s="199"/>
      <c r="C645" s="200"/>
      <c r="D645" s="201" t="s">
        <v>69</v>
      </c>
      <c r="E645" s="213" t="s">
        <v>532</v>
      </c>
      <c r="F645" s="213" t="s">
        <v>533</v>
      </c>
      <c r="G645" s="200"/>
      <c r="H645" s="200"/>
      <c r="I645" s="203"/>
      <c r="J645" s="214">
        <f>BK645</f>
        <v>0</v>
      </c>
      <c r="K645" s="200"/>
      <c r="L645" s="205"/>
      <c r="M645" s="206"/>
      <c r="N645" s="207"/>
      <c r="O645" s="207"/>
      <c r="P645" s="208">
        <f>SUM(P646:P707)</f>
        <v>0</v>
      </c>
      <c r="Q645" s="207"/>
      <c r="R645" s="208">
        <f>SUM(R646:R707)</f>
        <v>0</v>
      </c>
      <c r="S645" s="207"/>
      <c r="T645" s="209">
        <f>SUM(T646:T707)</f>
        <v>0</v>
      </c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R645" s="210" t="s">
        <v>77</v>
      </c>
      <c r="AT645" s="211" t="s">
        <v>69</v>
      </c>
      <c r="AU645" s="211" t="s">
        <v>77</v>
      </c>
      <c r="AY645" s="210" t="s">
        <v>141</v>
      </c>
      <c r="BK645" s="212">
        <f>SUM(BK646:BK707)</f>
        <v>0</v>
      </c>
    </row>
    <row r="646" s="2" customFormat="1" ht="24.15" customHeight="1">
      <c r="A646" s="41"/>
      <c r="B646" s="42"/>
      <c r="C646" s="215" t="s">
        <v>534</v>
      </c>
      <c r="D646" s="215" t="s">
        <v>143</v>
      </c>
      <c r="E646" s="216" t="s">
        <v>535</v>
      </c>
      <c r="F646" s="217" t="s">
        <v>536</v>
      </c>
      <c r="G646" s="218" t="s">
        <v>320</v>
      </c>
      <c r="H646" s="219">
        <v>1.3</v>
      </c>
      <c r="I646" s="220"/>
      <c r="J646" s="221">
        <f>ROUND(I646*H646,2)</f>
        <v>0</v>
      </c>
      <c r="K646" s="217" t="s">
        <v>147</v>
      </c>
      <c r="L646" s="47"/>
      <c r="M646" s="222" t="s">
        <v>19</v>
      </c>
      <c r="N646" s="223" t="s">
        <v>41</v>
      </c>
      <c r="O646" s="87"/>
      <c r="P646" s="224">
        <f>O646*H646</f>
        <v>0</v>
      </c>
      <c r="Q646" s="224">
        <v>0</v>
      </c>
      <c r="R646" s="224">
        <f>Q646*H646</f>
        <v>0</v>
      </c>
      <c r="S646" s="224">
        <v>0</v>
      </c>
      <c r="T646" s="225">
        <f>S646*H646</f>
        <v>0</v>
      </c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R646" s="226" t="s">
        <v>148</v>
      </c>
      <c r="AT646" s="226" t="s">
        <v>143</v>
      </c>
      <c r="AU646" s="226" t="s">
        <v>79</v>
      </c>
      <c r="AY646" s="20" t="s">
        <v>141</v>
      </c>
      <c r="BE646" s="227">
        <f>IF(N646="základní",J646,0)</f>
        <v>0</v>
      </c>
      <c r="BF646" s="227">
        <f>IF(N646="snížená",J646,0)</f>
        <v>0</v>
      </c>
      <c r="BG646" s="227">
        <f>IF(N646="zákl. přenesená",J646,0)</f>
        <v>0</v>
      </c>
      <c r="BH646" s="227">
        <f>IF(N646="sníž. přenesená",J646,0)</f>
        <v>0</v>
      </c>
      <c r="BI646" s="227">
        <f>IF(N646="nulová",J646,0)</f>
        <v>0</v>
      </c>
      <c r="BJ646" s="20" t="s">
        <v>77</v>
      </c>
      <c r="BK646" s="227">
        <f>ROUND(I646*H646,2)</f>
        <v>0</v>
      </c>
      <c r="BL646" s="20" t="s">
        <v>148</v>
      </c>
      <c r="BM646" s="226" t="s">
        <v>537</v>
      </c>
    </row>
    <row r="647" s="2" customFormat="1">
      <c r="A647" s="41"/>
      <c r="B647" s="42"/>
      <c r="C647" s="43"/>
      <c r="D647" s="228" t="s">
        <v>150</v>
      </c>
      <c r="E647" s="43"/>
      <c r="F647" s="229" t="s">
        <v>538</v>
      </c>
      <c r="G647" s="43"/>
      <c r="H647" s="43"/>
      <c r="I647" s="230"/>
      <c r="J647" s="43"/>
      <c r="K647" s="43"/>
      <c r="L647" s="47"/>
      <c r="M647" s="231"/>
      <c r="N647" s="232"/>
      <c r="O647" s="87"/>
      <c r="P647" s="87"/>
      <c r="Q647" s="87"/>
      <c r="R647" s="87"/>
      <c r="S647" s="87"/>
      <c r="T647" s="88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T647" s="20" t="s">
        <v>150</v>
      </c>
      <c r="AU647" s="20" t="s">
        <v>79</v>
      </c>
    </row>
    <row r="648" s="13" customFormat="1">
      <c r="A648" s="13"/>
      <c r="B648" s="233"/>
      <c r="C648" s="234"/>
      <c r="D648" s="235" t="s">
        <v>152</v>
      </c>
      <c r="E648" s="236" t="s">
        <v>19</v>
      </c>
      <c r="F648" s="237" t="s">
        <v>539</v>
      </c>
      <c r="G648" s="234"/>
      <c r="H648" s="236" t="s">
        <v>19</v>
      </c>
      <c r="I648" s="238"/>
      <c r="J648" s="234"/>
      <c r="K648" s="234"/>
      <c r="L648" s="239"/>
      <c r="M648" s="240"/>
      <c r="N648" s="241"/>
      <c r="O648" s="241"/>
      <c r="P648" s="241"/>
      <c r="Q648" s="241"/>
      <c r="R648" s="241"/>
      <c r="S648" s="241"/>
      <c r="T648" s="242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243" t="s">
        <v>152</v>
      </c>
      <c r="AU648" s="243" t="s">
        <v>79</v>
      </c>
      <c r="AV648" s="13" t="s">
        <v>77</v>
      </c>
      <c r="AW648" s="13" t="s">
        <v>32</v>
      </c>
      <c r="AX648" s="13" t="s">
        <v>70</v>
      </c>
      <c r="AY648" s="243" t="s">
        <v>141</v>
      </c>
    </row>
    <row r="649" s="14" customFormat="1">
      <c r="A649" s="14"/>
      <c r="B649" s="244"/>
      <c r="C649" s="245"/>
      <c r="D649" s="235" t="s">
        <v>152</v>
      </c>
      <c r="E649" s="246" t="s">
        <v>19</v>
      </c>
      <c r="F649" s="247" t="s">
        <v>540</v>
      </c>
      <c r="G649" s="245"/>
      <c r="H649" s="248">
        <v>1.3</v>
      </c>
      <c r="I649" s="249"/>
      <c r="J649" s="245"/>
      <c r="K649" s="245"/>
      <c r="L649" s="250"/>
      <c r="M649" s="251"/>
      <c r="N649" s="252"/>
      <c r="O649" s="252"/>
      <c r="P649" s="252"/>
      <c r="Q649" s="252"/>
      <c r="R649" s="252"/>
      <c r="S649" s="252"/>
      <c r="T649" s="253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54" t="s">
        <v>152</v>
      </c>
      <c r="AU649" s="254" t="s">
        <v>79</v>
      </c>
      <c r="AV649" s="14" t="s">
        <v>79</v>
      </c>
      <c r="AW649" s="14" t="s">
        <v>32</v>
      </c>
      <c r="AX649" s="14" t="s">
        <v>70</v>
      </c>
      <c r="AY649" s="254" t="s">
        <v>141</v>
      </c>
    </row>
    <row r="650" s="15" customFormat="1">
      <c r="A650" s="15"/>
      <c r="B650" s="255"/>
      <c r="C650" s="256"/>
      <c r="D650" s="235" t="s">
        <v>152</v>
      </c>
      <c r="E650" s="257" t="s">
        <v>19</v>
      </c>
      <c r="F650" s="258" t="s">
        <v>155</v>
      </c>
      <c r="G650" s="256"/>
      <c r="H650" s="259">
        <v>1.3</v>
      </c>
      <c r="I650" s="260"/>
      <c r="J650" s="256"/>
      <c r="K650" s="256"/>
      <c r="L650" s="261"/>
      <c r="M650" s="262"/>
      <c r="N650" s="263"/>
      <c r="O650" s="263"/>
      <c r="P650" s="263"/>
      <c r="Q650" s="263"/>
      <c r="R650" s="263"/>
      <c r="S650" s="263"/>
      <c r="T650" s="264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T650" s="265" t="s">
        <v>152</v>
      </c>
      <c r="AU650" s="265" t="s">
        <v>79</v>
      </c>
      <c r="AV650" s="15" t="s">
        <v>148</v>
      </c>
      <c r="AW650" s="15" t="s">
        <v>32</v>
      </c>
      <c r="AX650" s="15" t="s">
        <v>77</v>
      </c>
      <c r="AY650" s="265" t="s">
        <v>141</v>
      </c>
    </row>
    <row r="651" s="2" customFormat="1" ht="21.75" customHeight="1">
      <c r="A651" s="41"/>
      <c r="B651" s="42"/>
      <c r="C651" s="215" t="s">
        <v>541</v>
      </c>
      <c r="D651" s="215" t="s">
        <v>143</v>
      </c>
      <c r="E651" s="216" t="s">
        <v>542</v>
      </c>
      <c r="F651" s="217" t="s">
        <v>543</v>
      </c>
      <c r="G651" s="218" t="s">
        <v>320</v>
      </c>
      <c r="H651" s="219">
        <v>1.3</v>
      </c>
      <c r="I651" s="220"/>
      <c r="J651" s="221">
        <f>ROUND(I651*H651,2)</f>
        <v>0</v>
      </c>
      <c r="K651" s="217" t="s">
        <v>147</v>
      </c>
      <c r="L651" s="47"/>
      <c r="M651" s="222" t="s">
        <v>19</v>
      </c>
      <c r="N651" s="223" t="s">
        <v>41</v>
      </c>
      <c r="O651" s="87"/>
      <c r="P651" s="224">
        <f>O651*H651</f>
        <v>0</v>
      </c>
      <c r="Q651" s="224">
        <v>0</v>
      </c>
      <c r="R651" s="224">
        <f>Q651*H651</f>
        <v>0</v>
      </c>
      <c r="S651" s="224">
        <v>0</v>
      </c>
      <c r="T651" s="225">
        <f>S651*H651</f>
        <v>0</v>
      </c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R651" s="226" t="s">
        <v>148</v>
      </c>
      <c r="AT651" s="226" t="s">
        <v>143</v>
      </c>
      <c r="AU651" s="226" t="s">
        <v>79</v>
      </c>
      <c r="AY651" s="20" t="s">
        <v>141</v>
      </c>
      <c r="BE651" s="227">
        <f>IF(N651="základní",J651,0)</f>
        <v>0</v>
      </c>
      <c r="BF651" s="227">
        <f>IF(N651="snížená",J651,0)</f>
        <v>0</v>
      </c>
      <c r="BG651" s="227">
        <f>IF(N651="zákl. přenesená",J651,0)</f>
        <v>0</v>
      </c>
      <c r="BH651" s="227">
        <f>IF(N651="sníž. přenesená",J651,0)</f>
        <v>0</v>
      </c>
      <c r="BI651" s="227">
        <f>IF(N651="nulová",J651,0)</f>
        <v>0</v>
      </c>
      <c r="BJ651" s="20" t="s">
        <v>77</v>
      </c>
      <c r="BK651" s="227">
        <f>ROUND(I651*H651,2)</f>
        <v>0</v>
      </c>
      <c r="BL651" s="20" t="s">
        <v>148</v>
      </c>
      <c r="BM651" s="226" t="s">
        <v>544</v>
      </c>
    </row>
    <row r="652" s="2" customFormat="1">
      <c r="A652" s="41"/>
      <c r="B652" s="42"/>
      <c r="C652" s="43"/>
      <c r="D652" s="228" t="s">
        <v>150</v>
      </c>
      <c r="E652" s="43"/>
      <c r="F652" s="229" t="s">
        <v>545</v>
      </c>
      <c r="G652" s="43"/>
      <c r="H652" s="43"/>
      <c r="I652" s="230"/>
      <c r="J652" s="43"/>
      <c r="K652" s="43"/>
      <c r="L652" s="47"/>
      <c r="M652" s="231"/>
      <c r="N652" s="232"/>
      <c r="O652" s="87"/>
      <c r="P652" s="87"/>
      <c r="Q652" s="87"/>
      <c r="R652" s="87"/>
      <c r="S652" s="87"/>
      <c r="T652" s="88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T652" s="20" t="s">
        <v>150</v>
      </c>
      <c r="AU652" s="20" t="s">
        <v>79</v>
      </c>
    </row>
    <row r="653" s="13" customFormat="1">
      <c r="A653" s="13"/>
      <c r="B653" s="233"/>
      <c r="C653" s="234"/>
      <c r="D653" s="235" t="s">
        <v>152</v>
      </c>
      <c r="E653" s="236" t="s">
        <v>19</v>
      </c>
      <c r="F653" s="237" t="s">
        <v>539</v>
      </c>
      <c r="G653" s="234"/>
      <c r="H653" s="236" t="s">
        <v>19</v>
      </c>
      <c r="I653" s="238"/>
      <c r="J653" s="234"/>
      <c r="K653" s="234"/>
      <c r="L653" s="239"/>
      <c r="M653" s="240"/>
      <c r="N653" s="241"/>
      <c r="O653" s="241"/>
      <c r="P653" s="241"/>
      <c r="Q653" s="241"/>
      <c r="R653" s="241"/>
      <c r="S653" s="241"/>
      <c r="T653" s="242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43" t="s">
        <v>152</v>
      </c>
      <c r="AU653" s="243" t="s">
        <v>79</v>
      </c>
      <c r="AV653" s="13" t="s">
        <v>77</v>
      </c>
      <c r="AW653" s="13" t="s">
        <v>32</v>
      </c>
      <c r="AX653" s="13" t="s">
        <v>70</v>
      </c>
      <c r="AY653" s="243" t="s">
        <v>141</v>
      </c>
    </row>
    <row r="654" s="14" customFormat="1">
      <c r="A654" s="14"/>
      <c r="B654" s="244"/>
      <c r="C654" s="245"/>
      <c r="D654" s="235" t="s">
        <v>152</v>
      </c>
      <c r="E654" s="246" t="s">
        <v>19</v>
      </c>
      <c r="F654" s="247" t="s">
        <v>540</v>
      </c>
      <c r="G654" s="245"/>
      <c r="H654" s="248">
        <v>1.3</v>
      </c>
      <c r="I654" s="249"/>
      <c r="J654" s="245"/>
      <c r="K654" s="245"/>
      <c r="L654" s="250"/>
      <c r="M654" s="251"/>
      <c r="N654" s="252"/>
      <c r="O654" s="252"/>
      <c r="P654" s="252"/>
      <c r="Q654" s="252"/>
      <c r="R654" s="252"/>
      <c r="S654" s="252"/>
      <c r="T654" s="253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254" t="s">
        <v>152</v>
      </c>
      <c r="AU654" s="254" t="s">
        <v>79</v>
      </c>
      <c r="AV654" s="14" t="s">
        <v>79</v>
      </c>
      <c r="AW654" s="14" t="s">
        <v>32</v>
      </c>
      <c r="AX654" s="14" t="s">
        <v>70</v>
      </c>
      <c r="AY654" s="254" t="s">
        <v>141</v>
      </c>
    </row>
    <row r="655" s="15" customFormat="1">
      <c r="A655" s="15"/>
      <c r="B655" s="255"/>
      <c r="C655" s="256"/>
      <c r="D655" s="235" t="s">
        <v>152</v>
      </c>
      <c r="E655" s="257" t="s">
        <v>19</v>
      </c>
      <c r="F655" s="258" t="s">
        <v>155</v>
      </c>
      <c r="G655" s="256"/>
      <c r="H655" s="259">
        <v>1.3</v>
      </c>
      <c r="I655" s="260"/>
      <c r="J655" s="256"/>
      <c r="K655" s="256"/>
      <c r="L655" s="261"/>
      <c r="M655" s="262"/>
      <c r="N655" s="263"/>
      <c r="O655" s="263"/>
      <c r="P655" s="263"/>
      <c r="Q655" s="263"/>
      <c r="R655" s="263"/>
      <c r="S655" s="263"/>
      <c r="T655" s="264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T655" s="265" t="s">
        <v>152</v>
      </c>
      <c r="AU655" s="265" t="s">
        <v>79</v>
      </c>
      <c r="AV655" s="15" t="s">
        <v>148</v>
      </c>
      <c r="AW655" s="15" t="s">
        <v>32</v>
      </c>
      <c r="AX655" s="15" t="s">
        <v>77</v>
      </c>
      <c r="AY655" s="265" t="s">
        <v>141</v>
      </c>
    </row>
    <row r="656" s="2" customFormat="1" ht="24.15" customHeight="1">
      <c r="A656" s="41"/>
      <c r="B656" s="42"/>
      <c r="C656" s="215" t="s">
        <v>546</v>
      </c>
      <c r="D656" s="215" t="s">
        <v>143</v>
      </c>
      <c r="E656" s="216" t="s">
        <v>547</v>
      </c>
      <c r="F656" s="217" t="s">
        <v>548</v>
      </c>
      <c r="G656" s="218" t="s">
        <v>320</v>
      </c>
      <c r="H656" s="219">
        <v>5.2000000000000002</v>
      </c>
      <c r="I656" s="220"/>
      <c r="J656" s="221">
        <f>ROUND(I656*H656,2)</f>
        <v>0</v>
      </c>
      <c r="K656" s="217" t="s">
        <v>147</v>
      </c>
      <c r="L656" s="47"/>
      <c r="M656" s="222" t="s">
        <v>19</v>
      </c>
      <c r="N656" s="223" t="s">
        <v>41</v>
      </c>
      <c r="O656" s="87"/>
      <c r="P656" s="224">
        <f>O656*H656</f>
        <v>0</v>
      </c>
      <c r="Q656" s="224">
        <v>0</v>
      </c>
      <c r="R656" s="224">
        <f>Q656*H656</f>
        <v>0</v>
      </c>
      <c r="S656" s="224">
        <v>0</v>
      </c>
      <c r="T656" s="225">
        <f>S656*H656</f>
        <v>0</v>
      </c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R656" s="226" t="s">
        <v>148</v>
      </c>
      <c r="AT656" s="226" t="s">
        <v>143</v>
      </c>
      <c r="AU656" s="226" t="s">
        <v>79</v>
      </c>
      <c r="AY656" s="20" t="s">
        <v>141</v>
      </c>
      <c r="BE656" s="227">
        <f>IF(N656="základní",J656,0)</f>
        <v>0</v>
      </c>
      <c r="BF656" s="227">
        <f>IF(N656="snížená",J656,0)</f>
        <v>0</v>
      </c>
      <c r="BG656" s="227">
        <f>IF(N656="zákl. přenesená",J656,0)</f>
        <v>0</v>
      </c>
      <c r="BH656" s="227">
        <f>IF(N656="sníž. přenesená",J656,0)</f>
        <v>0</v>
      </c>
      <c r="BI656" s="227">
        <f>IF(N656="nulová",J656,0)</f>
        <v>0</v>
      </c>
      <c r="BJ656" s="20" t="s">
        <v>77</v>
      </c>
      <c r="BK656" s="227">
        <f>ROUND(I656*H656,2)</f>
        <v>0</v>
      </c>
      <c r="BL656" s="20" t="s">
        <v>148</v>
      </c>
      <c r="BM656" s="226" t="s">
        <v>549</v>
      </c>
    </row>
    <row r="657" s="2" customFormat="1">
      <c r="A657" s="41"/>
      <c r="B657" s="42"/>
      <c r="C657" s="43"/>
      <c r="D657" s="228" t="s">
        <v>150</v>
      </c>
      <c r="E657" s="43"/>
      <c r="F657" s="229" t="s">
        <v>550</v>
      </c>
      <c r="G657" s="43"/>
      <c r="H657" s="43"/>
      <c r="I657" s="230"/>
      <c r="J657" s="43"/>
      <c r="K657" s="43"/>
      <c r="L657" s="47"/>
      <c r="M657" s="231"/>
      <c r="N657" s="232"/>
      <c r="O657" s="87"/>
      <c r="P657" s="87"/>
      <c r="Q657" s="87"/>
      <c r="R657" s="87"/>
      <c r="S657" s="87"/>
      <c r="T657" s="88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T657" s="20" t="s">
        <v>150</v>
      </c>
      <c r="AU657" s="20" t="s">
        <v>79</v>
      </c>
    </row>
    <row r="658" s="13" customFormat="1">
      <c r="A658" s="13"/>
      <c r="B658" s="233"/>
      <c r="C658" s="234"/>
      <c r="D658" s="235" t="s">
        <v>152</v>
      </c>
      <c r="E658" s="236" t="s">
        <v>19</v>
      </c>
      <c r="F658" s="237" t="s">
        <v>539</v>
      </c>
      <c r="G658" s="234"/>
      <c r="H658" s="236" t="s">
        <v>19</v>
      </c>
      <c r="I658" s="238"/>
      <c r="J658" s="234"/>
      <c r="K658" s="234"/>
      <c r="L658" s="239"/>
      <c r="M658" s="240"/>
      <c r="N658" s="241"/>
      <c r="O658" s="241"/>
      <c r="P658" s="241"/>
      <c r="Q658" s="241"/>
      <c r="R658" s="241"/>
      <c r="S658" s="241"/>
      <c r="T658" s="242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T658" s="243" t="s">
        <v>152</v>
      </c>
      <c r="AU658" s="243" t="s">
        <v>79</v>
      </c>
      <c r="AV658" s="13" t="s">
        <v>77</v>
      </c>
      <c r="AW658" s="13" t="s">
        <v>32</v>
      </c>
      <c r="AX658" s="13" t="s">
        <v>70</v>
      </c>
      <c r="AY658" s="243" t="s">
        <v>141</v>
      </c>
    </row>
    <row r="659" s="14" customFormat="1">
      <c r="A659" s="14"/>
      <c r="B659" s="244"/>
      <c r="C659" s="245"/>
      <c r="D659" s="235" t="s">
        <v>152</v>
      </c>
      <c r="E659" s="246" t="s">
        <v>19</v>
      </c>
      <c r="F659" s="247" t="s">
        <v>540</v>
      </c>
      <c r="G659" s="245"/>
      <c r="H659" s="248">
        <v>1.3</v>
      </c>
      <c r="I659" s="249"/>
      <c r="J659" s="245"/>
      <c r="K659" s="245"/>
      <c r="L659" s="250"/>
      <c r="M659" s="251"/>
      <c r="N659" s="252"/>
      <c r="O659" s="252"/>
      <c r="P659" s="252"/>
      <c r="Q659" s="252"/>
      <c r="R659" s="252"/>
      <c r="S659" s="252"/>
      <c r="T659" s="253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T659" s="254" t="s">
        <v>152</v>
      </c>
      <c r="AU659" s="254" t="s">
        <v>79</v>
      </c>
      <c r="AV659" s="14" t="s">
        <v>79</v>
      </c>
      <c r="AW659" s="14" t="s">
        <v>32</v>
      </c>
      <c r="AX659" s="14" t="s">
        <v>70</v>
      </c>
      <c r="AY659" s="254" t="s">
        <v>141</v>
      </c>
    </row>
    <row r="660" s="15" customFormat="1">
      <c r="A660" s="15"/>
      <c r="B660" s="255"/>
      <c r="C660" s="256"/>
      <c r="D660" s="235" t="s">
        <v>152</v>
      </c>
      <c r="E660" s="257" t="s">
        <v>19</v>
      </c>
      <c r="F660" s="258" t="s">
        <v>155</v>
      </c>
      <c r="G660" s="256"/>
      <c r="H660" s="259">
        <v>1.3</v>
      </c>
      <c r="I660" s="260"/>
      <c r="J660" s="256"/>
      <c r="K660" s="256"/>
      <c r="L660" s="261"/>
      <c r="M660" s="262"/>
      <c r="N660" s="263"/>
      <c r="O660" s="263"/>
      <c r="P660" s="263"/>
      <c r="Q660" s="263"/>
      <c r="R660" s="263"/>
      <c r="S660" s="263"/>
      <c r="T660" s="264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T660" s="265" t="s">
        <v>152</v>
      </c>
      <c r="AU660" s="265" t="s">
        <v>79</v>
      </c>
      <c r="AV660" s="15" t="s">
        <v>148</v>
      </c>
      <c r="AW660" s="15" t="s">
        <v>32</v>
      </c>
      <c r="AX660" s="15" t="s">
        <v>77</v>
      </c>
      <c r="AY660" s="265" t="s">
        <v>141</v>
      </c>
    </row>
    <row r="661" s="14" customFormat="1">
      <c r="A661" s="14"/>
      <c r="B661" s="244"/>
      <c r="C661" s="245"/>
      <c r="D661" s="235" t="s">
        <v>152</v>
      </c>
      <c r="E661" s="245"/>
      <c r="F661" s="247" t="s">
        <v>551</v>
      </c>
      <c r="G661" s="245"/>
      <c r="H661" s="248">
        <v>5.2000000000000002</v>
      </c>
      <c r="I661" s="249"/>
      <c r="J661" s="245"/>
      <c r="K661" s="245"/>
      <c r="L661" s="250"/>
      <c r="M661" s="251"/>
      <c r="N661" s="252"/>
      <c r="O661" s="252"/>
      <c r="P661" s="252"/>
      <c r="Q661" s="252"/>
      <c r="R661" s="252"/>
      <c r="S661" s="252"/>
      <c r="T661" s="253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T661" s="254" t="s">
        <v>152</v>
      </c>
      <c r="AU661" s="254" t="s">
        <v>79</v>
      </c>
      <c r="AV661" s="14" t="s">
        <v>79</v>
      </c>
      <c r="AW661" s="14" t="s">
        <v>4</v>
      </c>
      <c r="AX661" s="14" t="s">
        <v>77</v>
      </c>
      <c r="AY661" s="254" t="s">
        <v>141</v>
      </c>
    </row>
    <row r="662" s="2" customFormat="1" ht="24.15" customHeight="1">
      <c r="A662" s="41"/>
      <c r="B662" s="42"/>
      <c r="C662" s="215" t="s">
        <v>552</v>
      </c>
      <c r="D662" s="215" t="s">
        <v>143</v>
      </c>
      <c r="E662" s="216" t="s">
        <v>553</v>
      </c>
      <c r="F662" s="217" t="s">
        <v>554</v>
      </c>
      <c r="G662" s="218" t="s">
        <v>320</v>
      </c>
      <c r="H662" s="219">
        <v>3.7120000000000002</v>
      </c>
      <c r="I662" s="220"/>
      <c r="J662" s="221">
        <f>ROUND(I662*H662,2)</f>
        <v>0</v>
      </c>
      <c r="K662" s="217" t="s">
        <v>147</v>
      </c>
      <c r="L662" s="47"/>
      <c r="M662" s="222" t="s">
        <v>19</v>
      </c>
      <c r="N662" s="223" t="s">
        <v>41</v>
      </c>
      <c r="O662" s="87"/>
      <c r="P662" s="224">
        <f>O662*H662</f>
        <v>0</v>
      </c>
      <c r="Q662" s="224">
        <v>0</v>
      </c>
      <c r="R662" s="224">
        <f>Q662*H662</f>
        <v>0</v>
      </c>
      <c r="S662" s="224">
        <v>0</v>
      </c>
      <c r="T662" s="225">
        <f>S662*H662</f>
        <v>0</v>
      </c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R662" s="226" t="s">
        <v>148</v>
      </c>
      <c r="AT662" s="226" t="s">
        <v>143</v>
      </c>
      <c r="AU662" s="226" t="s">
        <v>79</v>
      </c>
      <c r="AY662" s="20" t="s">
        <v>141</v>
      </c>
      <c r="BE662" s="227">
        <f>IF(N662="základní",J662,0)</f>
        <v>0</v>
      </c>
      <c r="BF662" s="227">
        <f>IF(N662="snížená",J662,0)</f>
        <v>0</v>
      </c>
      <c r="BG662" s="227">
        <f>IF(N662="zákl. přenesená",J662,0)</f>
        <v>0</v>
      </c>
      <c r="BH662" s="227">
        <f>IF(N662="sníž. přenesená",J662,0)</f>
        <v>0</v>
      </c>
      <c r="BI662" s="227">
        <f>IF(N662="nulová",J662,0)</f>
        <v>0</v>
      </c>
      <c r="BJ662" s="20" t="s">
        <v>77</v>
      </c>
      <c r="BK662" s="227">
        <f>ROUND(I662*H662,2)</f>
        <v>0</v>
      </c>
      <c r="BL662" s="20" t="s">
        <v>148</v>
      </c>
      <c r="BM662" s="226" t="s">
        <v>555</v>
      </c>
    </row>
    <row r="663" s="2" customFormat="1">
      <c r="A663" s="41"/>
      <c r="B663" s="42"/>
      <c r="C663" s="43"/>
      <c r="D663" s="228" t="s">
        <v>150</v>
      </c>
      <c r="E663" s="43"/>
      <c r="F663" s="229" t="s">
        <v>556</v>
      </c>
      <c r="G663" s="43"/>
      <c r="H663" s="43"/>
      <c r="I663" s="230"/>
      <c r="J663" s="43"/>
      <c r="K663" s="43"/>
      <c r="L663" s="47"/>
      <c r="M663" s="231"/>
      <c r="N663" s="232"/>
      <c r="O663" s="87"/>
      <c r="P663" s="87"/>
      <c r="Q663" s="87"/>
      <c r="R663" s="87"/>
      <c r="S663" s="87"/>
      <c r="T663" s="88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T663" s="20" t="s">
        <v>150</v>
      </c>
      <c r="AU663" s="20" t="s">
        <v>79</v>
      </c>
    </row>
    <row r="664" s="13" customFormat="1">
      <c r="A664" s="13"/>
      <c r="B664" s="233"/>
      <c r="C664" s="234"/>
      <c r="D664" s="235" t="s">
        <v>152</v>
      </c>
      <c r="E664" s="236" t="s">
        <v>19</v>
      </c>
      <c r="F664" s="237" t="s">
        <v>539</v>
      </c>
      <c r="G664" s="234"/>
      <c r="H664" s="236" t="s">
        <v>19</v>
      </c>
      <c r="I664" s="238"/>
      <c r="J664" s="234"/>
      <c r="K664" s="234"/>
      <c r="L664" s="239"/>
      <c r="M664" s="240"/>
      <c r="N664" s="241"/>
      <c r="O664" s="241"/>
      <c r="P664" s="241"/>
      <c r="Q664" s="241"/>
      <c r="R664" s="241"/>
      <c r="S664" s="241"/>
      <c r="T664" s="242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T664" s="243" t="s">
        <v>152</v>
      </c>
      <c r="AU664" s="243" t="s">
        <v>79</v>
      </c>
      <c r="AV664" s="13" t="s">
        <v>77</v>
      </c>
      <c r="AW664" s="13" t="s">
        <v>32</v>
      </c>
      <c r="AX664" s="13" t="s">
        <v>70</v>
      </c>
      <c r="AY664" s="243" t="s">
        <v>141</v>
      </c>
    </row>
    <row r="665" s="14" customFormat="1">
      <c r="A665" s="14"/>
      <c r="B665" s="244"/>
      <c r="C665" s="245"/>
      <c r="D665" s="235" t="s">
        <v>152</v>
      </c>
      <c r="E665" s="246" t="s">
        <v>19</v>
      </c>
      <c r="F665" s="247" t="s">
        <v>557</v>
      </c>
      <c r="G665" s="245"/>
      <c r="H665" s="248">
        <v>1.5</v>
      </c>
      <c r="I665" s="249"/>
      <c r="J665" s="245"/>
      <c r="K665" s="245"/>
      <c r="L665" s="250"/>
      <c r="M665" s="251"/>
      <c r="N665" s="252"/>
      <c r="O665" s="252"/>
      <c r="P665" s="252"/>
      <c r="Q665" s="252"/>
      <c r="R665" s="252"/>
      <c r="S665" s="252"/>
      <c r="T665" s="253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54" t="s">
        <v>152</v>
      </c>
      <c r="AU665" s="254" t="s">
        <v>79</v>
      </c>
      <c r="AV665" s="14" t="s">
        <v>79</v>
      </c>
      <c r="AW665" s="14" t="s">
        <v>32</v>
      </c>
      <c r="AX665" s="14" t="s">
        <v>70</v>
      </c>
      <c r="AY665" s="254" t="s">
        <v>141</v>
      </c>
    </row>
    <row r="666" s="14" customFormat="1">
      <c r="A666" s="14"/>
      <c r="B666" s="244"/>
      <c r="C666" s="245"/>
      <c r="D666" s="235" t="s">
        <v>152</v>
      </c>
      <c r="E666" s="246" t="s">
        <v>19</v>
      </c>
      <c r="F666" s="247" t="s">
        <v>558</v>
      </c>
      <c r="G666" s="245"/>
      <c r="H666" s="248">
        <v>2.2120000000000002</v>
      </c>
      <c r="I666" s="249"/>
      <c r="J666" s="245"/>
      <c r="K666" s="245"/>
      <c r="L666" s="250"/>
      <c r="M666" s="251"/>
      <c r="N666" s="252"/>
      <c r="O666" s="252"/>
      <c r="P666" s="252"/>
      <c r="Q666" s="252"/>
      <c r="R666" s="252"/>
      <c r="S666" s="252"/>
      <c r="T666" s="253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T666" s="254" t="s">
        <v>152</v>
      </c>
      <c r="AU666" s="254" t="s">
        <v>79</v>
      </c>
      <c r="AV666" s="14" t="s">
        <v>79</v>
      </c>
      <c r="AW666" s="14" t="s">
        <v>32</v>
      </c>
      <c r="AX666" s="14" t="s">
        <v>70</v>
      </c>
      <c r="AY666" s="254" t="s">
        <v>141</v>
      </c>
    </row>
    <row r="667" s="15" customFormat="1">
      <c r="A667" s="15"/>
      <c r="B667" s="255"/>
      <c r="C667" s="256"/>
      <c r="D667" s="235" t="s">
        <v>152</v>
      </c>
      <c r="E667" s="257" t="s">
        <v>19</v>
      </c>
      <c r="F667" s="258" t="s">
        <v>155</v>
      </c>
      <c r="G667" s="256"/>
      <c r="H667" s="259">
        <v>3.7120000000000002</v>
      </c>
      <c r="I667" s="260"/>
      <c r="J667" s="256"/>
      <c r="K667" s="256"/>
      <c r="L667" s="261"/>
      <c r="M667" s="262"/>
      <c r="N667" s="263"/>
      <c r="O667" s="263"/>
      <c r="P667" s="263"/>
      <c r="Q667" s="263"/>
      <c r="R667" s="263"/>
      <c r="S667" s="263"/>
      <c r="T667" s="264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T667" s="265" t="s">
        <v>152</v>
      </c>
      <c r="AU667" s="265" t="s">
        <v>79</v>
      </c>
      <c r="AV667" s="15" t="s">
        <v>148</v>
      </c>
      <c r="AW667" s="15" t="s">
        <v>32</v>
      </c>
      <c r="AX667" s="15" t="s">
        <v>77</v>
      </c>
      <c r="AY667" s="265" t="s">
        <v>141</v>
      </c>
    </row>
    <row r="668" s="2" customFormat="1" ht="24.15" customHeight="1">
      <c r="A668" s="41"/>
      <c r="B668" s="42"/>
      <c r="C668" s="215" t="s">
        <v>559</v>
      </c>
      <c r="D668" s="215" t="s">
        <v>143</v>
      </c>
      <c r="E668" s="216" t="s">
        <v>560</v>
      </c>
      <c r="F668" s="217" t="s">
        <v>561</v>
      </c>
      <c r="G668" s="218" t="s">
        <v>320</v>
      </c>
      <c r="H668" s="219">
        <v>14.848000000000001</v>
      </c>
      <c r="I668" s="220"/>
      <c r="J668" s="221">
        <f>ROUND(I668*H668,2)</f>
        <v>0</v>
      </c>
      <c r="K668" s="217" t="s">
        <v>147</v>
      </c>
      <c r="L668" s="47"/>
      <c r="M668" s="222" t="s">
        <v>19</v>
      </c>
      <c r="N668" s="223" t="s">
        <v>41</v>
      </c>
      <c r="O668" s="87"/>
      <c r="P668" s="224">
        <f>O668*H668</f>
        <v>0</v>
      </c>
      <c r="Q668" s="224">
        <v>0</v>
      </c>
      <c r="R668" s="224">
        <f>Q668*H668</f>
        <v>0</v>
      </c>
      <c r="S668" s="224">
        <v>0</v>
      </c>
      <c r="T668" s="225">
        <f>S668*H668</f>
        <v>0</v>
      </c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R668" s="226" t="s">
        <v>148</v>
      </c>
      <c r="AT668" s="226" t="s">
        <v>143</v>
      </c>
      <c r="AU668" s="226" t="s">
        <v>79</v>
      </c>
      <c r="AY668" s="20" t="s">
        <v>141</v>
      </c>
      <c r="BE668" s="227">
        <f>IF(N668="základní",J668,0)</f>
        <v>0</v>
      </c>
      <c r="BF668" s="227">
        <f>IF(N668="snížená",J668,0)</f>
        <v>0</v>
      </c>
      <c r="BG668" s="227">
        <f>IF(N668="zákl. přenesená",J668,0)</f>
        <v>0</v>
      </c>
      <c r="BH668" s="227">
        <f>IF(N668="sníž. přenesená",J668,0)</f>
        <v>0</v>
      </c>
      <c r="BI668" s="227">
        <f>IF(N668="nulová",J668,0)</f>
        <v>0</v>
      </c>
      <c r="BJ668" s="20" t="s">
        <v>77</v>
      </c>
      <c r="BK668" s="227">
        <f>ROUND(I668*H668,2)</f>
        <v>0</v>
      </c>
      <c r="BL668" s="20" t="s">
        <v>148</v>
      </c>
      <c r="BM668" s="226" t="s">
        <v>562</v>
      </c>
    </row>
    <row r="669" s="2" customFormat="1">
      <c r="A669" s="41"/>
      <c r="B669" s="42"/>
      <c r="C669" s="43"/>
      <c r="D669" s="228" t="s">
        <v>150</v>
      </c>
      <c r="E669" s="43"/>
      <c r="F669" s="229" t="s">
        <v>563</v>
      </c>
      <c r="G669" s="43"/>
      <c r="H669" s="43"/>
      <c r="I669" s="230"/>
      <c r="J669" s="43"/>
      <c r="K669" s="43"/>
      <c r="L669" s="47"/>
      <c r="M669" s="231"/>
      <c r="N669" s="232"/>
      <c r="O669" s="87"/>
      <c r="P669" s="87"/>
      <c r="Q669" s="87"/>
      <c r="R669" s="87"/>
      <c r="S669" s="87"/>
      <c r="T669" s="88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T669" s="20" t="s">
        <v>150</v>
      </c>
      <c r="AU669" s="20" t="s">
        <v>79</v>
      </c>
    </row>
    <row r="670" s="13" customFormat="1">
      <c r="A670" s="13"/>
      <c r="B670" s="233"/>
      <c r="C670" s="234"/>
      <c r="D670" s="235" t="s">
        <v>152</v>
      </c>
      <c r="E670" s="236" t="s">
        <v>19</v>
      </c>
      <c r="F670" s="237" t="s">
        <v>539</v>
      </c>
      <c r="G670" s="234"/>
      <c r="H670" s="236" t="s">
        <v>19</v>
      </c>
      <c r="I670" s="238"/>
      <c r="J670" s="234"/>
      <c r="K670" s="234"/>
      <c r="L670" s="239"/>
      <c r="M670" s="240"/>
      <c r="N670" s="241"/>
      <c r="O670" s="241"/>
      <c r="P670" s="241"/>
      <c r="Q670" s="241"/>
      <c r="R670" s="241"/>
      <c r="S670" s="241"/>
      <c r="T670" s="242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243" t="s">
        <v>152</v>
      </c>
      <c r="AU670" s="243" t="s">
        <v>79</v>
      </c>
      <c r="AV670" s="13" t="s">
        <v>77</v>
      </c>
      <c r="AW670" s="13" t="s">
        <v>32</v>
      </c>
      <c r="AX670" s="13" t="s">
        <v>70</v>
      </c>
      <c r="AY670" s="243" t="s">
        <v>141</v>
      </c>
    </row>
    <row r="671" s="14" customFormat="1">
      <c r="A671" s="14"/>
      <c r="B671" s="244"/>
      <c r="C671" s="245"/>
      <c r="D671" s="235" t="s">
        <v>152</v>
      </c>
      <c r="E671" s="246" t="s">
        <v>19</v>
      </c>
      <c r="F671" s="247" t="s">
        <v>557</v>
      </c>
      <c r="G671" s="245"/>
      <c r="H671" s="248">
        <v>1.5</v>
      </c>
      <c r="I671" s="249"/>
      <c r="J671" s="245"/>
      <c r="K671" s="245"/>
      <c r="L671" s="250"/>
      <c r="M671" s="251"/>
      <c r="N671" s="252"/>
      <c r="O671" s="252"/>
      <c r="P671" s="252"/>
      <c r="Q671" s="252"/>
      <c r="R671" s="252"/>
      <c r="S671" s="252"/>
      <c r="T671" s="253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T671" s="254" t="s">
        <v>152</v>
      </c>
      <c r="AU671" s="254" t="s">
        <v>79</v>
      </c>
      <c r="AV671" s="14" t="s">
        <v>79</v>
      </c>
      <c r="AW671" s="14" t="s">
        <v>32</v>
      </c>
      <c r="AX671" s="14" t="s">
        <v>70</v>
      </c>
      <c r="AY671" s="254" t="s">
        <v>141</v>
      </c>
    </row>
    <row r="672" s="14" customFormat="1">
      <c r="A672" s="14"/>
      <c r="B672" s="244"/>
      <c r="C672" s="245"/>
      <c r="D672" s="235" t="s">
        <v>152</v>
      </c>
      <c r="E672" s="246" t="s">
        <v>19</v>
      </c>
      <c r="F672" s="247" t="s">
        <v>558</v>
      </c>
      <c r="G672" s="245"/>
      <c r="H672" s="248">
        <v>2.2120000000000002</v>
      </c>
      <c r="I672" s="249"/>
      <c r="J672" s="245"/>
      <c r="K672" s="245"/>
      <c r="L672" s="250"/>
      <c r="M672" s="251"/>
      <c r="N672" s="252"/>
      <c r="O672" s="252"/>
      <c r="P672" s="252"/>
      <c r="Q672" s="252"/>
      <c r="R672" s="252"/>
      <c r="S672" s="252"/>
      <c r="T672" s="253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T672" s="254" t="s">
        <v>152</v>
      </c>
      <c r="AU672" s="254" t="s">
        <v>79</v>
      </c>
      <c r="AV672" s="14" t="s">
        <v>79</v>
      </c>
      <c r="AW672" s="14" t="s">
        <v>32</v>
      </c>
      <c r="AX672" s="14" t="s">
        <v>70</v>
      </c>
      <c r="AY672" s="254" t="s">
        <v>141</v>
      </c>
    </row>
    <row r="673" s="15" customFormat="1">
      <c r="A673" s="15"/>
      <c r="B673" s="255"/>
      <c r="C673" s="256"/>
      <c r="D673" s="235" t="s">
        <v>152</v>
      </c>
      <c r="E673" s="257" t="s">
        <v>19</v>
      </c>
      <c r="F673" s="258" t="s">
        <v>155</v>
      </c>
      <c r="G673" s="256"/>
      <c r="H673" s="259">
        <v>3.7120000000000002</v>
      </c>
      <c r="I673" s="260"/>
      <c r="J673" s="256"/>
      <c r="K673" s="256"/>
      <c r="L673" s="261"/>
      <c r="M673" s="262"/>
      <c r="N673" s="263"/>
      <c r="O673" s="263"/>
      <c r="P673" s="263"/>
      <c r="Q673" s="263"/>
      <c r="R673" s="263"/>
      <c r="S673" s="263"/>
      <c r="T673" s="264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T673" s="265" t="s">
        <v>152</v>
      </c>
      <c r="AU673" s="265" t="s">
        <v>79</v>
      </c>
      <c r="AV673" s="15" t="s">
        <v>148</v>
      </c>
      <c r="AW673" s="15" t="s">
        <v>32</v>
      </c>
      <c r="AX673" s="15" t="s">
        <v>77</v>
      </c>
      <c r="AY673" s="265" t="s">
        <v>141</v>
      </c>
    </row>
    <row r="674" s="14" customFormat="1">
      <c r="A674" s="14"/>
      <c r="B674" s="244"/>
      <c r="C674" s="245"/>
      <c r="D674" s="235" t="s">
        <v>152</v>
      </c>
      <c r="E674" s="245"/>
      <c r="F674" s="247" t="s">
        <v>564</v>
      </c>
      <c r="G674" s="245"/>
      <c r="H674" s="248">
        <v>14.848000000000001</v>
      </c>
      <c r="I674" s="249"/>
      <c r="J674" s="245"/>
      <c r="K674" s="245"/>
      <c r="L674" s="250"/>
      <c r="M674" s="251"/>
      <c r="N674" s="252"/>
      <c r="O674" s="252"/>
      <c r="P674" s="252"/>
      <c r="Q674" s="252"/>
      <c r="R674" s="252"/>
      <c r="S674" s="252"/>
      <c r="T674" s="253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54" t="s">
        <v>152</v>
      </c>
      <c r="AU674" s="254" t="s">
        <v>79</v>
      </c>
      <c r="AV674" s="14" t="s">
        <v>79</v>
      </c>
      <c r="AW674" s="14" t="s">
        <v>4</v>
      </c>
      <c r="AX674" s="14" t="s">
        <v>77</v>
      </c>
      <c r="AY674" s="254" t="s">
        <v>141</v>
      </c>
    </row>
    <row r="675" s="2" customFormat="1" ht="24.15" customHeight="1">
      <c r="A675" s="41"/>
      <c r="B675" s="42"/>
      <c r="C675" s="215" t="s">
        <v>565</v>
      </c>
      <c r="D675" s="215" t="s">
        <v>143</v>
      </c>
      <c r="E675" s="216" t="s">
        <v>566</v>
      </c>
      <c r="F675" s="217" t="s">
        <v>567</v>
      </c>
      <c r="G675" s="218" t="s">
        <v>320</v>
      </c>
      <c r="H675" s="219">
        <v>10.648999999999999</v>
      </c>
      <c r="I675" s="220"/>
      <c r="J675" s="221">
        <f>ROUND(I675*H675,2)</f>
        <v>0</v>
      </c>
      <c r="K675" s="217" t="s">
        <v>147</v>
      </c>
      <c r="L675" s="47"/>
      <c r="M675" s="222" t="s">
        <v>19</v>
      </c>
      <c r="N675" s="223" t="s">
        <v>41</v>
      </c>
      <c r="O675" s="87"/>
      <c r="P675" s="224">
        <f>O675*H675</f>
        <v>0</v>
      </c>
      <c r="Q675" s="224">
        <v>0</v>
      </c>
      <c r="R675" s="224">
        <f>Q675*H675</f>
        <v>0</v>
      </c>
      <c r="S675" s="224">
        <v>0</v>
      </c>
      <c r="T675" s="225">
        <f>S675*H675</f>
        <v>0</v>
      </c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R675" s="226" t="s">
        <v>148</v>
      </c>
      <c r="AT675" s="226" t="s">
        <v>143</v>
      </c>
      <c r="AU675" s="226" t="s">
        <v>79</v>
      </c>
      <c r="AY675" s="20" t="s">
        <v>141</v>
      </c>
      <c r="BE675" s="227">
        <f>IF(N675="základní",J675,0)</f>
        <v>0</v>
      </c>
      <c r="BF675" s="227">
        <f>IF(N675="snížená",J675,0)</f>
        <v>0</v>
      </c>
      <c r="BG675" s="227">
        <f>IF(N675="zákl. přenesená",J675,0)</f>
        <v>0</v>
      </c>
      <c r="BH675" s="227">
        <f>IF(N675="sníž. přenesená",J675,0)</f>
        <v>0</v>
      </c>
      <c r="BI675" s="227">
        <f>IF(N675="nulová",J675,0)</f>
        <v>0</v>
      </c>
      <c r="BJ675" s="20" t="s">
        <v>77</v>
      </c>
      <c r="BK675" s="227">
        <f>ROUND(I675*H675,2)</f>
        <v>0</v>
      </c>
      <c r="BL675" s="20" t="s">
        <v>148</v>
      </c>
      <c r="BM675" s="226" t="s">
        <v>568</v>
      </c>
    </row>
    <row r="676" s="2" customFormat="1">
      <c r="A676" s="41"/>
      <c r="B676" s="42"/>
      <c r="C676" s="43"/>
      <c r="D676" s="228" t="s">
        <v>150</v>
      </c>
      <c r="E676" s="43"/>
      <c r="F676" s="229" t="s">
        <v>569</v>
      </c>
      <c r="G676" s="43"/>
      <c r="H676" s="43"/>
      <c r="I676" s="230"/>
      <c r="J676" s="43"/>
      <c r="K676" s="43"/>
      <c r="L676" s="47"/>
      <c r="M676" s="231"/>
      <c r="N676" s="232"/>
      <c r="O676" s="87"/>
      <c r="P676" s="87"/>
      <c r="Q676" s="87"/>
      <c r="R676" s="87"/>
      <c r="S676" s="87"/>
      <c r="T676" s="88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T676" s="20" t="s">
        <v>150</v>
      </c>
      <c r="AU676" s="20" t="s">
        <v>79</v>
      </c>
    </row>
    <row r="677" s="13" customFormat="1">
      <c r="A677" s="13"/>
      <c r="B677" s="233"/>
      <c r="C677" s="234"/>
      <c r="D677" s="235" t="s">
        <v>152</v>
      </c>
      <c r="E677" s="236" t="s">
        <v>19</v>
      </c>
      <c r="F677" s="237" t="s">
        <v>539</v>
      </c>
      <c r="G677" s="234"/>
      <c r="H677" s="236" t="s">
        <v>19</v>
      </c>
      <c r="I677" s="238"/>
      <c r="J677" s="234"/>
      <c r="K677" s="234"/>
      <c r="L677" s="239"/>
      <c r="M677" s="240"/>
      <c r="N677" s="241"/>
      <c r="O677" s="241"/>
      <c r="P677" s="241"/>
      <c r="Q677" s="241"/>
      <c r="R677" s="241"/>
      <c r="S677" s="241"/>
      <c r="T677" s="242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T677" s="243" t="s">
        <v>152</v>
      </c>
      <c r="AU677" s="243" t="s">
        <v>79</v>
      </c>
      <c r="AV677" s="13" t="s">
        <v>77</v>
      </c>
      <c r="AW677" s="13" t="s">
        <v>32</v>
      </c>
      <c r="AX677" s="13" t="s">
        <v>70</v>
      </c>
      <c r="AY677" s="243" t="s">
        <v>141</v>
      </c>
    </row>
    <row r="678" s="14" customFormat="1">
      <c r="A678" s="14"/>
      <c r="B678" s="244"/>
      <c r="C678" s="245"/>
      <c r="D678" s="235" t="s">
        <v>152</v>
      </c>
      <c r="E678" s="246" t="s">
        <v>19</v>
      </c>
      <c r="F678" s="247" t="s">
        <v>570</v>
      </c>
      <c r="G678" s="245"/>
      <c r="H678" s="248">
        <v>2.0089999999999999</v>
      </c>
      <c r="I678" s="249"/>
      <c r="J678" s="245"/>
      <c r="K678" s="245"/>
      <c r="L678" s="250"/>
      <c r="M678" s="251"/>
      <c r="N678" s="252"/>
      <c r="O678" s="252"/>
      <c r="P678" s="252"/>
      <c r="Q678" s="252"/>
      <c r="R678" s="252"/>
      <c r="S678" s="252"/>
      <c r="T678" s="253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T678" s="254" t="s">
        <v>152</v>
      </c>
      <c r="AU678" s="254" t="s">
        <v>79</v>
      </c>
      <c r="AV678" s="14" t="s">
        <v>79</v>
      </c>
      <c r="AW678" s="14" t="s">
        <v>32</v>
      </c>
      <c r="AX678" s="14" t="s">
        <v>70</v>
      </c>
      <c r="AY678" s="254" t="s">
        <v>141</v>
      </c>
    </row>
    <row r="679" s="14" customFormat="1">
      <c r="A679" s="14"/>
      <c r="B679" s="244"/>
      <c r="C679" s="245"/>
      <c r="D679" s="235" t="s">
        <v>152</v>
      </c>
      <c r="E679" s="246" t="s">
        <v>19</v>
      </c>
      <c r="F679" s="247" t="s">
        <v>571</v>
      </c>
      <c r="G679" s="245"/>
      <c r="H679" s="248">
        <v>8.6400000000000006</v>
      </c>
      <c r="I679" s="249"/>
      <c r="J679" s="245"/>
      <c r="K679" s="245"/>
      <c r="L679" s="250"/>
      <c r="M679" s="251"/>
      <c r="N679" s="252"/>
      <c r="O679" s="252"/>
      <c r="P679" s="252"/>
      <c r="Q679" s="252"/>
      <c r="R679" s="252"/>
      <c r="S679" s="252"/>
      <c r="T679" s="253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T679" s="254" t="s">
        <v>152</v>
      </c>
      <c r="AU679" s="254" t="s">
        <v>79</v>
      </c>
      <c r="AV679" s="14" t="s">
        <v>79</v>
      </c>
      <c r="AW679" s="14" t="s">
        <v>32</v>
      </c>
      <c r="AX679" s="14" t="s">
        <v>70</v>
      </c>
      <c r="AY679" s="254" t="s">
        <v>141</v>
      </c>
    </row>
    <row r="680" s="15" customFormat="1">
      <c r="A680" s="15"/>
      <c r="B680" s="255"/>
      <c r="C680" s="256"/>
      <c r="D680" s="235" t="s">
        <v>152</v>
      </c>
      <c r="E680" s="257" t="s">
        <v>19</v>
      </c>
      <c r="F680" s="258" t="s">
        <v>155</v>
      </c>
      <c r="G680" s="256"/>
      <c r="H680" s="259">
        <v>10.649000000000001</v>
      </c>
      <c r="I680" s="260"/>
      <c r="J680" s="256"/>
      <c r="K680" s="256"/>
      <c r="L680" s="261"/>
      <c r="M680" s="262"/>
      <c r="N680" s="263"/>
      <c r="O680" s="263"/>
      <c r="P680" s="263"/>
      <c r="Q680" s="263"/>
      <c r="R680" s="263"/>
      <c r="S680" s="263"/>
      <c r="T680" s="264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T680" s="265" t="s">
        <v>152</v>
      </c>
      <c r="AU680" s="265" t="s">
        <v>79</v>
      </c>
      <c r="AV680" s="15" t="s">
        <v>148</v>
      </c>
      <c r="AW680" s="15" t="s">
        <v>32</v>
      </c>
      <c r="AX680" s="15" t="s">
        <v>77</v>
      </c>
      <c r="AY680" s="265" t="s">
        <v>141</v>
      </c>
    </row>
    <row r="681" s="2" customFormat="1" ht="24.15" customHeight="1">
      <c r="A681" s="41"/>
      <c r="B681" s="42"/>
      <c r="C681" s="215" t="s">
        <v>572</v>
      </c>
      <c r="D681" s="215" t="s">
        <v>143</v>
      </c>
      <c r="E681" s="216" t="s">
        <v>573</v>
      </c>
      <c r="F681" s="217" t="s">
        <v>574</v>
      </c>
      <c r="G681" s="218" t="s">
        <v>320</v>
      </c>
      <c r="H681" s="219">
        <v>42.595999999999997</v>
      </c>
      <c r="I681" s="220"/>
      <c r="J681" s="221">
        <f>ROUND(I681*H681,2)</f>
        <v>0</v>
      </c>
      <c r="K681" s="217" t="s">
        <v>147</v>
      </c>
      <c r="L681" s="47"/>
      <c r="M681" s="222" t="s">
        <v>19</v>
      </c>
      <c r="N681" s="223" t="s">
        <v>41</v>
      </c>
      <c r="O681" s="87"/>
      <c r="P681" s="224">
        <f>O681*H681</f>
        <v>0</v>
      </c>
      <c r="Q681" s="224">
        <v>0</v>
      </c>
      <c r="R681" s="224">
        <f>Q681*H681</f>
        <v>0</v>
      </c>
      <c r="S681" s="224">
        <v>0</v>
      </c>
      <c r="T681" s="225">
        <f>S681*H681</f>
        <v>0</v>
      </c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R681" s="226" t="s">
        <v>148</v>
      </c>
      <c r="AT681" s="226" t="s">
        <v>143</v>
      </c>
      <c r="AU681" s="226" t="s">
        <v>79</v>
      </c>
      <c r="AY681" s="20" t="s">
        <v>141</v>
      </c>
      <c r="BE681" s="227">
        <f>IF(N681="základní",J681,0)</f>
        <v>0</v>
      </c>
      <c r="BF681" s="227">
        <f>IF(N681="snížená",J681,0)</f>
        <v>0</v>
      </c>
      <c r="BG681" s="227">
        <f>IF(N681="zákl. přenesená",J681,0)</f>
        <v>0</v>
      </c>
      <c r="BH681" s="227">
        <f>IF(N681="sníž. přenesená",J681,0)</f>
        <v>0</v>
      </c>
      <c r="BI681" s="227">
        <f>IF(N681="nulová",J681,0)</f>
        <v>0</v>
      </c>
      <c r="BJ681" s="20" t="s">
        <v>77</v>
      </c>
      <c r="BK681" s="227">
        <f>ROUND(I681*H681,2)</f>
        <v>0</v>
      </c>
      <c r="BL681" s="20" t="s">
        <v>148</v>
      </c>
      <c r="BM681" s="226" t="s">
        <v>575</v>
      </c>
    </row>
    <row r="682" s="2" customFormat="1">
      <c r="A682" s="41"/>
      <c r="B682" s="42"/>
      <c r="C682" s="43"/>
      <c r="D682" s="228" t="s">
        <v>150</v>
      </c>
      <c r="E682" s="43"/>
      <c r="F682" s="229" t="s">
        <v>576</v>
      </c>
      <c r="G682" s="43"/>
      <c r="H682" s="43"/>
      <c r="I682" s="230"/>
      <c r="J682" s="43"/>
      <c r="K682" s="43"/>
      <c r="L682" s="47"/>
      <c r="M682" s="231"/>
      <c r="N682" s="232"/>
      <c r="O682" s="87"/>
      <c r="P682" s="87"/>
      <c r="Q682" s="87"/>
      <c r="R682" s="87"/>
      <c r="S682" s="87"/>
      <c r="T682" s="88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T682" s="20" t="s">
        <v>150</v>
      </c>
      <c r="AU682" s="20" t="s">
        <v>79</v>
      </c>
    </row>
    <row r="683" s="13" customFormat="1">
      <c r="A683" s="13"/>
      <c r="B683" s="233"/>
      <c r="C683" s="234"/>
      <c r="D683" s="235" t="s">
        <v>152</v>
      </c>
      <c r="E683" s="236" t="s">
        <v>19</v>
      </c>
      <c r="F683" s="237" t="s">
        <v>539</v>
      </c>
      <c r="G683" s="234"/>
      <c r="H683" s="236" t="s">
        <v>19</v>
      </c>
      <c r="I683" s="238"/>
      <c r="J683" s="234"/>
      <c r="K683" s="234"/>
      <c r="L683" s="239"/>
      <c r="M683" s="240"/>
      <c r="N683" s="241"/>
      <c r="O683" s="241"/>
      <c r="P683" s="241"/>
      <c r="Q683" s="241"/>
      <c r="R683" s="241"/>
      <c r="S683" s="241"/>
      <c r="T683" s="242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43" t="s">
        <v>152</v>
      </c>
      <c r="AU683" s="243" t="s">
        <v>79</v>
      </c>
      <c r="AV683" s="13" t="s">
        <v>77</v>
      </c>
      <c r="AW683" s="13" t="s">
        <v>32</v>
      </c>
      <c r="AX683" s="13" t="s">
        <v>70</v>
      </c>
      <c r="AY683" s="243" t="s">
        <v>141</v>
      </c>
    </row>
    <row r="684" s="14" customFormat="1">
      <c r="A684" s="14"/>
      <c r="B684" s="244"/>
      <c r="C684" s="245"/>
      <c r="D684" s="235" t="s">
        <v>152</v>
      </c>
      <c r="E684" s="246" t="s">
        <v>19</v>
      </c>
      <c r="F684" s="247" t="s">
        <v>570</v>
      </c>
      <c r="G684" s="245"/>
      <c r="H684" s="248">
        <v>2.0089999999999999</v>
      </c>
      <c r="I684" s="249"/>
      <c r="J684" s="245"/>
      <c r="K684" s="245"/>
      <c r="L684" s="250"/>
      <c r="M684" s="251"/>
      <c r="N684" s="252"/>
      <c r="O684" s="252"/>
      <c r="P684" s="252"/>
      <c r="Q684" s="252"/>
      <c r="R684" s="252"/>
      <c r="S684" s="252"/>
      <c r="T684" s="253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T684" s="254" t="s">
        <v>152</v>
      </c>
      <c r="AU684" s="254" t="s">
        <v>79</v>
      </c>
      <c r="AV684" s="14" t="s">
        <v>79</v>
      </c>
      <c r="AW684" s="14" t="s">
        <v>32</v>
      </c>
      <c r="AX684" s="14" t="s">
        <v>70</v>
      </c>
      <c r="AY684" s="254" t="s">
        <v>141</v>
      </c>
    </row>
    <row r="685" s="14" customFormat="1">
      <c r="A685" s="14"/>
      <c r="B685" s="244"/>
      <c r="C685" s="245"/>
      <c r="D685" s="235" t="s">
        <v>152</v>
      </c>
      <c r="E685" s="246" t="s">
        <v>19</v>
      </c>
      <c r="F685" s="247" t="s">
        <v>571</v>
      </c>
      <c r="G685" s="245"/>
      <c r="H685" s="248">
        <v>8.6400000000000006</v>
      </c>
      <c r="I685" s="249"/>
      <c r="J685" s="245"/>
      <c r="K685" s="245"/>
      <c r="L685" s="250"/>
      <c r="M685" s="251"/>
      <c r="N685" s="252"/>
      <c r="O685" s="252"/>
      <c r="P685" s="252"/>
      <c r="Q685" s="252"/>
      <c r="R685" s="252"/>
      <c r="S685" s="252"/>
      <c r="T685" s="253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T685" s="254" t="s">
        <v>152</v>
      </c>
      <c r="AU685" s="254" t="s">
        <v>79</v>
      </c>
      <c r="AV685" s="14" t="s">
        <v>79</v>
      </c>
      <c r="AW685" s="14" t="s">
        <v>32</v>
      </c>
      <c r="AX685" s="14" t="s">
        <v>70</v>
      </c>
      <c r="AY685" s="254" t="s">
        <v>141</v>
      </c>
    </row>
    <row r="686" s="15" customFormat="1">
      <c r="A686" s="15"/>
      <c r="B686" s="255"/>
      <c r="C686" s="256"/>
      <c r="D686" s="235" t="s">
        <v>152</v>
      </c>
      <c r="E686" s="257" t="s">
        <v>19</v>
      </c>
      <c r="F686" s="258" t="s">
        <v>155</v>
      </c>
      <c r="G686" s="256"/>
      <c r="H686" s="259">
        <v>10.649000000000001</v>
      </c>
      <c r="I686" s="260"/>
      <c r="J686" s="256"/>
      <c r="K686" s="256"/>
      <c r="L686" s="261"/>
      <c r="M686" s="262"/>
      <c r="N686" s="263"/>
      <c r="O686" s="263"/>
      <c r="P686" s="263"/>
      <c r="Q686" s="263"/>
      <c r="R686" s="263"/>
      <c r="S686" s="263"/>
      <c r="T686" s="264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T686" s="265" t="s">
        <v>152</v>
      </c>
      <c r="AU686" s="265" t="s">
        <v>79</v>
      </c>
      <c r="AV686" s="15" t="s">
        <v>148</v>
      </c>
      <c r="AW686" s="15" t="s">
        <v>32</v>
      </c>
      <c r="AX686" s="15" t="s">
        <v>77</v>
      </c>
      <c r="AY686" s="265" t="s">
        <v>141</v>
      </c>
    </row>
    <row r="687" s="14" customFormat="1">
      <c r="A687" s="14"/>
      <c r="B687" s="244"/>
      <c r="C687" s="245"/>
      <c r="D687" s="235" t="s">
        <v>152</v>
      </c>
      <c r="E687" s="245"/>
      <c r="F687" s="247" t="s">
        <v>577</v>
      </c>
      <c r="G687" s="245"/>
      <c r="H687" s="248">
        <v>42.595999999999997</v>
      </c>
      <c r="I687" s="249"/>
      <c r="J687" s="245"/>
      <c r="K687" s="245"/>
      <c r="L687" s="250"/>
      <c r="M687" s="251"/>
      <c r="N687" s="252"/>
      <c r="O687" s="252"/>
      <c r="P687" s="252"/>
      <c r="Q687" s="252"/>
      <c r="R687" s="252"/>
      <c r="S687" s="252"/>
      <c r="T687" s="253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T687" s="254" t="s">
        <v>152</v>
      </c>
      <c r="AU687" s="254" t="s">
        <v>79</v>
      </c>
      <c r="AV687" s="14" t="s">
        <v>79</v>
      </c>
      <c r="AW687" s="14" t="s">
        <v>4</v>
      </c>
      <c r="AX687" s="14" t="s">
        <v>77</v>
      </c>
      <c r="AY687" s="254" t="s">
        <v>141</v>
      </c>
    </row>
    <row r="688" s="2" customFormat="1" ht="24.15" customHeight="1">
      <c r="A688" s="41"/>
      <c r="B688" s="42"/>
      <c r="C688" s="215" t="s">
        <v>578</v>
      </c>
      <c r="D688" s="215" t="s">
        <v>143</v>
      </c>
      <c r="E688" s="216" t="s">
        <v>579</v>
      </c>
      <c r="F688" s="217" t="s">
        <v>580</v>
      </c>
      <c r="G688" s="218" t="s">
        <v>320</v>
      </c>
      <c r="H688" s="219">
        <v>2.0089999999999999</v>
      </c>
      <c r="I688" s="220"/>
      <c r="J688" s="221">
        <f>ROUND(I688*H688,2)</f>
        <v>0</v>
      </c>
      <c r="K688" s="217" t="s">
        <v>147</v>
      </c>
      <c r="L688" s="47"/>
      <c r="M688" s="222" t="s">
        <v>19</v>
      </c>
      <c r="N688" s="223" t="s">
        <v>41</v>
      </c>
      <c r="O688" s="87"/>
      <c r="P688" s="224">
        <f>O688*H688</f>
        <v>0</v>
      </c>
      <c r="Q688" s="224">
        <v>0</v>
      </c>
      <c r="R688" s="224">
        <f>Q688*H688</f>
        <v>0</v>
      </c>
      <c r="S688" s="224">
        <v>0</v>
      </c>
      <c r="T688" s="225">
        <f>S688*H688</f>
        <v>0</v>
      </c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R688" s="226" t="s">
        <v>148</v>
      </c>
      <c r="AT688" s="226" t="s">
        <v>143</v>
      </c>
      <c r="AU688" s="226" t="s">
        <v>79</v>
      </c>
      <c r="AY688" s="20" t="s">
        <v>141</v>
      </c>
      <c r="BE688" s="227">
        <f>IF(N688="základní",J688,0)</f>
        <v>0</v>
      </c>
      <c r="BF688" s="227">
        <f>IF(N688="snížená",J688,0)</f>
        <v>0</v>
      </c>
      <c r="BG688" s="227">
        <f>IF(N688="zákl. přenesená",J688,0)</f>
        <v>0</v>
      </c>
      <c r="BH688" s="227">
        <f>IF(N688="sníž. přenesená",J688,0)</f>
        <v>0</v>
      </c>
      <c r="BI688" s="227">
        <f>IF(N688="nulová",J688,0)</f>
        <v>0</v>
      </c>
      <c r="BJ688" s="20" t="s">
        <v>77</v>
      </c>
      <c r="BK688" s="227">
        <f>ROUND(I688*H688,2)</f>
        <v>0</v>
      </c>
      <c r="BL688" s="20" t="s">
        <v>148</v>
      </c>
      <c r="BM688" s="226" t="s">
        <v>581</v>
      </c>
    </row>
    <row r="689" s="2" customFormat="1">
      <c r="A689" s="41"/>
      <c r="B689" s="42"/>
      <c r="C689" s="43"/>
      <c r="D689" s="228" t="s">
        <v>150</v>
      </c>
      <c r="E689" s="43"/>
      <c r="F689" s="229" t="s">
        <v>582</v>
      </c>
      <c r="G689" s="43"/>
      <c r="H689" s="43"/>
      <c r="I689" s="230"/>
      <c r="J689" s="43"/>
      <c r="K689" s="43"/>
      <c r="L689" s="47"/>
      <c r="M689" s="231"/>
      <c r="N689" s="232"/>
      <c r="O689" s="87"/>
      <c r="P689" s="87"/>
      <c r="Q689" s="87"/>
      <c r="R689" s="87"/>
      <c r="S689" s="87"/>
      <c r="T689" s="88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T689" s="20" t="s">
        <v>150</v>
      </c>
      <c r="AU689" s="20" t="s">
        <v>79</v>
      </c>
    </row>
    <row r="690" s="13" customFormat="1">
      <c r="A690" s="13"/>
      <c r="B690" s="233"/>
      <c r="C690" s="234"/>
      <c r="D690" s="235" t="s">
        <v>152</v>
      </c>
      <c r="E690" s="236" t="s">
        <v>19</v>
      </c>
      <c r="F690" s="237" t="s">
        <v>539</v>
      </c>
      <c r="G690" s="234"/>
      <c r="H690" s="236" t="s">
        <v>19</v>
      </c>
      <c r="I690" s="238"/>
      <c r="J690" s="234"/>
      <c r="K690" s="234"/>
      <c r="L690" s="239"/>
      <c r="M690" s="240"/>
      <c r="N690" s="241"/>
      <c r="O690" s="241"/>
      <c r="P690" s="241"/>
      <c r="Q690" s="241"/>
      <c r="R690" s="241"/>
      <c r="S690" s="241"/>
      <c r="T690" s="242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43" t="s">
        <v>152</v>
      </c>
      <c r="AU690" s="243" t="s">
        <v>79</v>
      </c>
      <c r="AV690" s="13" t="s">
        <v>77</v>
      </c>
      <c r="AW690" s="13" t="s">
        <v>32</v>
      </c>
      <c r="AX690" s="13" t="s">
        <v>70</v>
      </c>
      <c r="AY690" s="243" t="s">
        <v>141</v>
      </c>
    </row>
    <row r="691" s="14" customFormat="1">
      <c r="A691" s="14"/>
      <c r="B691" s="244"/>
      <c r="C691" s="245"/>
      <c r="D691" s="235" t="s">
        <v>152</v>
      </c>
      <c r="E691" s="246" t="s">
        <v>19</v>
      </c>
      <c r="F691" s="247" t="s">
        <v>570</v>
      </c>
      <c r="G691" s="245"/>
      <c r="H691" s="248">
        <v>2.0089999999999999</v>
      </c>
      <c r="I691" s="249"/>
      <c r="J691" s="245"/>
      <c r="K691" s="245"/>
      <c r="L691" s="250"/>
      <c r="M691" s="251"/>
      <c r="N691" s="252"/>
      <c r="O691" s="252"/>
      <c r="P691" s="252"/>
      <c r="Q691" s="252"/>
      <c r="R691" s="252"/>
      <c r="S691" s="252"/>
      <c r="T691" s="253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T691" s="254" t="s">
        <v>152</v>
      </c>
      <c r="AU691" s="254" t="s">
        <v>79</v>
      </c>
      <c r="AV691" s="14" t="s">
        <v>79</v>
      </c>
      <c r="AW691" s="14" t="s">
        <v>32</v>
      </c>
      <c r="AX691" s="14" t="s">
        <v>70</v>
      </c>
      <c r="AY691" s="254" t="s">
        <v>141</v>
      </c>
    </row>
    <row r="692" s="15" customFormat="1">
      <c r="A692" s="15"/>
      <c r="B692" s="255"/>
      <c r="C692" s="256"/>
      <c r="D692" s="235" t="s">
        <v>152</v>
      </c>
      <c r="E692" s="257" t="s">
        <v>19</v>
      </c>
      <c r="F692" s="258" t="s">
        <v>155</v>
      </c>
      <c r="G692" s="256"/>
      <c r="H692" s="259">
        <v>2.0089999999999999</v>
      </c>
      <c r="I692" s="260"/>
      <c r="J692" s="256"/>
      <c r="K692" s="256"/>
      <c r="L692" s="261"/>
      <c r="M692" s="262"/>
      <c r="N692" s="263"/>
      <c r="O692" s="263"/>
      <c r="P692" s="263"/>
      <c r="Q692" s="263"/>
      <c r="R692" s="263"/>
      <c r="S692" s="263"/>
      <c r="T692" s="264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T692" s="265" t="s">
        <v>152</v>
      </c>
      <c r="AU692" s="265" t="s">
        <v>79</v>
      </c>
      <c r="AV692" s="15" t="s">
        <v>148</v>
      </c>
      <c r="AW692" s="15" t="s">
        <v>32</v>
      </c>
      <c r="AX692" s="15" t="s">
        <v>77</v>
      </c>
      <c r="AY692" s="265" t="s">
        <v>141</v>
      </c>
    </row>
    <row r="693" s="2" customFormat="1" ht="24.15" customHeight="1">
      <c r="A693" s="41"/>
      <c r="B693" s="42"/>
      <c r="C693" s="215" t="s">
        <v>583</v>
      </c>
      <c r="D693" s="215" t="s">
        <v>143</v>
      </c>
      <c r="E693" s="216" t="s">
        <v>584</v>
      </c>
      <c r="F693" s="217" t="s">
        <v>585</v>
      </c>
      <c r="G693" s="218" t="s">
        <v>320</v>
      </c>
      <c r="H693" s="219">
        <v>8.6400000000000006</v>
      </c>
      <c r="I693" s="220"/>
      <c r="J693" s="221">
        <f>ROUND(I693*H693,2)</f>
        <v>0</v>
      </c>
      <c r="K693" s="217" t="s">
        <v>147</v>
      </c>
      <c r="L693" s="47"/>
      <c r="M693" s="222" t="s">
        <v>19</v>
      </c>
      <c r="N693" s="223" t="s">
        <v>41</v>
      </c>
      <c r="O693" s="87"/>
      <c r="P693" s="224">
        <f>O693*H693</f>
        <v>0</v>
      </c>
      <c r="Q693" s="224">
        <v>0</v>
      </c>
      <c r="R693" s="224">
        <f>Q693*H693</f>
        <v>0</v>
      </c>
      <c r="S693" s="224">
        <v>0</v>
      </c>
      <c r="T693" s="225">
        <f>S693*H693</f>
        <v>0</v>
      </c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R693" s="226" t="s">
        <v>148</v>
      </c>
      <c r="AT693" s="226" t="s">
        <v>143</v>
      </c>
      <c r="AU693" s="226" t="s">
        <v>79</v>
      </c>
      <c r="AY693" s="20" t="s">
        <v>141</v>
      </c>
      <c r="BE693" s="227">
        <f>IF(N693="základní",J693,0)</f>
        <v>0</v>
      </c>
      <c r="BF693" s="227">
        <f>IF(N693="snížená",J693,0)</f>
        <v>0</v>
      </c>
      <c r="BG693" s="227">
        <f>IF(N693="zákl. přenesená",J693,0)</f>
        <v>0</v>
      </c>
      <c r="BH693" s="227">
        <f>IF(N693="sníž. přenesená",J693,0)</f>
        <v>0</v>
      </c>
      <c r="BI693" s="227">
        <f>IF(N693="nulová",J693,0)</f>
        <v>0</v>
      </c>
      <c r="BJ693" s="20" t="s">
        <v>77</v>
      </c>
      <c r="BK693" s="227">
        <f>ROUND(I693*H693,2)</f>
        <v>0</v>
      </c>
      <c r="BL693" s="20" t="s">
        <v>148</v>
      </c>
      <c r="BM693" s="226" t="s">
        <v>586</v>
      </c>
    </row>
    <row r="694" s="2" customFormat="1">
      <c r="A694" s="41"/>
      <c r="B694" s="42"/>
      <c r="C694" s="43"/>
      <c r="D694" s="228" t="s">
        <v>150</v>
      </c>
      <c r="E694" s="43"/>
      <c r="F694" s="229" t="s">
        <v>587</v>
      </c>
      <c r="G694" s="43"/>
      <c r="H694" s="43"/>
      <c r="I694" s="230"/>
      <c r="J694" s="43"/>
      <c r="K694" s="43"/>
      <c r="L694" s="47"/>
      <c r="M694" s="231"/>
      <c r="N694" s="232"/>
      <c r="O694" s="87"/>
      <c r="P694" s="87"/>
      <c r="Q694" s="87"/>
      <c r="R694" s="87"/>
      <c r="S694" s="87"/>
      <c r="T694" s="88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T694" s="20" t="s">
        <v>150</v>
      </c>
      <c r="AU694" s="20" t="s">
        <v>79</v>
      </c>
    </row>
    <row r="695" s="13" customFormat="1">
      <c r="A695" s="13"/>
      <c r="B695" s="233"/>
      <c r="C695" s="234"/>
      <c r="D695" s="235" t="s">
        <v>152</v>
      </c>
      <c r="E695" s="236" t="s">
        <v>19</v>
      </c>
      <c r="F695" s="237" t="s">
        <v>539</v>
      </c>
      <c r="G695" s="234"/>
      <c r="H695" s="236" t="s">
        <v>19</v>
      </c>
      <c r="I695" s="238"/>
      <c r="J695" s="234"/>
      <c r="K695" s="234"/>
      <c r="L695" s="239"/>
      <c r="M695" s="240"/>
      <c r="N695" s="241"/>
      <c r="O695" s="241"/>
      <c r="P695" s="241"/>
      <c r="Q695" s="241"/>
      <c r="R695" s="241"/>
      <c r="S695" s="241"/>
      <c r="T695" s="242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T695" s="243" t="s">
        <v>152</v>
      </c>
      <c r="AU695" s="243" t="s">
        <v>79</v>
      </c>
      <c r="AV695" s="13" t="s">
        <v>77</v>
      </c>
      <c r="AW695" s="13" t="s">
        <v>32</v>
      </c>
      <c r="AX695" s="13" t="s">
        <v>70</v>
      </c>
      <c r="AY695" s="243" t="s">
        <v>141</v>
      </c>
    </row>
    <row r="696" s="14" customFormat="1">
      <c r="A696" s="14"/>
      <c r="B696" s="244"/>
      <c r="C696" s="245"/>
      <c r="D696" s="235" t="s">
        <v>152</v>
      </c>
      <c r="E696" s="246" t="s">
        <v>19</v>
      </c>
      <c r="F696" s="247" t="s">
        <v>571</v>
      </c>
      <c r="G696" s="245"/>
      <c r="H696" s="248">
        <v>8.6400000000000006</v>
      </c>
      <c r="I696" s="249"/>
      <c r="J696" s="245"/>
      <c r="K696" s="245"/>
      <c r="L696" s="250"/>
      <c r="M696" s="251"/>
      <c r="N696" s="252"/>
      <c r="O696" s="252"/>
      <c r="P696" s="252"/>
      <c r="Q696" s="252"/>
      <c r="R696" s="252"/>
      <c r="S696" s="252"/>
      <c r="T696" s="253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T696" s="254" t="s">
        <v>152</v>
      </c>
      <c r="AU696" s="254" t="s">
        <v>79</v>
      </c>
      <c r="AV696" s="14" t="s">
        <v>79</v>
      </c>
      <c r="AW696" s="14" t="s">
        <v>32</v>
      </c>
      <c r="AX696" s="14" t="s">
        <v>70</v>
      </c>
      <c r="AY696" s="254" t="s">
        <v>141</v>
      </c>
    </row>
    <row r="697" s="15" customFormat="1">
      <c r="A697" s="15"/>
      <c r="B697" s="255"/>
      <c r="C697" s="256"/>
      <c r="D697" s="235" t="s">
        <v>152</v>
      </c>
      <c r="E697" s="257" t="s">
        <v>19</v>
      </c>
      <c r="F697" s="258" t="s">
        <v>155</v>
      </c>
      <c r="G697" s="256"/>
      <c r="H697" s="259">
        <v>8.6400000000000006</v>
      </c>
      <c r="I697" s="260"/>
      <c r="J697" s="256"/>
      <c r="K697" s="256"/>
      <c r="L697" s="261"/>
      <c r="M697" s="262"/>
      <c r="N697" s="263"/>
      <c r="O697" s="263"/>
      <c r="P697" s="263"/>
      <c r="Q697" s="263"/>
      <c r="R697" s="263"/>
      <c r="S697" s="263"/>
      <c r="T697" s="264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T697" s="265" t="s">
        <v>152</v>
      </c>
      <c r="AU697" s="265" t="s">
        <v>79</v>
      </c>
      <c r="AV697" s="15" t="s">
        <v>148</v>
      </c>
      <c r="AW697" s="15" t="s">
        <v>32</v>
      </c>
      <c r="AX697" s="15" t="s">
        <v>77</v>
      </c>
      <c r="AY697" s="265" t="s">
        <v>141</v>
      </c>
    </row>
    <row r="698" s="2" customFormat="1" ht="24.15" customHeight="1">
      <c r="A698" s="41"/>
      <c r="B698" s="42"/>
      <c r="C698" s="215" t="s">
        <v>588</v>
      </c>
      <c r="D698" s="215" t="s">
        <v>143</v>
      </c>
      <c r="E698" s="216" t="s">
        <v>589</v>
      </c>
      <c r="F698" s="217" t="s">
        <v>319</v>
      </c>
      <c r="G698" s="218" t="s">
        <v>320</v>
      </c>
      <c r="H698" s="219">
        <v>1.5</v>
      </c>
      <c r="I698" s="220"/>
      <c r="J698" s="221">
        <f>ROUND(I698*H698,2)</f>
        <v>0</v>
      </c>
      <c r="K698" s="217" t="s">
        <v>147</v>
      </c>
      <c r="L698" s="47"/>
      <c r="M698" s="222" t="s">
        <v>19</v>
      </c>
      <c r="N698" s="223" t="s">
        <v>41</v>
      </c>
      <c r="O698" s="87"/>
      <c r="P698" s="224">
        <f>O698*H698</f>
        <v>0</v>
      </c>
      <c r="Q698" s="224">
        <v>0</v>
      </c>
      <c r="R698" s="224">
        <f>Q698*H698</f>
        <v>0</v>
      </c>
      <c r="S698" s="224">
        <v>0</v>
      </c>
      <c r="T698" s="225">
        <f>S698*H698</f>
        <v>0</v>
      </c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R698" s="226" t="s">
        <v>148</v>
      </c>
      <c r="AT698" s="226" t="s">
        <v>143</v>
      </c>
      <c r="AU698" s="226" t="s">
        <v>79</v>
      </c>
      <c r="AY698" s="20" t="s">
        <v>141</v>
      </c>
      <c r="BE698" s="227">
        <f>IF(N698="základní",J698,0)</f>
        <v>0</v>
      </c>
      <c r="BF698" s="227">
        <f>IF(N698="snížená",J698,0)</f>
        <v>0</v>
      </c>
      <c r="BG698" s="227">
        <f>IF(N698="zákl. přenesená",J698,0)</f>
        <v>0</v>
      </c>
      <c r="BH698" s="227">
        <f>IF(N698="sníž. přenesená",J698,0)</f>
        <v>0</v>
      </c>
      <c r="BI698" s="227">
        <f>IF(N698="nulová",J698,0)</f>
        <v>0</v>
      </c>
      <c r="BJ698" s="20" t="s">
        <v>77</v>
      </c>
      <c r="BK698" s="227">
        <f>ROUND(I698*H698,2)</f>
        <v>0</v>
      </c>
      <c r="BL698" s="20" t="s">
        <v>148</v>
      </c>
      <c r="BM698" s="226" t="s">
        <v>590</v>
      </c>
    </row>
    <row r="699" s="2" customFormat="1">
      <c r="A699" s="41"/>
      <c r="B699" s="42"/>
      <c r="C699" s="43"/>
      <c r="D699" s="228" t="s">
        <v>150</v>
      </c>
      <c r="E699" s="43"/>
      <c r="F699" s="229" t="s">
        <v>591</v>
      </c>
      <c r="G699" s="43"/>
      <c r="H699" s="43"/>
      <c r="I699" s="230"/>
      <c r="J699" s="43"/>
      <c r="K699" s="43"/>
      <c r="L699" s="47"/>
      <c r="M699" s="231"/>
      <c r="N699" s="232"/>
      <c r="O699" s="87"/>
      <c r="P699" s="87"/>
      <c r="Q699" s="87"/>
      <c r="R699" s="87"/>
      <c r="S699" s="87"/>
      <c r="T699" s="88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T699" s="20" t="s">
        <v>150</v>
      </c>
      <c r="AU699" s="20" t="s">
        <v>79</v>
      </c>
    </row>
    <row r="700" s="13" customFormat="1">
      <c r="A700" s="13"/>
      <c r="B700" s="233"/>
      <c r="C700" s="234"/>
      <c r="D700" s="235" t="s">
        <v>152</v>
      </c>
      <c r="E700" s="236" t="s">
        <v>19</v>
      </c>
      <c r="F700" s="237" t="s">
        <v>539</v>
      </c>
      <c r="G700" s="234"/>
      <c r="H700" s="236" t="s">
        <v>19</v>
      </c>
      <c r="I700" s="238"/>
      <c r="J700" s="234"/>
      <c r="K700" s="234"/>
      <c r="L700" s="239"/>
      <c r="M700" s="240"/>
      <c r="N700" s="241"/>
      <c r="O700" s="241"/>
      <c r="P700" s="241"/>
      <c r="Q700" s="241"/>
      <c r="R700" s="241"/>
      <c r="S700" s="241"/>
      <c r="T700" s="242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T700" s="243" t="s">
        <v>152</v>
      </c>
      <c r="AU700" s="243" t="s">
        <v>79</v>
      </c>
      <c r="AV700" s="13" t="s">
        <v>77</v>
      </c>
      <c r="AW700" s="13" t="s">
        <v>32</v>
      </c>
      <c r="AX700" s="13" t="s">
        <v>70</v>
      </c>
      <c r="AY700" s="243" t="s">
        <v>141</v>
      </c>
    </row>
    <row r="701" s="14" customFormat="1">
      <c r="A701" s="14"/>
      <c r="B701" s="244"/>
      <c r="C701" s="245"/>
      <c r="D701" s="235" t="s">
        <v>152</v>
      </c>
      <c r="E701" s="246" t="s">
        <v>19</v>
      </c>
      <c r="F701" s="247" t="s">
        <v>557</v>
      </c>
      <c r="G701" s="245"/>
      <c r="H701" s="248">
        <v>1.5</v>
      </c>
      <c r="I701" s="249"/>
      <c r="J701" s="245"/>
      <c r="K701" s="245"/>
      <c r="L701" s="250"/>
      <c r="M701" s="251"/>
      <c r="N701" s="252"/>
      <c r="O701" s="252"/>
      <c r="P701" s="252"/>
      <c r="Q701" s="252"/>
      <c r="R701" s="252"/>
      <c r="S701" s="252"/>
      <c r="T701" s="253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T701" s="254" t="s">
        <v>152</v>
      </c>
      <c r="AU701" s="254" t="s">
        <v>79</v>
      </c>
      <c r="AV701" s="14" t="s">
        <v>79</v>
      </c>
      <c r="AW701" s="14" t="s">
        <v>32</v>
      </c>
      <c r="AX701" s="14" t="s">
        <v>70</v>
      </c>
      <c r="AY701" s="254" t="s">
        <v>141</v>
      </c>
    </row>
    <row r="702" s="15" customFormat="1">
      <c r="A702" s="15"/>
      <c r="B702" s="255"/>
      <c r="C702" s="256"/>
      <c r="D702" s="235" t="s">
        <v>152</v>
      </c>
      <c r="E702" s="257" t="s">
        <v>19</v>
      </c>
      <c r="F702" s="258" t="s">
        <v>155</v>
      </c>
      <c r="G702" s="256"/>
      <c r="H702" s="259">
        <v>1.5</v>
      </c>
      <c r="I702" s="260"/>
      <c r="J702" s="256"/>
      <c r="K702" s="256"/>
      <c r="L702" s="261"/>
      <c r="M702" s="262"/>
      <c r="N702" s="263"/>
      <c r="O702" s="263"/>
      <c r="P702" s="263"/>
      <c r="Q702" s="263"/>
      <c r="R702" s="263"/>
      <c r="S702" s="263"/>
      <c r="T702" s="264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T702" s="265" t="s">
        <v>152</v>
      </c>
      <c r="AU702" s="265" t="s">
        <v>79</v>
      </c>
      <c r="AV702" s="15" t="s">
        <v>148</v>
      </c>
      <c r="AW702" s="15" t="s">
        <v>32</v>
      </c>
      <c r="AX702" s="15" t="s">
        <v>77</v>
      </c>
      <c r="AY702" s="265" t="s">
        <v>141</v>
      </c>
    </row>
    <row r="703" s="2" customFormat="1" ht="24.15" customHeight="1">
      <c r="A703" s="41"/>
      <c r="B703" s="42"/>
      <c r="C703" s="215" t="s">
        <v>592</v>
      </c>
      <c r="D703" s="215" t="s">
        <v>143</v>
      </c>
      <c r="E703" s="216" t="s">
        <v>593</v>
      </c>
      <c r="F703" s="217" t="s">
        <v>594</v>
      </c>
      <c r="G703" s="218" t="s">
        <v>320</v>
      </c>
      <c r="H703" s="219">
        <v>5.7850000000000001</v>
      </c>
      <c r="I703" s="220"/>
      <c r="J703" s="221">
        <f>ROUND(I703*H703,2)</f>
        <v>0</v>
      </c>
      <c r="K703" s="217" t="s">
        <v>147</v>
      </c>
      <c r="L703" s="47"/>
      <c r="M703" s="222" t="s">
        <v>19</v>
      </c>
      <c r="N703" s="223" t="s">
        <v>41</v>
      </c>
      <c r="O703" s="87"/>
      <c r="P703" s="224">
        <f>O703*H703</f>
        <v>0</v>
      </c>
      <c r="Q703" s="224">
        <v>0</v>
      </c>
      <c r="R703" s="224">
        <f>Q703*H703</f>
        <v>0</v>
      </c>
      <c r="S703" s="224">
        <v>0</v>
      </c>
      <c r="T703" s="225">
        <f>S703*H703</f>
        <v>0</v>
      </c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R703" s="226" t="s">
        <v>148</v>
      </c>
      <c r="AT703" s="226" t="s">
        <v>143</v>
      </c>
      <c r="AU703" s="226" t="s">
        <v>79</v>
      </c>
      <c r="AY703" s="20" t="s">
        <v>141</v>
      </c>
      <c r="BE703" s="227">
        <f>IF(N703="základní",J703,0)</f>
        <v>0</v>
      </c>
      <c r="BF703" s="227">
        <f>IF(N703="snížená",J703,0)</f>
        <v>0</v>
      </c>
      <c r="BG703" s="227">
        <f>IF(N703="zákl. přenesená",J703,0)</f>
        <v>0</v>
      </c>
      <c r="BH703" s="227">
        <f>IF(N703="sníž. přenesená",J703,0)</f>
        <v>0</v>
      </c>
      <c r="BI703" s="227">
        <f>IF(N703="nulová",J703,0)</f>
        <v>0</v>
      </c>
      <c r="BJ703" s="20" t="s">
        <v>77</v>
      </c>
      <c r="BK703" s="227">
        <f>ROUND(I703*H703,2)</f>
        <v>0</v>
      </c>
      <c r="BL703" s="20" t="s">
        <v>148</v>
      </c>
      <c r="BM703" s="226" t="s">
        <v>595</v>
      </c>
    </row>
    <row r="704" s="2" customFormat="1">
      <c r="A704" s="41"/>
      <c r="B704" s="42"/>
      <c r="C704" s="43"/>
      <c r="D704" s="228" t="s">
        <v>150</v>
      </c>
      <c r="E704" s="43"/>
      <c r="F704" s="229" t="s">
        <v>596</v>
      </c>
      <c r="G704" s="43"/>
      <c r="H704" s="43"/>
      <c r="I704" s="230"/>
      <c r="J704" s="43"/>
      <c r="K704" s="43"/>
      <c r="L704" s="47"/>
      <c r="M704" s="231"/>
      <c r="N704" s="232"/>
      <c r="O704" s="87"/>
      <c r="P704" s="87"/>
      <c r="Q704" s="87"/>
      <c r="R704" s="87"/>
      <c r="S704" s="87"/>
      <c r="T704" s="88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T704" s="20" t="s">
        <v>150</v>
      </c>
      <c r="AU704" s="20" t="s">
        <v>79</v>
      </c>
    </row>
    <row r="705" s="13" customFormat="1">
      <c r="A705" s="13"/>
      <c r="B705" s="233"/>
      <c r="C705" s="234"/>
      <c r="D705" s="235" t="s">
        <v>152</v>
      </c>
      <c r="E705" s="236" t="s">
        <v>19</v>
      </c>
      <c r="F705" s="237" t="s">
        <v>539</v>
      </c>
      <c r="G705" s="234"/>
      <c r="H705" s="236" t="s">
        <v>19</v>
      </c>
      <c r="I705" s="238"/>
      <c r="J705" s="234"/>
      <c r="K705" s="234"/>
      <c r="L705" s="239"/>
      <c r="M705" s="240"/>
      <c r="N705" s="241"/>
      <c r="O705" s="241"/>
      <c r="P705" s="241"/>
      <c r="Q705" s="241"/>
      <c r="R705" s="241"/>
      <c r="S705" s="241"/>
      <c r="T705" s="242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43" t="s">
        <v>152</v>
      </c>
      <c r="AU705" s="243" t="s">
        <v>79</v>
      </c>
      <c r="AV705" s="13" t="s">
        <v>77</v>
      </c>
      <c r="AW705" s="13" t="s">
        <v>32</v>
      </c>
      <c r="AX705" s="13" t="s">
        <v>70</v>
      </c>
      <c r="AY705" s="243" t="s">
        <v>141</v>
      </c>
    </row>
    <row r="706" s="14" customFormat="1">
      <c r="A706" s="14"/>
      <c r="B706" s="244"/>
      <c r="C706" s="245"/>
      <c r="D706" s="235" t="s">
        <v>152</v>
      </c>
      <c r="E706" s="246" t="s">
        <v>19</v>
      </c>
      <c r="F706" s="247" t="s">
        <v>597</v>
      </c>
      <c r="G706" s="245"/>
      <c r="H706" s="248">
        <v>5.7850000000000001</v>
      </c>
      <c r="I706" s="249"/>
      <c r="J706" s="245"/>
      <c r="K706" s="245"/>
      <c r="L706" s="250"/>
      <c r="M706" s="251"/>
      <c r="N706" s="252"/>
      <c r="O706" s="252"/>
      <c r="P706" s="252"/>
      <c r="Q706" s="252"/>
      <c r="R706" s="252"/>
      <c r="S706" s="252"/>
      <c r="T706" s="253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T706" s="254" t="s">
        <v>152</v>
      </c>
      <c r="AU706" s="254" t="s">
        <v>79</v>
      </c>
      <c r="AV706" s="14" t="s">
        <v>79</v>
      </c>
      <c r="AW706" s="14" t="s">
        <v>32</v>
      </c>
      <c r="AX706" s="14" t="s">
        <v>70</v>
      </c>
      <c r="AY706" s="254" t="s">
        <v>141</v>
      </c>
    </row>
    <row r="707" s="15" customFormat="1">
      <c r="A707" s="15"/>
      <c r="B707" s="255"/>
      <c r="C707" s="256"/>
      <c r="D707" s="235" t="s">
        <v>152</v>
      </c>
      <c r="E707" s="257" t="s">
        <v>19</v>
      </c>
      <c r="F707" s="258" t="s">
        <v>155</v>
      </c>
      <c r="G707" s="256"/>
      <c r="H707" s="259">
        <v>5.7850000000000001</v>
      </c>
      <c r="I707" s="260"/>
      <c r="J707" s="256"/>
      <c r="K707" s="256"/>
      <c r="L707" s="261"/>
      <c r="M707" s="262"/>
      <c r="N707" s="263"/>
      <c r="O707" s="263"/>
      <c r="P707" s="263"/>
      <c r="Q707" s="263"/>
      <c r="R707" s="263"/>
      <c r="S707" s="263"/>
      <c r="T707" s="264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T707" s="265" t="s">
        <v>152</v>
      </c>
      <c r="AU707" s="265" t="s">
        <v>79</v>
      </c>
      <c r="AV707" s="15" t="s">
        <v>148</v>
      </c>
      <c r="AW707" s="15" t="s">
        <v>32</v>
      </c>
      <c r="AX707" s="15" t="s">
        <v>77</v>
      </c>
      <c r="AY707" s="265" t="s">
        <v>141</v>
      </c>
    </row>
    <row r="708" s="12" customFormat="1" ht="22.8" customHeight="1">
      <c r="A708" s="12"/>
      <c r="B708" s="199"/>
      <c r="C708" s="200"/>
      <c r="D708" s="201" t="s">
        <v>69</v>
      </c>
      <c r="E708" s="213" t="s">
        <v>598</v>
      </c>
      <c r="F708" s="213" t="s">
        <v>599</v>
      </c>
      <c r="G708" s="200"/>
      <c r="H708" s="200"/>
      <c r="I708" s="203"/>
      <c r="J708" s="214">
        <f>BK708</f>
        <v>0</v>
      </c>
      <c r="K708" s="200"/>
      <c r="L708" s="205"/>
      <c r="M708" s="206"/>
      <c r="N708" s="207"/>
      <c r="O708" s="207"/>
      <c r="P708" s="208">
        <f>SUM(P709:P710)</f>
        <v>0</v>
      </c>
      <c r="Q708" s="207"/>
      <c r="R708" s="208">
        <f>SUM(R709:R710)</f>
        <v>0</v>
      </c>
      <c r="S708" s="207"/>
      <c r="T708" s="209">
        <f>SUM(T709:T710)</f>
        <v>0</v>
      </c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R708" s="210" t="s">
        <v>77</v>
      </c>
      <c r="AT708" s="211" t="s">
        <v>69</v>
      </c>
      <c r="AU708" s="211" t="s">
        <v>77</v>
      </c>
      <c r="AY708" s="210" t="s">
        <v>141</v>
      </c>
      <c r="BK708" s="212">
        <f>SUM(BK709:BK710)</f>
        <v>0</v>
      </c>
    </row>
    <row r="709" s="2" customFormat="1" ht="24.15" customHeight="1">
      <c r="A709" s="41"/>
      <c r="B709" s="42"/>
      <c r="C709" s="215" t="s">
        <v>600</v>
      </c>
      <c r="D709" s="215" t="s">
        <v>143</v>
      </c>
      <c r="E709" s="216" t="s">
        <v>601</v>
      </c>
      <c r="F709" s="217" t="s">
        <v>602</v>
      </c>
      <c r="G709" s="218" t="s">
        <v>320</v>
      </c>
      <c r="H709" s="219">
        <v>10.407</v>
      </c>
      <c r="I709" s="220"/>
      <c r="J709" s="221">
        <f>ROUND(I709*H709,2)</f>
        <v>0</v>
      </c>
      <c r="K709" s="217" t="s">
        <v>147</v>
      </c>
      <c r="L709" s="47"/>
      <c r="M709" s="222" t="s">
        <v>19</v>
      </c>
      <c r="N709" s="223" t="s">
        <v>41</v>
      </c>
      <c r="O709" s="87"/>
      <c r="P709" s="224">
        <f>O709*H709</f>
        <v>0</v>
      </c>
      <c r="Q709" s="224">
        <v>0</v>
      </c>
      <c r="R709" s="224">
        <f>Q709*H709</f>
        <v>0</v>
      </c>
      <c r="S709" s="224">
        <v>0</v>
      </c>
      <c r="T709" s="225">
        <f>S709*H709</f>
        <v>0</v>
      </c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R709" s="226" t="s">
        <v>148</v>
      </c>
      <c r="AT709" s="226" t="s">
        <v>143</v>
      </c>
      <c r="AU709" s="226" t="s">
        <v>79</v>
      </c>
      <c r="AY709" s="20" t="s">
        <v>141</v>
      </c>
      <c r="BE709" s="227">
        <f>IF(N709="základní",J709,0)</f>
        <v>0</v>
      </c>
      <c r="BF709" s="227">
        <f>IF(N709="snížená",J709,0)</f>
        <v>0</v>
      </c>
      <c r="BG709" s="227">
        <f>IF(N709="zákl. přenesená",J709,0)</f>
        <v>0</v>
      </c>
      <c r="BH709" s="227">
        <f>IF(N709="sníž. přenesená",J709,0)</f>
        <v>0</v>
      </c>
      <c r="BI709" s="227">
        <f>IF(N709="nulová",J709,0)</f>
        <v>0</v>
      </c>
      <c r="BJ709" s="20" t="s">
        <v>77</v>
      </c>
      <c r="BK709" s="227">
        <f>ROUND(I709*H709,2)</f>
        <v>0</v>
      </c>
      <c r="BL709" s="20" t="s">
        <v>148</v>
      </c>
      <c r="BM709" s="226" t="s">
        <v>603</v>
      </c>
    </row>
    <row r="710" s="2" customFormat="1">
      <c r="A710" s="41"/>
      <c r="B710" s="42"/>
      <c r="C710" s="43"/>
      <c r="D710" s="228" t="s">
        <v>150</v>
      </c>
      <c r="E710" s="43"/>
      <c r="F710" s="229" t="s">
        <v>604</v>
      </c>
      <c r="G710" s="43"/>
      <c r="H710" s="43"/>
      <c r="I710" s="230"/>
      <c r="J710" s="43"/>
      <c r="K710" s="43"/>
      <c r="L710" s="47"/>
      <c r="M710" s="287"/>
      <c r="N710" s="288"/>
      <c r="O710" s="289"/>
      <c r="P710" s="289"/>
      <c r="Q710" s="289"/>
      <c r="R710" s="289"/>
      <c r="S710" s="289"/>
      <c r="T710" s="290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T710" s="20" t="s">
        <v>150</v>
      </c>
      <c r="AU710" s="20" t="s">
        <v>79</v>
      </c>
    </row>
    <row r="711" s="2" customFormat="1" ht="6.96" customHeight="1">
      <c r="A711" s="41"/>
      <c r="B711" s="62"/>
      <c r="C711" s="63"/>
      <c r="D711" s="63"/>
      <c r="E711" s="63"/>
      <c r="F711" s="63"/>
      <c r="G711" s="63"/>
      <c r="H711" s="63"/>
      <c r="I711" s="63"/>
      <c r="J711" s="63"/>
      <c r="K711" s="63"/>
      <c r="L711" s="47"/>
      <c r="M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</row>
  </sheetData>
  <sheetProtection sheet="1" autoFilter="0" formatColumns="0" formatRows="0" objects="1" scenarios="1" spinCount="100000" saltValue="eqJRZwRWdEeVZ+NLX/aLSXSjoMtZn64BUaWc7pT+Oa0DtY687nNLD0RW5oRJk1sTE9Bpt7e569pJs3erkBiEoQ==" hashValue="/ntQQJVfdLgOMFFTBc3vo8uLb+KcloC4H9Z1DoUenPobyb/zCbgInQEUHIh48bQX30dMw0lm5FdOvoE9QDWNgA==" algorithmName="SHA-512" password="CC51"/>
  <autoFilter ref="C92:K710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hyperlinks>
    <hyperlink ref="F97" r:id="rId1" display="https://podminky.urs.cz/item/CS_URS_2025_02/113106023"/>
    <hyperlink ref="F102" r:id="rId2" display="https://podminky.urs.cz/item/CS_URS_2025_02/113107423"/>
    <hyperlink ref="F132" r:id="rId3" display="https://podminky.urs.cz/item/CS_URS_2025_02/113107442"/>
    <hyperlink ref="F136" r:id="rId4" display="https://podminky.urs.cz/item/CS_URS_2025_02/113154523"/>
    <hyperlink ref="F140" r:id="rId5" display="https://podminky.urs.cz/item/CS_URS_2025_02/113202111"/>
    <hyperlink ref="F144" r:id="rId6" display="https://podminky.urs.cz/item/CS_URS_2025_02/119001405"/>
    <hyperlink ref="F149" r:id="rId7" display="https://podminky.urs.cz/item/CS_URS_2025_02/119001421"/>
    <hyperlink ref="F154" r:id="rId8" display="https://podminky.urs.cz/item/CS_URS_2025_02/121151104"/>
    <hyperlink ref="F160" r:id="rId9" display="https://podminky.urs.cz/item/CS_URS_2025_02/131251203"/>
    <hyperlink ref="F189" r:id="rId10" display="https://podminky.urs.cz/item/CS_URS_2025_02/132254203"/>
    <hyperlink ref="F196" r:id="rId11" display="https://podminky.urs.cz/item/CS_URS_2025_02/133212821"/>
    <hyperlink ref="F203" r:id="rId12" display="https://podminky.urs.cz/item/CS_URS_2025_02/139001101"/>
    <hyperlink ref="F209" r:id="rId13" display="https://podminky.urs.cz/item/CS_URS_2025_02/151102201"/>
    <hyperlink ref="F230" r:id="rId14" display="https://podminky.urs.cz/item/CS_URS_2025_02/151102211"/>
    <hyperlink ref="F232" r:id="rId15" display="https://podminky.urs.cz/item/CS_URS_2025_02/151102301"/>
    <hyperlink ref="F253" r:id="rId16" display="https://podminky.urs.cz/item/CS_URS_2025_02/151102311"/>
    <hyperlink ref="F255" r:id="rId17" display="https://podminky.urs.cz/item/CS_URS_2025_02/151811131"/>
    <hyperlink ref="F260" r:id="rId18" display="https://podminky.urs.cz/item/CS_URS_2025_02/151811231"/>
    <hyperlink ref="F262" r:id="rId19" display="https://podminky.urs.cz/item/CS_URS_2025_02/162351104"/>
    <hyperlink ref="F273" r:id="rId20" display="https://podminky.urs.cz/item/CS_URS_2025_02/162651112"/>
    <hyperlink ref="F316" r:id="rId21" display="https://podminky.urs.cz/item/CS_URS_2025_02/167151101"/>
    <hyperlink ref="F322" r:id="rId22" display="https://podminky.urs.cz/item/CS_URS_2025_02/171201231"/>
    <hyperlink ref="F366" r:id="rId23" display="https://podminky.urs.cz/item/CS_URS_2025_02/171251201"/>
    <hyperlink ref="F372" r:id="rId24" display="https://podminky.urs.cz/item/CS_URS_2025_02/174151101"/>
    <hyperlink ref="F419" r:id="rId25" display="https://podminky.urs.cz/item/CS_URS_2025_02/174151101"/>
    <hyperlink ref="F438" r:id="rId26" display="https://podminky.urs.cz/item/CS_URS_2025_02/174151101"/>
    <hyperlink ref="F450" r:id="rId27" display="https://podminky.urs.cz/item/CS_URS_2025_02/175151101"/>
    <hyperlink ref="F478" r:id="rId28" display="https://podminky.urs.cz/item/CS_URS_2025_02/181111111"/>
    <hyperlink ref="F487" r:id="rId29" display="https://podminky.urs.cz/item/CS_URS_2025_02/181351004"/>
    <hyperlink ref="F493" r:id="rId30" display="https://podminky.urs.cz/item/CS_URS_2025_02/181411141"/>
    <hyperlink ref="F505" r:id="rId31" display="https://podminky.urs.cz/item/CS_URS_2025_02/451541111"/>
    <hyperlink ref="F532" r:id="rId32" display="https://podminky.urs.cz/item/CS_URS_2025_02/564851011"/>
    <hyperlink ref="F538" r:id="rId33" display="https://podminky.urs.cz/item/CS_URS_2025_02/564861011"/>
    <hyperlink ref="F568" r:id="rId34" display="https://podminky.urs.cz/item/CS_URS_2025_02/565145001"/>
    <hyperlink ref="F572" r:id="rId35" display="https://podminky.urs.cz/item/CS_URS_2025_02/573211109"/>
    <hyperlink ref="F577" r:id="rId36" display="https://podminky.urs.cz/item/CS_URS_2025_02/577144011"/>
    <hyperlink ref="F581" r:id="rId37" display="https://podminky.urs.cz/item/CS_URS_2025_02/596211110"/>
    <hyperlink ref="F592" r:id="rId38" display="https://podminky.urs.cz/item/CS_URS_2025_02/850311811"/>
    <hyperlink ref="F596" r:id="rId39" display="https://podminky.urs.cz/item/CS_URS_2025_02/890331811"/>
    <hyperlink ref="F600" r:id="rId40" display="https://podminky.urs.cz/item/CS_URS_2025_02/899102211"/>
    <hyperlink ref="F603" r:id="rId41" display="https://podminky.urs.cz/item/CS_URS_2025_02/916131213"/>
    <hyperlink ref="F609" r:id="rId42" display="https://podminky.urs.cz/item/CS_URS_2025_02/916231213"/>
    <hyperlink ref="F615" r:id="rId43" display="https://podminky.urs.cz/item/CS_URS_2025_02/919112111"/>
    <hyperlink ref="F619" r:id="rId44" display="https://podminky.urs.cz/item/CS_URS_2025_02/919112212"/>
    <hyperlink ref="F621" r:id="rId45" display="https://podminky.urs.cz/item/CS_URS_2025_02/919121111"/>
    <hyperlink ref="F623" r:id="rId46" display="https://podminky.urs.cz/item/CS_URS_2025_02/919735112"/>
    <hyperlink ref="F633" r:id="rId47" display="https://podminky.urs.cz/item/CS_URS_2025_02/979021112"/>
    <hyperlink ref="F637" r:id="rId48" display="https://podminky.urs.cz/item/CS_URS_2025_02/979021113"/>
    <hyperlink ref="F641" r:id="rId49" display="https://podminky.urs.cz/item/CS_URS_2025_02/979051121"/>
    <hyperlink ref="F647" r:id="rId50" display="https://podminky.urs.cz/item/CS_URS_2025_02/997013151"/>
    <hyperlink ref="F652" r:id="rId51" display="https://podminky.urs.cz/item/CS_URS_2025_02/997013501"/>
    <hyperlink ref="F657" r:id="rId52" display="https://podminky.urs.cz/item/CS_URS_2025_02/997013509"/>
    <hyperlink ref="F663" r:id="rId53" display="https://podminky.urs.cz/item/CS_URS_2025_02/997221551"/>
    <hyperlink ref="F669" r:id="rId54" display="https://podminky.urs.cz/item/CS_URS_2025_02/997221559"/>
    <hyperlink ref="F676" r:id="rId55" display="https://podminky.urs.cz/item/CS_URS_2025_02/997221561"/>
    <hyperlink ref="F682" r:id="rId56" display="https://podminky.urs.cz/item/CS_URS_2025_02/997221569"/>
    <hyperlink ref="F689" r:id="rId57" display="https://podminky.urs.cz/item/CS_URS_2025_02/997221861"/>
    <hyperlink ref="F694" r:id="rId58" display="https://podminky.urs.cz/item/CS_URS_2025_02/997221862"/>
    <hyperlink ref="F699" r:id="rId59" display="https://podminky.urs.cz/item/CS_URS_2025_02/997221873"/>
    <hyperlink ref="F704" r:id="rId60" display="https://podminky.urs.cz/item/CS_URS_2025_02/997221875"/>
    <hyperlink ref="F710" r:id="rId61" display="https://podminky.urs.cz/item/CS_URS_2025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62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87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79</v>
      </c>
    </row>
    <row r="4" s="1" customFormat="1" ht="24.96" customHeight="1">
      <c r="B4" s="23"/>
      <c r="D4" s="143" t="s">
        <v>109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26.25" customHeight="1">
      <c r="B7" s="23"/>
      <c r="E7" s="146" t="str">
        <f>'Rekapitulace stavby'!K6</f>
        <v>UHERSKÉ HRADIŠTĚ, MAŘATICE, UL. NA ZÁPOVĚDI REKONSTRUKCE VODOVODNÍCH ŘADŮ O-7 A O-8</v>
      </c>
      <c r="F7" s="145"/>
      <c r="G7" s="145"/>
      <c r="H7" s="145"/>
      <c r="L7" s="23"/>
    </row>
    <row r="8" s="1" customFormat="1" ht="12" customHeight="1">
      <c r="B8" s="23"/>
      <c r="D8" s="145" t="s">
        <v>110</v>
      </c>
      <c r="L8" s="23"/>
    </row>
    <row r="9" s="2" customFormat="1" ht="16.5" customHeight="1">
      <c r="A9" s="41"/>
      <c r="B9" s="47"/>
      <c r="C9" s="41"/>
      <c r="D9" s="41"/>
      <c r="E9" s="146" t="s">
        <v>111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112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605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19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21</v>
      </c>
      <c r="E14" s="41"/>
      <c r="F14" s="136" t="s">
        <v>22</v>
      </c>
      <c r="G14" s="41"/>
      <c r="H14" s="41"/>
      <c r="I14" s="145" t="s">
        <v>23</v>
      </c>
      <c r="J14" s="149" t="str">
        <f>'Rekapitulace stavby'!AN8</f>
        <v>25. 9. 2025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25</v>
      </c>
      <c r="E16" s="41"/>
      <c r="F16" s="41"/>
      <c r="G16" s="41"/>
      <c r="H16" s="41"/>
      <c r="I16" s="145" t="s">
        <v>26</v>
      </c>
      <c r="J16" s="136" t="str">
        <f>IF('Rekapitulace stavby'!AN10="","",'Rekapitulace stavby'!AN10)</f>
        <v/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tr">
        <f>IF('Rekapitulace stavby'!E11="","",'Rekapitulace stavby'!E11)</f>
        <v xml:space="preserve"> </v>
      </c>
      <c r="F17" s="41"/>
      <c r="G17" s="41"/>
      <c r="H17" s="41"/>
      <c r="I17" s="145" t="s">
        <v>28</v>
      </c>
      <c r="J17" s="136" t="str">
        <f>IF('Rekapitulace stavby'!AN11="","",'Rekapitulace stavby'!AN11)</f>
        <v/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29</v>
      </c>
      <c r="E19" s="41"/>
      <c r="F19" s="41"/>
      <c r="G19" s="41"/>
      <c r="H19" s="41"/>
      <c r="I19" s="145" t="s">
        <v>26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28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31</v>
      </c>
      <c r="E22" s="41"/>
      <c r="F22" s="41"/>
      <c r="G22" s="41"/>
      <c r="H22" s="41"/>
      <c r="I22" s="145" t="s">
        <v>26</v>
      </c>
      <c r="J22" s="136" t="str">
        <f>IF('Rekapitulace stavby'!AN16="","",'Rekapitulace stavby'!AN16)</f>
        <v/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tr">
        <f>IF('Rekapitulace stavby'!E17="","",'Rekapitulace stavby'!E17)</f>
        <v xml:space="preserve"> </v>
      </c>
      <c r="F23" s="41"/>
      <c r="G23" s="41"/>
      <c r="H23" s="41"/>
      <c r="I23" s="145" t="s">
        <v>28</v>
      </c>
      <c r="J23" s="136" t="str">
        <f>IF('Rekapitulace stavby'!AN17="","",'Rekapitulace stavby'!AN17)</f>
        <v/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33</v>
      </c>
      <c r="E25" s="41"/>
      <c r="F25" s="41"/>
      <c r="G25" s="41"/>
      <c r="H25" s="41"/>
      <c r="I25" s="145" t="s">
        <v>26</v>
      </c>
      <c r="J25" s="136" t="str">
        <f>IF('Rekapitulace stavby'!AN19="","",'Rekapitulace stavby'!AN19)</f>
        <v/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5" t="s">
        <v>28</v>
      </c>
      <c r="J26" s="136" t="str">
        <f>IF('Rekapitulace stavby'!AN20="","",'Rekapitulace stavby'!AN20)</f>
        <v/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34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36</v>
      </c>
      <c r="E32" s="41"/>
      <c r="F32" s="41"/>
      <c r="G32" s="41"/>
      <c r="H32" s="41"/>
      <c r="I32" s="41"/>
      <c r="J32" s="156">
        <f>ROUND(J90,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38</v>
      </c>
      <c r="G34" s="41"/>
      <c r="H34" s="41"/>
      <c r="I34" s="157" t="s">
        <v>37</v>
      </c>
      <c r="J34" s="157" t="s">
        <v>39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40</v>
      </c>
      <c r="E35" s="145" t="s">
        <v>41</v>
      </c>
      <c r="F35" s="159">
        <f>ROUND((SUM(BE90:BE263)),  2)</f>
        <v>0</v>
      </c>
      <c r="G35" s="41"/>
      <c r="H35" s="41"/>
      <c r="I35" s="160">
        <v>0.20999999999999999</v>
      </c>
      <c r="J35" s="159">
        <f>ROUND(((SUM(BE90:BE263))*I35),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42</v>
      </c>
      <c r="F36" s="159">
        <f>ROUND((SUM(BF90:BF263)),  2)</f>
        <v>0</v>
      </c>
      <c r="G36" s="41"/>
      <c r="H36" s="41"/>
      <c r="I36" s="160">
        <v>0.12</v>
      </c>
      <c r="J36" s="159">
        <f>ROUND(((SUM(BF90:BF263))*I36),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43</v>
      </c>
      <c r="F37" s="159">
        <f>ROUND((SUM(BG90:BG263)),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44</v>
      </c>
      <c r="F38" s="159">
        <f>ROUND((SUM(BH90:BH263)),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45</v>
      </c>
      <c r="F39" s="159">
        <f>ROUND((SUM(BI90:BI263)),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46</v>
      </c>
      <c r="E41" s="163"/>
      <c r="F41" s="163"/>
      <c r="G41" s="164" t="s">
        <v>47</v>
      </c>
      <c r="H41" s="165" t="s">
        <v>48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114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2" t="str">
        <f>E7</f>
        <v>UHERSKÉ HRADIŠTĚ, MAŘATICE, UL. NA ZÁPOVĚDI REKONSTRUKCE VODOVODNÍCH ŘADŮ O-7 A O-8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110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111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112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SO01.2 - Výpis materiálu řad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21</v>
      </c>
      <c r="D56" s="43"/>
      <c r="E56" s="43"/>
      <c r="F56" s="30" t="str">
        <f>F14</f>
        <v>Uherské Hradiště, místní části Mařatice</v>
      </c>
      <c r="G56" s="43"/>
      <c r="H56" s="43"/>
      <c r="I56" s="35" t="s">
        <v>23</v>
      </c>
      <c r="J56" s="75" t="str">
        <f>IF(J14="","",J14)</f>
        <v>25. 9. 2025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25</v>
      </c>
      <c r="D58" s="43"/>
      <c r="E58" s="43"/>
      <c r="F58" s="30" t="str">
        <f>E17</f>
        <v xml:space="preserve"> </v>
      </c>
      <c r="G58" s="43"/>
      <c r="H58" s="43"/>
      <c r="I58" s="35" t="s">
        <v>31</v>
      </c>
      <c r="J58" s="39" t="str">
        <f>E23</f>
        <v xml:space="preserve"> 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29</v>
      </c>
      <c r="D59" s="43"/>
      <c r="E59" s="43"/>
      <c r="F59" s="30" t="str">
        <f>IF(E20="","",E20)</f>
        <v>Vyplň údaj</v>
      </c>
      <c r="G59" s="43"/>
      <c r="H59" s="43"/>
      <c r="I59" s="35" t="s">
        <v>33</v>
      </c>
      <c r="J59" s="39" t="str">
        <f>E26</f>
        <v xml:space="preserve"> 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115</v>
      </c>
      <c r="D61" s="174"/>
      <c r="E61" s="174"/>
      <c r="F61" s="174"/>
      <c r="G61" s="174"/>
      <c r="H61" s="174"/>
      <c r="I61" s="174"/>
      <c r="J61" s="175" t="s">
        <v>116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68</v>
      </c>
      <c r="D63" s="43"/>
      <c r="E63" s="43"/>
      <c r="F63" s="43"/>
      <c r="G63" s="43"/>
      <c r="H63" s="43"/>
      <c r="I63" s="43"/>
      <c r="J63" s="105">
        <f>J90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117</v>
      </c>
    </row>
    <row r="64" s="9" customFormat="1" ht="24.96" customHeight="1">
      <c r="A64" s="9"/>
      <c r="B64" s="177"/>
      <c r="C64" s="178"/>
      <c r="D64" s="179" t="s">
        <v>606</v>
      </c>
      <c r="E64" s="180"/>
      <c r="F64" s="180"/>
      <c r="G64" s="180"/>
      <c r="H64" s="180"/>
      <c r="I64" s="180"/>
      <c r="J64" s="181">
        <f>J91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607</v>
      </c>
      <c r="E65" s="185"/>
      <c r="F65" s="185"/>
      <c r="G65" s="185"/>
      <c r="H65" s="185"/>
      <c r="I65" s="185"/>
      <c r="J65" s="186">
        <f>J92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608</v>
      </c>
      <c r="E66" s="185"/>
      <c r="F66" s="185"/>
      <c r="G66" s="185"/>
      <c r="H66" s="185"/>
      <c r="I66" s="185"/>
      <c r="J66" s="186">
        <f>J203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609</v>
      </c>
      <c r="E67" s="185"/>
      <c r="F67" s="185"/>
      <c r="G67" s="185"/>
      <c r="H67" s="185"/>
      <c r="I67" s="185"/>
      <c r="J67" s="186">
        <f>J210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125</v>
      </c>
      <c r="E68" s="185"/>
      <c r="F68" s="185"/>
      <c r="G68" s="185"/>
      <c r="H68" s="185"/>
      <c r="I68" s="185"/>
      <c r="J68" s="186">
        <f>J261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126</v>
      </c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6.25" customHeight="1">
      <c r="A78" s="41"/>
      <c r="B78" s="42"/>
      <c r="C78" s="43"/>
      <c r="D78" s="43"/>
      <c r="E78" s="172" t="str">
        <f>E7</f>
        <v>UHERSKÉ HRADIŠTĚ, MAŘATICE, UL. NA ZÁPOVĚDI REKONSTRUKCE VODOVODNÍCH ŘADŮ O-7 A O-8</v>
      </c>
      <c r="F78" s="35"/>
      <c r="G78" s="35"/>
      <c r="H78" s="35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110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2" customFormat="1" ht="16.5" customHeight="1">
      <c r="A80" s="41"/>
      <c r="B80" s="42"/>
      <c r="C80" s="43"/>
      <c r="D80" s="43"/>
      <c r="E80" s="172" t="s">
        <v>111</v>
      </c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112</v>
      </c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6.5" customHeight="1">
      <c r="A82" s="41"/>
      <c r="B82" s="42"/>
      <c r="C82" s="43"/>
      <c r="D82" s="43"/>
      <c r="E82" s="72" t="str">
        <f>E11</f>
        <v>SO01.2 - Výpis materiálu řad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21</v>
      </c>
      <c r="D84" s="43"/>
      <c r="E84" s="43"/>
      <c r="F84" s="30" t="str">
        <f>F14</f>
        <v>Uherské Hradiště, místní části Mařatice</v>
      </c>
      <c r="G84" s="43"/>
      <c r="H84" s="43"/>
      <c r="I84" s="35" t="s">
        <v>23</v>
      </c>
      <c r="J84" s="75" t="str">
        <f>IF(J14="","",J14)</f>
        <v>25. 9. 2025</v>
      </c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5.15" customHeight="1">
      <c r="A86" s="41"/>
      <c r="B86" s="42"/>
      <c r="C86" s="35" t="s">
        <v>25</v>
      </c>
      <c r="D86" s="43"/>
      <c r="E86" s="43"/>
      <c r="F86" s="30" t="str">
        <f>E17</f>
        <v xml:space="preserve"> </v>
      </c>
      <c r="G86" s="43"/>
      <c r="H86" s="43"/>
      <c r="I86" s="35" t="s">
        <v>31</v>
      </c>
      <c r="J86" s="39" t="str">
        <f>E23</f>
        <v xml:space="preserve"> 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5.15" customHeight="1">
      <c r="A87" s="41"/>
      <c r="B87" s="42"/>
      <c r="C87" s="35" t="s">
        <v>29</v>
      </c>
      <c r="D87" s="43"/>
      <c r="E87" s="43"/>
      <c r="F87" s="30" t="str">
        <f>IF(E20="","",E20)</f>
        <v>Vyplň údaj</v>
      </c>
      <c r="G87" s="43"/>
      <c r="H87" s="43"/>
      <c r="I87" s="35" t="s">
        <v>33</v>
      </c>
      <c r="J87" s="39" t="str">
        <f>E26</f>
        <v xml:space="preserve"> 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0.32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11" customFormat="1" ht="29.28" customHeight="1">
      <c r="A89" s="188"/>
      <c r="B89" s="189"/>
      <c r="C89" s="190" t="s">
        <v>127</v>
      </c>
      <c r="D89" s="191" t="s">
        <v>55</v>
      </c>
      <c r="E89" s="191" t="s">
        <v>51</v>
      </c>
      <c r="F89" s="191" t="s">
        <v>52</v>
      </c>
      <c r="G89" s="191" t="s">
        <v>128</v>
      </c>
      <c r="H89" s="191" t="s">
        <v>129</v>
      </c>
      <c r="I89" s="191" t="s">
        <v>130</v>
      </c>
      <c r="J89" s="191" t="s">
        <v>116</v>
      </c>
      <c r="K89" s="192" t="s">
        <v>131</v>
      </c>
      <c r="L89" s="193"/>
      <c r="M89" s="95" t="s">
        <v>19</v>
      </c>
      <c r="N89" s="96" t="s">
        <v>40</v>
      </c>
      <c r="O89" s="96" t="s">
        <v>132</v>
      </c>
      <c r="P89" s="96" t="s">
        <v>133</v>
      </c>
      <c r="Q89" s="96" t="s">
        <v>134</v>
      </c>
      <c r="R89" s="96" t="s">
        <v>135</v>
      </c>
      <c r="S89" s="96" t="s">
        <v>136</v>
      </c>
      <c r="T89" s="97" t="s">
        <v>137</v>
      </c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</row>
    <row r="90" s="2" customFormat="1" ht="22.8" customHeight="1">
      <c r="A90" s="41"/>
      <c r="B90" s="42"/>
      <c r="C90" s="102" t="s">
        <v>138</v>
      </c>
      <c r="D90" s="43"/>
      <c r="E90" s="43"/>
      <c r="F90" s="43"/>
      <c r="G90" s="43"/>
      <c r="H90" s="43"/>
      <c r="I90" s="43"/>
      <c r="J90" s="194">
        <f>BK90</f>
        <v>0</v>
      </c>
      <c r="K90" s="43"/>
      <c r="L90" s="47"/>
      <c r="M90" s="98"/>
      <c r="N90" s="195"/>
      <c r="O90" s="99"/>
      <c r="P90" s="196">
        <f>P91</f>
        <v>0</v>
      </c>
      <c r="Q90" s="99"/>
      <c r="R90" s="196">
        <f>R91</f>
        <v>3.0672678119999999</v>
      </c>
      <c r="S90" s="99"/>
      <c r="T90" s="197">
        <f>T91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69</v>
      </c>
      <c r="AU90" s="20" t="s">
        <v>117</v>
      </c>
      <c r="BK90" s="198">
        <f>BK91</f>
        <v>0</v>
      </c>
    </row>
    <row r="91" s="12" customFormat="1" ht="25.92" customHeight="1">
      <c r="A91" s="12"/>
      <c r="B91" s="199"/>
      <c r="C91" s="200"/>
      <c r="D91" s="201" t="s">
        <v>69</v>
      </c>
      <c r="E91" s="202" t="s">
        <v>139</v>
      </c>
      <c r="F91" s="202" t="s">
        <v>610</v>
      </c>
      <c r="G91" s="200"/>
      <c r="H91" s="200"/>
      <c r="I91" s="203"/>
      <c r="J91" s="204">
        <f>BK91</f>
        <v>0</v>
      </c>
      <c r="K91" s="200"/>
      <c r="L91" s="205"/>
      <c r="M91" s="206"/>
      <c r="N91" s="207"/>
      <c r="O91" s="207"/>
      <c r="P91" s="208">
        <f>P92+P203+P210+P261</f>
        <v>0</v>
      </c>
      <c r="Q91" s="207"/>
      <c r="R91" s="208">
        <f>R92+R203+R210+R261</f>
        <v>3.0672678119999999</v>
      </c>
      <c r="S91" s="207"/>
      <c r="T91" s="209">
        <f>T92+T203+T210+T261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77</v>
      </c>
      <c r="AT91" s="211" t="s">
        <v>69</v>
      </c>
      <c r="AU91" s="211" t="s">
        <v>70</v>
      </c>
      <c r="AY91" s="210" t="s">
        <v>141</v>
      </c>
      <c r="BK91" s="212">
        <f>BK92+BK203+BK210+BK261</f>
        <v>0</v>
      </c>
    </row>
    <row r="92" s="12" customFormat="1" ht="22.8" customHeight="1">
      <c r="A92" s="12"/>
      <c r="B92" s="199"/>
      <c r="C92" s="200"/>
      <c r="D92" s="201" t="s">
        <v>69</v>
      </c>
      <c r="E92" s="213" t="s">
        <v>205</v>
      </c>
      <c r="F92" s="213" t="s">
        <v>611</v>
      </c>
      <c r="G92" s="200"/>
      <c r="H92" s="200"/>
      <c r="I92" s="203"/>
      <c r="J92" s="214">
        <f>BK92</f>
        <v>0</v>
      </c>
      <c r="K92" s="200"/>
      <c r="L92" s="205"/>
      <c r="M92" s="206"/>
      <c r="N92" s="207"/>
      <c r="O92" s="207"/>
      <c r="P92" s="208">
        <f>SUM(P93:P202)</f>
        <v>0</v>
      </c>
      <c r="Q92" s="207"/>
      <c r="R92" s="208">
        <f>SUM(R93:R202)</f>
        <v>1.913367812</v>
      </c>
      <c r="S92" s="207"/>
      <c r="T92" s="209">
        <f>SUM(T93:T202)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77</v>
      </c>
      <c r="AT92" s="211" t="s">
        <v>69</v>
      </c>
      <c r="AU92" s="211" t="s">
        <v>77</v>
      </c>
      <c r="AY92" s="210" t="s">
        <v>141</v>
      </c>
      <c r="BK92" s="212">
        <f>SUM(BK93:BK202)</f>
        <v>0</v>
      </c>
    </row>
    <row r="93" s="2" customFormat="1" ht="24.15" customHeight="1">
      <c r="A93" s="41"/>
      <c r="B93" s="42"/>
      <c r="C93" s="215" t="s">
        <v>77</v>
      </c>
      <c r="D93" s="215" t="s">
        <v>143</v>
      </c>
      <c r="E93" s="216" t="s">
        <v>612</v>
      </c>
      <c r="F93" s="217" t="s">
        <v>613</v>
      </c>
      <c r="G93" s="218" t="s">
        <v>467</v>
      </c>
      <c r="H93" s="219">
        <v>9</v>
      </c>
      <c r="I93" s="220"/>
      <c r="J93" s="221">
        <f>ROUND(I93*H93,2)</f>
        <v>0</v>
      </c>
      <c r="K93" s="217" t="s">
        <v>147</v>
      </c>
      <c r="L93" s="47"/>
      <c r="M93" s="222" t="s">
        <v>19</v>
      </c>
      <c r="N93" s="223" t="s">
        <v>41</v>
      </c>
      <c r="O93" s="87"/>
      <c r="P93" s="224">
        <f>O93*H93</f>
        <v>0</v>
      </c>
      <c r="Q93" s="224">
        <v>0.00167</v>
      </c>
      <c r="R93" s="224">
        <f>Q93*H93</f>
        <v>0.01503</v>
      </c>
      <c r="S93" s="224">
        <v>0</v>
      </c>
      <c r="T93" s="225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6" t="s">
        <v>148</v>
      </c>
      <c r="AT93" s="226" t="s">
        <v>143</v>
      </c>
      <c r="AU93" s="226" t="s">
        <v>79</v>
      </c>
      <c r="AY93" s="20" t="s">
        <v>141</v>
      </c>
      <c r="BE93" s="227">
        <f>IF(N93="základní",J93,0)</f>
        <v>0</v>
      </c>
      <c r="BF93" s="227">
        <f>IF(N93="snížená",J93,0)</f>
        <v>0</v>
      </c>
      <c r="BG93" s="227">
        <f>IF(N93="zákl. přenesená",J93,0)</f>
        <v>0</v>
      </c>
      <c r="BH93" s="227">
        <f>IF(N93="sníž. přenesená",J93,0)</f>
        <v>0</v>
      </c>
      <c r="BI93" s="227">
        <f>IF(N93="nulová",J93,0)</f>
        <v>0</v>
      </c>
      <c r="BJ93" s="20" t="s">
        <v>77</v>
      </c>
      <c r="BK93" s="227">
        <f>ROUND(I93*H93,2)</f>
        <v>0</v>
      </c>
      <c r="BL93" s="20" t="s">
        <v>148</v>
      </c>
      <c r="BM93" s="226" t="s">
        <v>614</v>
      </c>
    </row>
    <row r="94" s="2" customFormat="1">
      <c r="A94" s="41"/>
      <c r="B94" s="42"/>
      <c r="C94" s="43"/>
      <c r="D94" s="228" t="s">
        <v>150</v>
      </c>
      <c r="E94" s="43"/>
      <c r="F94" s="229" t="s">
        <v>615</v>
      </c>
      <c r="G94" s="43"/>
      <c r="H94" s="43"/>
      <c r="I94" s="230"/>
      <c r="J94" s="43"/>
      <c r="K94" s="43"/>
      <c r="L94" s="47"/>
      <c r="M94" s="231"/>
      <c r="N94" s="232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150</v>
      </c>
      <c r="AU94" s="20" t="s">
        <v>79</v>
      </c>
    </row>
    <row r="95" s="2" customFormat="1" ht="16.5" customHeight="1">
      <c r="A95" s="41"/>
      <c r="B95" s="42"/>
      <c r="C95" s="277" t="s">
        <v>79</v>
      </c>
      <c r="D95" s="277" t="s">
        <v>354</v>
      </c>
      <c r="E95" s="278" t="s">
        <v>616</v>
      </c>
      <c r="F95" s="279" t="s">
        <v>617</v>
      </c>
      <c r="G95" s="280" t="s">
        <v>467</v>
      </c>
      <c r="H95" s="281">
        <v>4</v>
      </c>
      <c r="I95" s="282"/>
      <c r="J95" s="283">
        <f>ROUND(I95*H95,2)</f>
        <v>0</v>
      </c>
      <c r="K95" s="279" t="s">
        <v>147</v>
      </c>
      <c r="L95" s="284"/>
      <c r="M95" s="285" t="s">
        <v>19</v>
      </c>
      <c r="N95" s="286" t="s">
        <v>41</v>
      </c>
      <c r="O95" s="87"/>
      <c r="P95" s="224">
        <f>O95*H95</f>
        <v>0</v>
      </c>
      <c r="Q95" s="224">
        <v>0.0035999999999999999</v>
      </c>
      <c r="R95" s="224">
        <f>Q95*H95</f>
        <v>0.0144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205</v>
      </c>
      <c r="AT95" s="226" t="s">
        <v>354</v>
      </c>
      <c r="AU95" s="226" t="s">
        <v>79</v>
      </c>
      <c r="AY95" s="20" t="s">
        <v>141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20" t="s">
        <v>77</v>
      </c>
      <c r="BK95" s="227">
        <f>ROUND(I95*H95,2)</f>
        <v>0</v>
      </c>
      <c r="BL95" s="20" t="s">
        <v>148</v>
      </c>
      <c r="BM95" s="226" t="s">
        <v>618</v>
      </c>
    </row>
    <row r="96" s="2" customFormat="1">
      <c r="A96" s="41"/>
      <c r="B96" s="42"/>
      <c r="C96" s="43"/>
      <c r="D96" s="235" t="s">
        <v>619</v>
      </c>
      <c r="E96" s="43"/>
      <c r="F96" s="291" t="s">
        <v>620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619</v>
      </c>
      <c r="AU96" s="20" t="s">
        <v>79</v>
      </c>
    </row>
    <row r="97" s="14" customFormat="1">
      <c r="A97" s="14"/>
      <c r="B97" s="244"/>
      <c r="C97" s="245"/>
      <c r="D97" s="235" t="s">
        <v>152</v>
      </c>
      <c r="E97" s="246" t="s">
        <v>19</v>
      </c>
      <c r="F97" s="247" t="s">
        <v>621</v>
      </c>
      <c r="G97" s="245"/>
      <c r="H97" s="248">
        <v>4</v>
      </c>
      <c r="I97" s="249"/>
      <c r="J97" s="245"/>
      <c r="K97" s="245"/>
      <c r="L97" s="250"/>
      <c r="M97" s="251"/>
      <c r="N97" s="252"/>
      <c r="O97" s="252"/>
      <c r="P97" s="252"/>
      <c r="Q97" s="252"/>
      <c r="R97" s="252"/>
      <c r="S97" s="252"/>
      <c r="T97" s="253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4" t="s">
        <v>152</v>
      </c>
      <c r="AU97" s="254" t="s">
        <v>79</v>
      </c>
      <c r="AV97" s="14" t="s">
        <v>79</v>
      </c>
      <c r="AW97" s="14" t="s">
        <v>32</v>
      </c>
      <c r="AX97" s="14" t="s">
        <v>70</v>
      </c>
      <c r="AY97" s="254" t="s">
        <v>141</v>
      </c>
    </row>
    <row r="98" s="15" customFormat="1">
      <c r="A98" s="15"/>
      <c r="B98" s="255"/>
      <c r="C98" s="256"/>
      <c r="D98" s="235" t="s">
        <v>152</v>
      </c>
      <c r="E98" s="257" t="s">
        <v>19</v>
      </c>
      <c r="F98" s="258" t="s">
        <v>155</v>
      </c>
      <c r="G98" s="256"/>
      <c r="H98" s="259">
        <v>4</v>
      </c>
      <c r="I98" s="260"/>
      <c r="J98" s="256"/>
      <c r="K98" s="256"/>
      <c r="L98" s="261"/>
      <c r="M98" s="262"/>
      <c r="N98" s="263"/>
      <c r="O98" s="263"/>
      <c r="P98" s="263"/>
      <c r="Q98" s="263"/>
      <c r="R98" s="263"/>
      <c r="S98" s="263"/>
      <c r="T98" s="264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T98" s="265" t="s">
        <v>152</v>
      </c>
      <c r="AU98" s="265" t="s">
        <v>79</v>
      </c>
      <c r="AV98" s="15" t="s">
        <v>148</v>
      </c>
      <c r="AW98" s="15" t="s">
        <v>32</v>
      </c>
      <c r="AX98" s="15" t="s">
        <v>77</v>
      </c>
      <c r="AY98" s="265" t="s">
        <v>141</v>
      </c>
    </row>
    <row r="99" s="2" customFormat="1" ht="16.5" customHeight="1">
      <c r="A99" s="41"/>
      <c r="B99" s="42"/>
      <c r="C99" s="277" t="s">
        <v>164</v>
      </c>
      <c r="D99" s="277" t="s">
        <v>354</v>
      </c>
      <c r="E99" s="278" t="s">
        <v>622</v>
      </c>
      <c r="F99" s="279" t="s">
        <v>623</v>
      </c>
      <c r="G99" s="280" t="s">
        <v>467</v>
      </c>
      <c r="H99" s="281">
        <v>2</v>
      </c>
      <c r="I99" s="282"/>
      <c r="J99" s="283">
        <f>ROUND(I99*H99,2)</f>
        <v>0</v>
      </c>
      <c r="K99" s="279" t="s">
        <v>147</v>
      </c>
      <c r="L99" s="284"/>
      <c r="M99" s="285" t="s">
        <v>19</v>
      </c>
      <c r="N99" s="286" t="s">
        <v>41</v>
      </c>
      <c r="O99" s="87"/>
      <c r="P99" s="224">
        <f>O99*H99</f>
        <v>0</v>
      </c>
      <c r="Q99" s="224">
        <v>0.012200000000000001</v>
      </c>
      <c r="R99" s="224">
        <f>Q99*H99</f>
        <v>0.024400000000000002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205</v>
      </c>
      <c r="AT99" s="226" t="s">
        <v>354</v>
      </c>
      <c r="AU99" s="226" t="s">
        <v>79</v>
      </c>
      <c r="AY99" s="20" t="s">
        <v>141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20" t="s">
        <v>77</v>
      </c>
      <c r="BK99" s="227">
        <f>ROUND(I99*H99,2)</f>
        <v>0</v>
      </c>
      <c r="BL99" s="20" t="s">
        <v>148</v>
      </c>
      <c r="BM99" s="226" t="s">
        <v>624</v>
      </c>
    </row>
    <row r="100" s="2" customFormat="1">
      <c r="A100" s="41"/>
      <c r="B100" s="42"/>
      <c r="C100" s="43"/>
      <c r="D100" s="235" t="s">
        <v>619</v>
      </c>
      <c r="E100" s="43"/>
      <c r="F100" s="291" t="s">
        <v>625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619</v>
      </c>
      <c r="AU100" s="20" t="s">
        <v>79</v>
      </c>
    </row>
    <row r="101" s="14" customFormat="1">
      <c r="A101" s="14"/>
      <c r="B101" s="244"/>
      <c r="C101" s="245"/>
      <c r="D101" s="235" t="s">
        <v>152</v>
      </c>
      <c r="E101" s="246" t="s">
        <v>19</v>
      </c>
      <c r="F101" s="247" t="s">
        <v>626</v>
      </c>
      <c r="G101" s="245"/>
      <c r="H101" s="248">
        <v>2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152</v>
      </c>
      <c r="AU101" s="254" t="s">
        <v>79</v>
      </c>
      <c r="AV101" s="14" t="s">
        <v>79</v>
      </c>
      <c r="AW101" s="14" t="s">
        <v>32</v>
      </c>
      <c r="AX101" s="14" t="s">
        <v>70</v>
      </c>
      <c r="AY101" s="254" t="s">
        <v>141</v>
      </c>
    </row>
    <row r="102" s="15" customFormat="1">
      <c r="A102" s="15"/>
      <c r="B102" s="255"/>
      <c r="C102" s="256"/>
      <c r="D102" s="235" t="s">
        <v>152</v>
      </c>
      <c r="E102" s="257" t="s">
        <v>19</v>
      </c>
      <c r="F102" s="258" t="s">
        <v>155</v>
      </c>
      <c r="G102" s="256"/>
      <c r="H102" s="259">
        <v>2</v>
      </c>
      <c r="I102" s="260"/>
      <c r="J102" s="256"/>
      <c r="K102" s="256"/>
      <c r="L102" s="261"/>
      <c r="M102" s="262"/>
      <c r="N102" s="263"/>
      <c r="O102" s="263"/>
      <c r="P102" s="263"/>
      <c r="Q102" s="263"/>
      <c r="R102" s="263"/>
      <c r="S102" s="263"/>
      <c r="T102" s="264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T102" s="265" t="s">
        <v>152</v>
      </c>
      <c r="AU102" s="265" t="s">
        <v>79</v>
      </c>
      <c r="AV102" s="15" t="s">
        <v>148</v>
      </c>
      <c r="AW102" s="15" t="s">
        <v>32</v>
      </c>
      <c r="AX102" s="15" t="s">
        <v>77</v>
      </c>
      <c r="AY102" s="265" t="s">
        <v>141</v>
      </c>
    </row>
    <row r="103" s="2" customFormat="1" ht="16.5" customHeight="1">
      <c r="A103" s="41"/>
      <c r="B103" s="42"/>
      <c r="C103" s="277" t="s">
        <v>148</v>
      </c>
      <c r="D103" s="277" t="s">
        <v>354</v>
      </c>
      <c r="E103" s="278" t="s">
        <v>627</v>
      </c>
      <c r="F103" s="279" t="s">
        <v>628</v>
      </c>
      <c r="G103" s="280" t="s">
        <v>467</v>
      </c>
      <c r="H103" s="281">
        <v>2</v>
      </c>
      <c r="I103" s="282"/>
      <c r="J103" s="283">
        <f>ROUND(I103*H103,2)</f>
        <v>0</v>
      </c>
      <c r="K103" s="279" t="s">
        <v>147</v>
      </c>
      <c r="L103" s="284"/>
      <c r="M103" s="285" t="s">
        <v>19</v>
      </c>
      <c r="N103" s="286" t="s">
        <v>41</v>
      </c>
      <c r="O103" s="87"/>
      <c r="P103" s="224">
        <f>O103*H103</f>
        <v>0</v>
      </c>
      <c r="Q103" s="224">
        <v>0.0095999999999999992</v>
      </c>
      <c r="R103" s="224">
        <f>Q103*H103</f>
        <v>0.019199999999999998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205</v>
      </c>
      <c r="AT103" s="226" t="s">
        <v>354</v>
      </c>
      <c r="AU103" s="226" t="s">
        <v>79</v>
      </c>
      <c r="AY103" s="20" t="s">
        <v>141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20" t="s">
        <v>77</v>
      </c>
      <c r="BK103" s="227">
        <f>ROUND(I103*H103,2)</f>
        <v>0</v>
      </c>
      <c r="BL103" s="20" t="s">
        <v>148</v>
      </c>
      <c r="BM103" s="226" t="s">
        <v>629</v>
      </c>
    </row>
    <row r="104" s="2" customFormat="1">
      <c r="A104" s="41"/>
      <c r="B104" s="42"/>
      <c r="C104" s="43"/>
      <c r="D104" s="235" t="s">
        <v>619</v>
      </c>
      <c r="E104" s="43"/>
      <c r="F104" s="291" t="s">
        <v>630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619</v>
      </c>
      <c r="AU104" s="20" t="s">
        <v>79</v>
      </c>
    </row>
    <row r="105" s="14" customFormat="1">
      <c r="A105" s="14"/>
      <c r="B105" s="244"/>
      <c r="C105" s="245"/>
      <c r="D105" s="235" t="s">
        <v>152</v>
      </c>
      <c r="E105" s="246" t="s">
        <v>19</v>
      </c>
      <c r="F105" s="247" t="s">
        <v>631</v>
      </c>
      <c r="G105" s="245"/>
      <c r="H105" s="248">
        <v>2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152</v>
      </c>
      <c r="AU105" s="254" t="s">
        <v>79</v>
      </c>
      <c r="AV105" s="14" t="s">
        <v>79</v>
      </c>
      <c r="AW105" s="14" t="s">
        <v>32</v>
      </c>
      <c r="AX105" s="14" t="s">
        <v>70</v>
      </c>
      <c r="AY105" s="254" t="s">
        <v>141</v>
      </c>
    </row>
    <row r="106" s="15" customFormat="1">
      <c r="A106" s="15"/>
      <c r="B106" s="255"/>
      <c r="C106" s="256"/>
      <c r="D106" s="235" t="s">
        <v>152</v>
      </c>
      <c r="E106" s="257" t="s">
        <v>19</v>
      </c>
      <c r="F106" s="258" t="s">
        <v>155</v>
      </c>
      <c r="G106" s="256"/>
      <c r="H106" s="259">
        <v>2</v>
      </c>
      <c r="I106" s="260"/>
      <c r="J106" s="256"/>
      <c r="K106" s="256"/>
      <c r="L106" s="261"/>
      <c r="M106" s="262"/>
      <c r="N106" s="263"/>
      <c r="O106" s="263"/>
      <c r="P106" s="263"/>
      <c r="Q106" s="263"/>
      <c r="R106" s="263"/>
      <c r="S106" s="263"/>
      <c r="T106" s="264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T106" s="265" t="s">
        <v>152</v>
      </c>
      <c r="AU106" s="265" t="s">
        <v>79</v>
      </c>
      <c r="AV106" s="15" t="s">
        <v>148</v>
      </c>
      <c r="AW106" s="15" t="s">
        <v>32</v>
      </c>
      <c r="AX106" s="15" t="s">
        <v>77</v>
      </c>
      <c r="AY106" s="265" t="s">
        <v>141</v>
      </c>
    </row>
    <row r="107" s="2" customFormat="1" ht="16.5" customHeight="1">
      <c r="A107" s="41"/>
      <c r="B107" s="42"/>
      <c r="C107" s="277" t="s">
        <v>185</v>
      </c>
      <c r="D107" s="277" t="s">
        <v>354</v>
      </c>
      <c r="E107" s="278" t="s">
        <v>632</v>
      </c>
      <c r="F107" s="279" t="s">
        <v>633</v>
      </c>
      <c r="G107" s="280" t="s">
        <v>467</v>
      </c>
      <c r="H107" s="281">
        <v>1</v>
      </c>
      <c r="I107" s="282"/>
      <c r="J107" s="283">
        <f>ROUND(I107*H107,2)</f>
        <v>0</v>
      </c>
      <c r="K107" s="279" t="s">
        <v>19</v>
      </c>
      <c r="L107" s="284"/>
      <c r="M107" s="285" t="s">
        <v>19</v>
      </c>
      <c r="N107" s="286" t="s">
        <v>41</v>
      </c>
      <c r="O107" s="87"/>
      <c r="P107" s="224">
        <f>O107*H107</f>
        <v>0</v>
      </c>
      <c r="Q107" s="224">
        <v>0.0089999999999999993</v>
      </c>
      <c r="R107" s="224">
        <f>Q107*H107</f>
        <v>0.0089999999999999993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205</v>
      </c>
      <c r="AT107" s="226" t="s">
        <v>354</v>
      </c>
      <c r="AU107" s="226" t="s">
        <v>79</v>
      </c>
      <c r="AY107" s="20" t="s">
        <v>141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20" t="s">
        <v>77</v>
      </c>
      <c r="BK107" s="227">
        <f>ROUND(I107*H107,2)</f>
        <v>0</v>
      </c>
      <c r="BL107" s="20" t="s">
        <v>148</v>
      </c>
      <c r="BM107" s="226" t="s">
        <v>634</v>
      </c>
    </row>
    <row r="108" s="14" customFormat="1">
      <c r="A108" s="14"/>
      <c r="B108" s="244"/>
      <c r="C108" s="245"/>
      <c r="D108" s="235" t="s">
        <v>152</v>
      </c>
      <c r="E108" s="246" t="s">
        <v>19</v>
      </c>
      <c r="F108" s="247" t="s">
        <v>635</v>
      </c>
      <c r="G108" s="245"/>
      <c r="H108" s="248">
        <v>1</v>
      </c>
      <c r="I108" s="249"/>
      <c r="J108" s="245"/>
      <c r="K108" s="245"/>
      <c r="L108" s="250"/>
      <c r="M108" s="251"/>
      <c r="N108" s="252"/>
      <c r="O108" s="252"/>
      <c r="P108" s="252"/>
      <c r="Q108" s="252"/>
      <c r="R108" s="252"/>
      <c r="S108" s="252"/>
      <c r="T108" s="253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4" t="s">
        <v>152</v>
      </c>
      <c r="AU108" s="254" t="s">
        <v>79</v>
      </c>
      <c r="AV108" s="14" t="s">
        <v>79</v>
      </c>
      <c r="AW108" s="14" t="s">
        <v>32</v>
      </c>
      <c r="AX108" s="14" t="s">
        <v>70</v>
      </c>
      <c r="AY108" s="254" t="s">
        <v>141</v>
      </c>
    </row>
    <row r="109" s="15" customFormat="1">
      <c r="A109" s="15"/>
      <c r="B109" s="255"/>
      <c r="C109" s="256"/>
      <c r="D109" s="235" t="s">
        <v>152</v>
      </c>
      <c r="E109" s="257" t="s">
        <v>19</v>
      </c>
      <c r="F109" s="258" t="s">
        <v>155</v>
      </c>
      <c r="G109" s="256"/>
      <c r="H109" s="259">
        <v>1</v>
      </c>
      <c r="I109" s="260"/>
      <c r="J109" s="256"/>
      <c r="K109" s="256"/>
      <c r="L109" s="261"/>
      <c r="M109" s="262"/>
      <c r="N109" s="263"/>
      <c r="O109" s="263"/>
      <c r="P109" s="263"/>
      <c r="Q109" s="263"/>
      <c r="R109" s="263"/>
      <c r="S109" s="263"/>
      <c r="T109" s="264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T109" s="265" t="s">
        <v>152</v>
      </c>
      <c r="AU109" s="265" t="s">
        <v>79</v>
      </c>
      <c r="AV109" s="15" t="s">
        <v>148</v>
      </c>
      <c r="AW109" s="15" t="s">
        <v>32</v>
      </c>
      <c r="AX109" s="15" t="s">
        <v>77</v>
      </c>
      <c r="AY109" s="265" t="s">
        <v>141</v>
      </c>
    </row>
    <row r="110" s="2" customFormat="1" ht="24.15" customHeight="1">
      <c r="A110" s="41"/>
      <c r="B110" s="42"/>
      <c r="C110" s="215" t="s">
        <v>192</v>
      </c>
      <c r="D110" s="215" t="s">
        <v>143</v>
      </c>
      <c r="E110" s="216" t="s">
        <v>636</v>
      </c>
      <c r="F110" s="217" t="s">
        <v>637</v>
      </c>
      <c r="G110" s="218" t="s">
        <v>467</v>
      </c>
      <c r="H110" s="219">
        <v>1</v>
      </c>
      <c r="I110" s="220"/>
      <c r="J110" s="221">
        <f>ROUND(I110*H110,2)</f>
        <v>0</v>
      </c>
      <c r="K110" s="217" t="s">
        <v>147</v>
      </c>
      <c r="L110" s="47"/>
      <c r="M110" s="222" t="s">
        <v>19</v>
      </c>
      <c r="N110" s="223" t="s">
        <v>41</v>
      </c>
      <c r="O110" s="87"/>
      <c r="P110" s="224">
        <f>O110*H110</f>
        <v>0</v>
      </c>
      <c r="Q110" s="224">
        <v>0.0017099999999999999</v>
      </c>
      <c r="R110" s="224">
        <f>Q110*H110</f>
        <v>0.0017099999999999999</v>
      </c>
      <c r="S110" s="224">
        <v>0</v>
      </c>
      <c r="T110" s="225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6" t="s">
        <v>148</v>
      </c>
      <c r="AT110" s="226" t="s">
        <v>143</v>
      </c>
      <c r="AU110" s="226" t="s">
        <v>79</v>
      </c>
      <c r="AY110" s="20" t="s">
        <v>141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20" t="s">
        <v>77</v>
      </c>
      <c r="BK110" s="227">
        <f>ROUND(I110*H110,2)</f>
        <v>0</v>
      </c>
      <c r="BL110" s="20" t="s">
        <v>148</v>
      </c>
      <c r="BM110" s="226" t="s">
        <v>638</v>
      </c>
    </row>
    <row r="111" s="2" customFormat="1">
      <c r="A111" s="41"/>
      <c r="B111" s="42"/>
      <c r="C111" s="43"/>
      <c r="D111" s="228" t="s">
        <v>150</v>
      </c>
      <c r="E111" s="43"/>
      <c r="F111" s="229" t="s">
        <v>639</v>
      </c>
      <c r="G111" s="43"/>
      <c r="H111" s="43"/>
      <c r="I111" s="230"/>
      <c r="J111" s="43"/>
      <c r="K111" s="43"/>
      <c r="L111" s="47"/>
      <c r="M111" s="231"/>
      <c r="N111" s="232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150</v>
      </c>
      <c r="AU111" s="20" t="s">
        <v>79</v>
      </c>
    </row>
    <row r="112" s="2" customFormat="1" ht="16.5" customHeight="1">
      <c r="A112" s="41"/>
      <c r="B112" s="42"/>
      <c r="C112" s="277" t="s">
        <v>199</v>
      </c>
      <c r="D112" s="277" t="s">
        <v>354</v>
      </c>
      <c r="E112" s="278" t="s">
        <v>640</v>
      </c>
      <c r="F112" s="279" t="s">
        <v>641</v>
      </c>
      <c r="G112" s="280" t="s">
        <v>467</v>
      </c>
      <c r="H112" s="281">
        <v>1</v>
      </c>
      <c r="I112" s="282"/>
      <c r="J112" s="283">
        <f>ROUND(I112*H112,2)</f>
        <v>0</v>
      </c>
      <c r="K112" s="279" t="s">
        <v>147</v>
      </c>
      <c r="L112" s="284"/>
      <c r="M112" s="285" t="s">
        <v>19</v>
      </c>
      <c r="N112" s="286" t="s">
        <v>41</v>
      </c>
      <c r="O112" s="87"/>
      <c r="P112" s="224">
        <f>O112*H112</f>
        <v>0</v>
      </c>
      <c r="Q112" s="224">
        <v>0.0155</v>
      </c>
      <c r="R112" s="224">
        <f>Q112*H112</f>
        <v>0.0155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205</v>
      </c>
      <c r="AT112" s="226" t="s">
        <v>354</v>
      </c>
      <c r="AU112" s="226" t="s">
        <v>79</v>
      </c>
      <c r="AY112" s="20" t="s">
        <v>141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20" t="s">
        <v>77</v>
      </c>
      <c r="BK112" s="227">
        <f>ROUND(I112*H112,2)</f>
        <v>0</v>
      </c>
      <c r="BL112" s="20" t="s">
        <v>148</v>
      </c>
      <c r="BM112" s="226" t="s">
        <v>642</v>
      </c>
    </row>
    <row r="113" s="14" customFormat="1">
      <c r="A113" s="14"/>
      <c r="B113" s="244"/>
      <c r="C113" s="245"/>
      <c r="D113" s="235" t="s">
        <v>152</v>
      </c>
      <c r="E113" s="246" t="s">
        <v>19</v>
      </c>
      <c r="F113" s="247" t="s">
        <v>643</v>
      </c>
      <c r="G113" s="245"/>
      <c r="H113" s="248">
        <v>1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152</v>
      </c>
      <c r="AU113" s="254" t="s">
        <v>79</v>
      </c>
      <c r="AV113" s="14" t="s">
        <v>79</v>
      </c>
      <c r="AW113" s="14" t="s">
        <v>32</v>
      </c>
      <c r="AX113" s="14" t="s">
        <v>70</v>
      </c>
      <c r="AY113" s="254" t="s">
        <v>141</v>
      </c>
    </row>
    <row r="114" s="15" customFormat="1">
      <c r="A114" s="15"/>
      <c r="B114" s="255"/>
      <c r="C114" s="256"/>
      <c r="D114" s="235" t="s">
        <v>152</v>
      </c>
      <c r="E114" s="257" t="s">
        <v>19</v>
      </c>
      <c r="F114" s="258" t="s">
        <v>155</v>
      </c>
      <c r="G114" s="256"/>
      <c r="H114" s="259">
        <v>1</v>
      </c>
      <c r="I114" s="260"/>
      <c r="J114" s="256"/>
      <c r="K114" s="256"/>
      <c r="L114" s="261"/>
      <c r="M114" s="262"/>
      <c r="N114" s="263"/>
      <c r="O114" s="263"/>
      <c r="P114" s="263"/>
      <c r="Q114" s="263"/>
      <c r="R114" s="263"/>
      <c r="S114" s="263"/>
      <c r="T114" s="264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T114" s="265" t="s">
        <v>152</v>
      </c>
      <c r="AU114" s="265" t="s">
        <v>79</v>
      </c>
      <c r="AV114" s="15" t="s">
        <v>148</v>
      </c>
      <c r="AW114" s="15" t="s">
        <v>32</v>
      </c>
      <c r="AX114" s="15" t="s">
        <v>77</v>
      </c>
      <c r="AY114" s="265" t="s">
        <v>141</v>
      </c>
    </row>
    <row r="115" s="2" customFormat="1" ht="24.15" customHeight="1">
      <c r="A115" s="41"/>
      <c r="B115" s="42"/>
      <c r="C115" s="215" t="s">
        <v>205</v>
      </c>
      <c r="D115" s="215" t="s">
        <v>143</v>
      </c>
      <c r="E115" s="216" t="s">
        <v>644</v>
      </c>
      <c r="F115" s="217" t="s">
        <v>645</v>
      </c>
      <c r="G115" s="218" t="s">
        <v>467</v>
      </c>
      <c r="H115" s="219">
        <v>1</v>
      </c>
      <c r="I115" s="220"/>
      <c r="J115" s="221">
        <f>ROUND(I115*H115,2)</f>
        <v>0</v>
      </c>
      <c r="K115" s="217" t="s">
        <v>147</v>
      </c>
      <c r="L115" s="47"/>
      <c r="M115" s="222" t="s">
        <v>19</v>
      </c>
      <c r="N115" s="223" t="s">
        <v>41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148</v>
      </c>
      <c r="AT115" s="226" t="s">
        <v>143</v>
      </c>
      <c r="AU115" s="226" t="s">
        <v>79</v>
      </c>
      <c r="AY115" s="20" t="s">
        <v>141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20" t="s">
        <v>77</v>
      </c>
      <c r="BK115" s="227">
        <f>ROUND(I115*H115,2)</f>
        <v>0</v>
      </c>
      <c r="BL115" s="20" t="s">
        <v>148</v>
      </c>
      <c r="BM115" s="226" t="s">
        <v>646</v>
      </c>
    </row>
    <row r="116" s="2" customFormat="1">
      <c r="A116" s="41"/>
      <c r="B116" s="42"/>
      <c r="C116" s="43"/>
      <c r="D116" s="228" t="s">
        <v>150</v>
      </c>
      <c r="E116" s="43"/>
      <c r="F116" s="229" t="s">
        <v>647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150</v>
      </c>
      <c r="AU116" s="20" t="s">
        <v>79</v>
      </c>
    </row>
    <row r="117" s="2" customFormat="1" ht="16.5" customHeight="1">
      <c r="A117" s="41"/>
      <c r="B117" s="42"/>
      <c r="C117" s="277" t="s">
        <v>213</v>
      </c>
      <c r="D117" s="277" t="s">
        <v>354</v>
      </c>
      <c r="E117" s="278" t="s">
        <v>648</v>
      </c>
      <c r="F117" s="279" t="s">
        <v>649</v>
      </c>
      <c r="G117" s="280" t="s">
        <v>467</v>
      </c>
      <c r="H117" s="281">
        <v>1</v>
      </c>
      <c r="I117" s="282"/>
      <c r="J117" s="283">
        <f>ROUND(I117*H117,2)</f>
        <v>0</v>
      </c>
      <c r="K117" s="279" t="s">
        <v>147</v>
      </c>
      <c r="L117" s="284"/>
      <c r="M117" s="285" t="s">
        <v>19</v>
      </c>
      <c r="N117" s="286" t="s">
        <v>41</v>
      </c>
      <c r="O117" s="87"/>
      <c r="P117" s="224">
        <f>O117*H117</f>
        <v>0</v>
      </c>
      <c r="Q117" s="224">
        <v>0.01</v>
      </c>
      <c r="R117" s="224">
        <f>Q117*H117</f>
        <v>0.01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205</v>
      </c>
      <c r="AT117" s="226" t="s">
        <v>354</v>
      </c>
      <c r="AU117" s="226" t="s">
        <v>79</v>
      </c>
      <c r="AY117" s="20" t="s">
        <v>141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20" t="s">
        <v>77</v>
      </c>
      <c r="BK117" s="227">
        <f>ROUND(I117*H117,2)</f>
        <v>0</v>
      </c>
      <c r="BL117" s="20" t="s">
        <v>148</v>
      </c>
      <c r="BM117" s="226" t="s">
        <v>650</v>
      </c>
    </row>
    <row r="118" s="2" customFormat="1">
      <c r="A118" s="41"/>
      <c r="B118" s="42"/>
      <c r="C118" s="43"/>
      <c r="D118" s="235" t="s">
        <v>619</v>
      </c>
      <c r="E118" s="43"/>
      <c r="F118" s="291" t="s">
        <v>651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619</v>
      </c>
      <c r="AU118" s="20" t="s">
        <v>79</v>
      </c>
    </row>
    <row r="119" s="14" customFormat="1">
      <c r="A119" s="14"/>
      <c r="B119" s="244"/>
      <c r="C119" s="245"/>
      <c r="D119" s="235" t="s">
        <v>152</v>
      </c>
      <c r="E119" s="246" t="s">
        <v>19</v>
      </c>
      <c r="F119" s="247" t="s">
        <v>652</v>
      </c>
      <c r="G119" s="245"/>
      <c r="H119" s="248">
        <v>1</v>
      </c>
      <c r="I119" s="249"/>
      <c r="J119" s="245"/>
      <c r="K119" s="245"/>
      <c r="L119" s="250"/>
      <c r="M119" s="251"/>
      <c r="N119" s="252"/>
      <c r="O119" s="252"/>
      <c r="P119" s="252"/>
      <c r="Q119" s="252"/>
      <c r="R119" s="252"/>
      <c r="S119" s="252"/>
      <c r="T119" s="253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4" t="s">
        <v>152</v>
      </c>
      <c r="AU119" s="254" t="s">
        <v>79</v>
      </c>
      <c r="AV119" s="14" t="s">
        <v>79</v>
      </c>
      <c r="AW119" s="14" t="s">
        <v>32</v>
      </c>
      <c r="AX119" s="14" t="s">
        <v>70</v>
      </c>
      <c r="AY119" s="254" t="s">
        <v>141</v>
      </c>
    </row>
    <row r="120" s="15" customFormat="1">
      <c r="A120" s="15"/>
      <c r="B120" s="255"/>
      <c r="C120" s="256"/>
      <c r="D120" s="235" t="s">
        <v>152</v>
      </c>
      <c r="E120" s="257" t="s">
        <v>19</v>
      </c>
      <c r="F120" s="258" t="s">
        <v>155</v>
      </c>
      <c r="G120" s="256"/>
      <c r="H120" s="259">
        <v>1</v>
      </c>
      <c r="I120" s="260"/>
      <c r="J120" s="256"/>
      <c r="K120" s="256"/>
      <c r="L120" s="261"/>
      <c r="M120" s="262"/>
      <c r="N120" s="263"/>
      <c r="O120" s="263"/>
      <c r="P120" s="263"/>
      <c r="Q120" s="263"/>
      <c r="R120" s="263"/>
      <c r="S120" s="263"/>
      <c r="T120" s="264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5" t="s">
        <v>152</v>
      </c>
      <c r="AU120" s="265" t="s">
        <v>79</v>
      </c>
      <c r="AV120" s="15" t="s">
        <v>148</v>
      </c>
      <c r="AW120" s="15" t="s">
        <v>32</v>
      </c>
      <c r="AX120" s="15" t="s">
        <v>77</v>
      </c>
      <c r="AY120" s="265" t="s">
        <v>141</v>
      </c>
    </row>
    <row r="121" s="2" customFormat="1" ht="24.15" customHeight="1">
      <c r="A121" s="41"/>
      <c r="B121" s="42"/>
      <c r="C121" s="215" t="s">
        <v>233</v>
      </c>
      <c r="D121" s="215" t="s">
        <v>143</v>
      </c>
      <c r="E121" s="216" t="s">
        <v>653</v>
      </c>
      <c r="F121" s="217" t="s">
        <v>654</v>
      </c>
      <c r="G121" s="218" t="s">
        <v>467</v>
      </c>
      <c r="H121" s="219">
        <v>7</v>
      </c>
      <c r="I121" s="220"/>
      <c r="J121" s="221">
        <f>ROUND(I121*H121,2)</f>
        <v>0</v>
      </c>
      <c r="K121" s="217" t="s">
        <v>147</v>
      </c>
      <c r="L121" s="47"/>
      <c r="M121" s="222" t="s">
        <v>19</v>
      </c>
      <c r="N121" s="223" t="s">
        <v>41</v>
      </c>
      <c r="O121" s="87"/>
      <c r="P121" s="224">
        <f>O121*H121</f>
        <v>0</v>
      </c>
      <c r="Q121" s="224">
        <v>0.00167</v>
      </c>
      <c r="R121" s="224">
        <f>Q121*H121</f>
        <v>0.011690000000000001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148</v>
      </c>
      <c r="AT121" s="226" t="s">
        <v>143</v>
      </c>
      <c r="AU121" s="226" t="s">
        <v>79</v>
      </c>
      <c r="AY121" s="20" t="s">
        <v>141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20" t="s">
        <v>77</v>
      </c>
      <c r="BK121" s="227">
        <f>ROUND(I121*H121,2)</f>
        <v>0</v>
      </c>
      <c r="BL121" s="20" t="s">
        <v>148</v>
      </c>
      <c r="BM121" s="226" t="s">
        <v>655</v>
      </c>
    </row>
    <row r="122" s="2" customFormat="1">
      <c r="A122" s="41"/>
      <c r="B122" s="42"/>
      <c r="C122" s="43"/>
      <c r="D122" s="228" t="s">
        <v>150</v>
      </c>
      <c r="E122" s="43"/>
      <c r="F122" s="229" t="s">
        <v>656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150</v>
      </c>
      <c r="AU122" s="20" t="s">
        <v>79</v>
      </c>
    </row>
    <row r="123" s="2" customFormat="1" ht="16.5" customHeight="1">
      <c r="A123" s="41"/>
      <c r="B123" s="42"/>
      <c r="C123" s="277" t="s">
        <v>241</v>
      </c>
      <c r="D123" s="277" t="s">
        <v>354</v>
      </c>
      <c r="E123" s="278" t="s">
        <v>657</v>
      </c>
      <c r="F123" s="279" t="s">
        <v>658</v>
      </c>
      <c r="G123" s="280" t="s">
        <v>467</v>
      </c>
      <c r="H123" s="281">
        <v>4</v>
      </c>
      <c r="I123" s="282"/>
      <c r="J123" s="283">
        <f>ROUND(I123*H123,2)</f>
        <v>0</v>
      </c>
      <c r="K123" s="279" t="s">
        <v>147</v>
      </c>
      <c r="L123" s="284"/>
      <c r="M123" s="285" t="s">
        <v>19</v>
      </c>
      <c r="N123" s="286" t="s">
        <v>41</v>
      </c>
      <c r="O123" s="87"/>
      <c r="P123" s="224">
        <f>O123*H123</f>
        <v>0</v>
      </c>
      <c r="Q123" s="224">
        <v>0.0040000000000000001</v>
      </c>
      <c r="R123" s="224">
        <f>Q123*H123</f>
        <v>0.016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205</v>
      </c>
      <c r="AT123" s="226" t="s">
        <v>354</v>
      </c>
      <c r="AU123" s="226" t="s">
        <v>79</v>
      </c>
      <c r="AY123" s="20" t="s">
        <v>141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20" t="s">
        <v>77</v>
      </c>
      <c r="BK123" s="227">
        <f>ROUND(I123*H123,2)</f>
        <v>0</v>
      </c>
      <c r="BL123" s="20" t="s">
        <v>148</v>
      </c>
      <c r="BM123" s="226" t="s">
        <v>659</v>
      </c>
    </row>
    <row r="124" s="2" customFormat="1">
      <c r="A124" s="41"/>
      <c r="B124" s="42"/>
      <c r="C124" s="43"/>
      <c r="D124" s="235" t="s">
        <v>619</v>
      </c>
      <c r="E124" s="43"/>
      <c r="F124" s="291" t="s">
        <v>660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619</v>
      </c>
      <c r="AU124" s="20" t="s">
        <v>79</v>
      </c>
    </row>
    <row r="125" s="14" customFormat="1">
      <c r="A125" s="14"/>
      <c r="B125" s="244"/>
      <c r="C125" s="245"/>
      <c r="D125" s="235" t="s">
        <v>152</v>
      </c>
      <c r="E125" s="246" t="s">
        <v>19</v>
      </c>
      <c r="F125" s="247" t="s">
        <v>661</v>
      </c>
      <c r="G125" s="245"/>
      <c r="H125" s="248">
        <v>4</v>
      </c>
      <c r="I125" s="249"/>
      <c r="J125" s="245"/>
      <c r="K125" s="245"/>
      <c r="L125" s="250"/>
      <c r="M125" s="251"/>
      <c r="N125" s="252"/>
      <c r="O125" s="252"/>
      <c r="P125" s="252"/>
      <c r="Q125" s="252"/>
      <c r="R125" s="252"/>
      <c r="S125" s="252"/>
      <c r="T125" s="253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4" t="s">
        <v>152</v>
      </c>
      <c r="AU125" s="254" t="s">
        <v>79</v>
      </c>
      <c r="AV125" s="14" t="s">
        <v>79</v>
      </c>
      <c r="AW125" s="14" t="s">
        <v>32</v>
      </c>
      <c r="AX125" s="14" t="s">
        <v>70</v>
      </c>
      <c r="AY125" s="254" t="s">
        <v>141</v>
      </c>
    </row>
    <row r="126" s="15" customFormat="1">
      <c r="A126" s="15"/>
      <c r="B126" s="255"/>
      <c r="C126" s="256"/>
      <c r="D126" s="235" t="s">
        <v>152</v>
      </c>
      <c r="E126" s="257" t="s">
        <v>19</v>
      </c>
      <c r="F126" s="258" t="s">
        <v>155</v>
      </c>
      <c r="G126" s="256"/>
      <c r="H126" s="259">
        <v>4</v>
      </c>
      <c r="I126" s="260"/>
      <c r="J126" s="256"/>
      <c r="K126" s="256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152</v>
      </c>
      <c r="AU126" s="265" t="s">
        <v>79</v>
      </c>
      <c r="AV126" s="15" t="s">
        <v>148</v>
      </c>
      <c r="AW126" s="15" t="s">
        <v>32</v>
      </c>
      <c r="AX126" s="15" t="s">
        <v>77</v>
      </c>
      <c r="AY126" s="265" t="s">
        <v>141</v>
      </c>
    </row>
    <row r="127" s="2" customFormat="1" ht="16.5" customHeight="1">
      <c r="A127" s="41"/>
      <c r="B127" s="42"/>
      <c r="C127" s="277" t="s">
        <v>8</v>
      </c>
      <c r="D127" s="277" t="s">
        <v>354</v>
      </c>
      <c r="E127" s="278" t="s">
        <v>662</v>
      </c>
      <c r="F127" s="279" t="s">
        <v>663</v>
      </c>
      <c r="G127" s="280" t="s">
        <v>467</v>
      </c>
      <c r="H127" s="281">
        <v>2</v>
      </c>
      <c r="I127" s="282"/>
      <c r="J127" s="283">
        <f>ROUND(I127*H127,2)</f>
        <v>0</v>
      </c>
      <c r="K127" s="279" t="s">
        <v>147</v>
      </c>
      <c r="L127" s="284"/>
      <c r="M127" s="285" t="s">
        <v>19</v>
      </c>
      <c r="N127" s="286" t="s">
        <v>41</v>
      </c>
      <c r="O127" s="87"/>
      <c r="P127" s="224">
        <f>O127*H127</f>
        <v>0</v>
      </c>
      <c r="Q127" s="224">
        <v>0.0094999999999999998</v>
      </c>
      <c r="R127" s="224">
        <f>Q127*H127</f>
        <v>0.019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205</v>
      </c>
      <c r="AT127" s="226" t="s">
        <v>354</v>
      </c>
      <c r="AU127" s="226" t="s">
        <v>79</v>
      </c>
      <c r="AY127" s="20" t="s">
        <v>141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20" t="s">
        <v>77</v>
      </c>
      <c r="BK127" s="227">
        <f>ROUND(I127*H127,2)</f>
        <v>0</v>
      </c>
      <c r="BL127" s="20" t="s">
        <v>148</v>
      </c>
      <c r="BM127" s="226" t="s">
        <v>664</v>
      </c>
    </row>
    <row r="128" s="2" customFormat="1">
      <c r="A128" s="41"/>
      <c r="B128" s="42"/>
      <c r="C128" s="43"/>
      <c r="D128" s="235" t="s">
        <v>619</v>
      </c>
      <c r="E128" s="43"/>
      <c r="F128" s="291" t="s">
        <v>665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619</v>
      </c>
      <c r="AU128" s="20" t="s">
        <v>79</v>
      </c>
    </row>
    <row r="129" s="14" customFormat="1">
      <c r="A129" s="14"/>
      <c r="B129" s="244"/>
      <c r="C129" s="245"/>
      <c r="D129" s="235" t="s">
        <v>152</v>
      </c>
      <c r="E129" s="246" t="s">
        <v>19</v>
      </c>
      <c r="F129" s="247" t="s">
        <v>666</v>
      </c>
      <c r="G129" s="245"/>
      <c r="H129" s="248">
        <v>2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152</v>
      </c>
      <c r="AU129" s="254" t="s">
        <v>79</v>
      </c>
      <c r="AV129" s="14" t="s">
        <v>79</v>
      </c>
      <c r="AW129" s="14" t="s">
        <v>32</v>
      </c>
      <c r="AX129" s="14" t="s">
        <v>70</v>
      </c>
      <c r="AY129" s="254" t="s">
        <v>141</v>
      </c>
    </row>
    <row r="130" s="15" customFormat="1">
      <c r="A130" s="15"/>
      <c r="B130" s="255"/>
      <c r="C130" s="256"/>
      <c r="D130" s="235" t="s">
        <v>152</v>
      </c>
      <c r="E130" s="257" t="s">
        <v>19</v>
      </c>
      <c r="F130" s="258" t="s">
        <v>155</v>
      </c>
      <c r="G130" s="256"/>
      <c r="H130" s="259">
        <v>2</v>
      </c>
      <c r="I130" s="260"/>
      <c r="J130" s="256"/>
      <c r="K130" s="256"/>
      <c r="L130" s="261"/>
      <c r="M130" s="262"/>
      <c r="N130" s="263"/>
      <c r="O130" s="263"/>
      <c r="P130" s="263"/>
      <c r="Q130" s="263"/>
      <c r="R130" s="263"/>
      <c r="S130" s="263"/>
      <c r="T130" s="264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5" t="s">
        <v>152</v>
      </c>
      <c r="AU130" s="265" t="s">
        <v>79</v>
      </c>
      <c r="AV130" s="15" t="s">
        <v>148</v>
      </c>
      <c r="AW130" s="15" t="s">
        <v>32</v>
      </c>
      <c r="AX130" s="15" t="s">
        <v>77</v>
      </c>
      <c r="AY130" s="265" t="s">
        <v>141</v>
      </c>
    </row>
    <row r="131" s="2" customFormat="1" ht="16.5" customHeight="1">
      <c r="A131" s="41"/>
      <c r="B131" s="42"/>
      <c r="C131" s="277" t="s">
        <v>256</v>
      </c>
      <c r="D131" s="277" t="s">
        <v>354</v>
      </c>
      <c r="E131" s="278" t="s">
        <v>667</v>
      </c>
      <c r="F131" s="279" t="s">
        <v>668</v>
      </c>
      <c r="G131" s="280" t="s">
        <v>467</v>
      </c>
      <c r="H131" s="281">
        <v>1</v>
      </c>
      <c r="I131" s="282"/>
      <c r="J131" s="283">
        <f>ROUND(I131*H131,2)</f>
        <v>0</v>
      </c>
      <c r="K131" s="279" t="s">
        <v>147</v>
      </c>
      <c r="L131" s="284"/>
      <c r="M131" s="285" t="s">
        <v>19</v>
      </c>
      <c r="N131" s="286" t="s">
        <v>41</v>
      </c>
      <c r="O131" s="87"/>
      <c r="P131" s="224">
        <f>O131*H131</f>
        <v>0</v>
      </c>
      <c r="Q131" s="224">
        <v>0.01</v>
      </c>
      <c r="R131" s="224">
        <f>Q131*H131</f>
        <v>0.01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205</v>
      </c>
      <c r="AT131" s="226" t="s">
        <v>354</v>
      </c>
      <c r="AU131" s="226" t="s">
        <v>79</v>
      </c>
      <c r="AY131" s="20" t="s">
        <v>141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20" t="s">
        <v>77</v>
      </c>
      <c r="BK131" s="227">
        <f>ROUND(I131*H131,2)</f>
        <v>0</v>
      </c>
      <c r="BL131" s="20" t="s">
        <v>148</v>
      </c>
      <c r="BM131" s="226" t="s">
        <v>669</v>
      </c>
    </row>
    <row r="132" s="2" customFormat="1">
      <c r="A132" s="41"/>
      <c r="B132" s="42"/>
      <c r="C132" s="43"/>
      <c r="D132" s="235" t="s">
        <v>619</v>
      </c>
      <c r="E132" s="43"/>
      <c r="F132" s="291" t="s">
        <v>670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619</v>
      </c>
      <c r="AU132" s="20" t="s">
        <v>79</v>
      </c>
    </row>
    <row r="133" s="14" customFormat="1">
      <c r="A133" s="14"/>
      <c r="B133" s="244"/>
      <c r="C133" s="245"/>
      <c r="D133" s="235" t="s">
        <v>152</v>
      </c>
      <c r="E133" s="246" t="s">
        <v>19</v>
      </c>
      <c r="F133" s="247" t="s">
        <v>671</v>
      </c>
      <c r="G133" s="245"/>
      <c r="H133" s="248">
        <v>1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152</v>
      </c>
      <c r="AU133" s="254" t="s">
        <v>79</v>
      </c>
      <c r="AV133" s="14" t="s">
        <v>79</v>
      </c>
      <c r="AW133" s="14" t="s">
        <v>32</v>
      </c>
      <c r="AX133" s="14" t="s">
        <v>70</v>
      </c>
      <c r="AY133" s="254" t="s">
        <v>141</v>
      </c>
    </row>
    <row r="134" s="15" customFormat="1">
      <c r="A134" s="15"/>
      <c r="B134" s="255"/>
      <c r="C134" s="256"/>
      <c r="D134" s="235" t="s">
        <v>152</v>
      </c>
      <c r="E134" s="257" t="s">
        <v>19</v>
      </c>
      <c r="F134" s="258" t="s">
        <v>155</v>
      </c>
      <c r="G134" s="256"/>
      <c r="H134" s="259">
        <v>1</v>
      </c>
      <c r="I134" s="260"/>
      <c r="J134" s="256"/>
      <c r="K134" s="256"/>
      <c r="L134" s="261"/>
      <c r="M134" s="262"/>
      <c r="N134" s="263"/>
      <c r="O134" s="263"/>
      <c r="P134" s="263"/>
      <c r="Q134" s="263"/>
      <c r="R134" s="263"/>
      <c r="S134" s="263"/>
      <c r="T134" s="264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65" t="s">
        <v>152</v>
      </c>
      <c r="AU134" s="265" t="s">
        <v>79</v>
      </c>
      <c r="AV134" s="15" t="s">
        <v>148</v>
      </c>
      <c r="AW134" s="15" t="s">
        <v>32</v>
      </c>
      <c r="AX134" s="15" t="s">
        <v>77</v>
      </c>
      <c r="AY134" s="265" t="s">
        <v>141</v>
      </c>
    </row>
    <row r="135" s="2" customFormat="1" ht="24.15" customHeight="1">
      <c r="A135" s="41"/>
      <c r="B135" s="42"/>
      <c r="C135" s="215" t="s">
        <v>270</v>
      </c>
      <c r="D135" s="215" t="s">
        <v>143</v>
      </c>
      <c r="E135" s="216" t="s">
        <v>672</v>
      </c>
      <c r="F135" s="217" t="s">
        <v>673</v>
      </c>
      <c r="G135" s="218" t="s">
        <v>467</v>
      </c>
      <c r="H135" s="219">
        <v>2</v>
      </c>
      <c r="I135" s="220"/>
      <c r="J135" s="221">
        <f>ROUND(I135*H135,2)</f>
        <v>0</v>
      </c>
      <c r="K135" s="217" t="s">
        <v>147</v>
      </c>
      <c r="L135" s="47"/>
      <c r="M135" s="222" t="s">
        <v>19</v>
      </c>
      <c r="N135" s="223" t="s">
        <v>41</v>
      </c>
      <c r="O135" s="87"/>
      <c r="P135" s="224">
        <f>O135*H135</f>
        <v>0</v>
      </c>
      <c r="Q135" s="224">
        <v>0.0017099999999999999</v>
      </c>
      <c r="R135" s="224">
        <f>Q135*H135</f>
        <v>0.0034199999999999999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148</v>
      </c>
      <c r="AT135" s="226" t="s">
        <v>143</v>
      </c>
      <c r="AU135" s="226" t="s">
        <v>79</v>
      </c>
      <c r="AY135" s="20" t="s">
        <v>141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20" t="s">
        <v>77</v>
      </c>
      <c r="BK135" s="227">
        <f>ROUND(I135*H135,2)</f>
        <v>0</v>
      </c>
      <c r="BL135" s="20" t="s">
        <v>148</v>
      </c>
      <c r="BM135" s="226" t="s">
        <v>674</v>
      </c>
    </row>
    <row r="136" s="2" customFormat="1">
      <c r="A136" s="41"/>
      <c r="B136" s="42"/>
      <c r="C136" s="43"/>
      <c r="D136" s="228" t="s">
        <v>150</v>
      </c>
      <c r="E136" s="43"/>
      <c r="F136" s="229" t="s">
        <v>675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150</v>
      </c>
      <c r="AU136" s="20" t="s">
        <v>79</v>
      </c>
    </row>
    <row r="137" s="2" customFormat="1" ht="16.5" customHeight="1">
      <c r="A137" s="41"/>
      <c r="B137" s="42"/>
      <c r="C137" s="277" t="s">
        <v>275</v>
      </c>
      <c r="D137" s="277" t="s">
        <v>354</v>
      </c>
      <c r="E137" s="278" t="s">
        <v>676</v>
      </c>
      <c r="F137" s="279" t="s">
        <v>677</v>
      </c>
      <c r="G137" s="280" t="s">
        <v>467</v>
      </c>
      <c r="H137" s="281">
        <v>2</v>
      </c>
      <c r="I137" s="282"/>
      <c r="J137" s="283">
        <f>ROUND(I137*H137,2)</f>
        <v>0</v>
      </c>
      <c r="K137" s="279" t="s">
        <v>147</v>
      </c>
      <c r="L137" s="284"/>
      <c r="M137" s="285" t="s">
        <v>19</v>
      </c>
      <c r="N137" s="286" t="s">
        <v>41</v>
      </c>
      <c r="O137" s="87"/>
      <c r="P137" s="224">
        <f>O137*H137</f>
        <v>0</v>
      </c>
      <c r="Q137" s="224">
        <v>0.019400000000000001</v>
      </c>
      <c r="R137" s="224">
        <f>Q137*H137</f>
        <v>0.038800000000000001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205</v>
      </c>
      <c r="AT137" s="226" t="s">
        <v>354</v>
      </c>
      <c r="AU137" s="226" t="s">
        <v>79</v>
      </c>
      <c r="AY137" s="20" t="s">
        <v>141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20" t="s">
        <v>77</v>
      </c>
      <c r="BK137" s="227">
        <f>ROUND(I137*H137,2)</f>
        <v>0</v>
      </c>
      <c r="BL137" s="20" t="s">
        <v>148</v>
      </c>
      <c r="BM137" s="226" t="s">
        <v>678</v>
      </c>
    </row>
    <row r="138" s="2" customFormat="1">
      <c r="A138" s="41"/>
      <c r="B138" s="42"/>
      <c r="C138" s="43"/>
      <c r="D138" s="235" t="s">
        <v>619</v>
      </c>
      <c r="E138" s="43"/>
      <c r="F138" s="291" t="s">
        <v>679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20" t="s">
        <v>619</v>
      </c>
      <c r="AU138" s="20" t="s">
        <v>79</v>
      </c>
    </row>
    <row r="139" s="14" customFormat="1">
      <c r="A139" s="14"/>
      <c r="B139" s="244"/>
      <c r="C139" s="245"/>
      <c r="D139" s="235" t="s">
        <v>152</v>
      </c>
      <c r="E139" s="246" t="s">
        <v>19</v>
      </c>
      <c r="F139" s="247" t="s">
        <v>680</v>
      </c>
      <c r="G139" s="245"/>
      <c r="H139" s="248">
        <v>2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152</v>
      </c>
      <c r="AU139" s="254" t="s">
        <v>79</v>
      </c>
      <c r="AV139" s="14" t="s">
        <v>79</v>
      </c>
      <c r="AW139" s="14" t="s">
        <v>32</v>
      </c>
      <c r="AX139" s="14" t="s">
        <v>70</v>
      </c>
      <c r="AY139" s="254" t="s">
        <v>141</v>
      </c>
    </row>
    <row r="140" s="15" customFormat="1">
      <c r="A140" s="15"/>
      <c r="B140" s="255"/>
      <c r="C140" s="256"/>
      <c r="D140" s="235" t="s">
        <v>152</v>
      </c>
      <c r="E140" s="257" t="s">
        <v>19</v>
      </c>
      <c r="F140" s="258" t="s">
        <v>155</v>
      </c>
      <c r="G140" s="256"/>
      <c r="H140" s="259">
        <v>2</v>
      </c>
      <c r="I140" s="260"/>
      <c r="J140" s="256"/>
      <c r="K140" s="256"/>
      <c r="L140" s="261"/>
      <c r="M140" s="262"/>
      <c r="N140" s="263"/>
      <c r="O140" s="263"/>
      <c r="P140" s="263"/>
      <c r="Q140" s="263"/>
      <c r="R140" s="263"/>
      <c r="S140" s="263"/>
      <c r="T140" s="264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65" t="s">
        <v>152</v>
      </c>
      <c r="AU140" s="265" t="s">
        <v>79</v>
      </c>
      <c r="AV140" s="15" t="s">
        <v>148</v>
      </c>
      <c r="AW140" s="15" t="s">
        <v>32</v>
      </c>
      <c r="AX140" s="15" t="s">
        <v>77</v>
      </c>
      <c r="AY140" s="265" t="s">
        <v>141</v>
      </c>
    </row>
    <row r="141" s="2" customFormat="1" ht="24.15" customHeight="1">
      <c r="A141" s="41"/>
      <c r="B141" s="42"/>
      <c r="C141" s="215" t="s">
        <v>280</v>
      </c>
      <c r="D141" s="215" t="s">
        <v>143</v>
      </c>
      <c r="E141" s="216" t="s">
        <v>681</v>
      </c>
      <c r="F141" s="217" t="s">
        <v>682</v>
      </c>
      <c r="G141" s="218" t="s">
        <v>467</v>
      </c>
      <c r="H141" s="219">
        <v>20</v>
      </c>
      <c r="I141" s="220"/>
      <c r="J141" s="221">
        <f>ROUND(I141*H141,2)</f>
        <v>0</v>
      </c>
      <c r="K141" s="217" t="s">
        <v>147</v>
      </c>
      <c r="L141" s="47"/>
      <c r="M141" s="222" t="s">
        <v>19</v>
      </c>
      <c r="N141" s="223" t="s">
        <v>41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148</v>
      </c>
      <c r="AT141" s="226" t="s">
        <v>143</v>
      </c>
      <c r="AU141" s="226" t="s">
        <v>79</v>
      </c>
      <c r="AY141" s="20" t="s">
        <v>141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20" t="s">
        <v>77</v>
      </c>
      <c r="BK141" s="227">
        <f>ROUND(I141*H141,2)</f>
        <v>0</v>
      </c>
      <c r="BL141" s="20" t="s">
        <v>148</v>
      </c>
      <c r="BM141" s="226" t="s">
        <v>683</v>
      </c>
    </row>
    <row r="142" s="2" customFormat="1">
      <c r="A142" s="41"/>
      <c r="B142" s="42"/>
      <c r="C142" s="43"/>
      <c r="D142" s="228" t="s">
        <v>150</v>
      </c>
      <c r="E142" s="43"/>
      <c r="F142" s="229" t="s">
        <v>684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150</v>
      </c>
      <c r="AU142" s="20" t="s">
        <v>79</v>
      </c>
    </row>
    <row r="143" s="2" customFormat="1" ht="16.5" customHeight="1">
      <c r="A143" s="41"/>
      <c r="B143" s="42"/>
      <c r="C143" s="277" t="s">
        <v>285</v>
      </c>
      <c r="D143" s="277" t="s">
        <v>354</v>
      </c>
      <c r="E143" s="278" t="s">
        <v>685</v>
      </c>
      <c r="F143" s="279" t="s">
        <v>686</v>
      </c>
      <c r="G143" s="280" t="s">
        <v>467</v>
      </c>
      <c r="H143" s="281">
        <v>2</v>
      </c>
      <c r="I143" s="282"/>
      <c r="J143" s="283">
        <f>ROUND(I143*H143,2)</f>
        <v>0</v>
      </c>
      <c r="K143" s="279" t="s">
        <v>147</v>
      </c>
      <c r="L143" s="284"/>
      <c r="M143" s="285" t="s">
        <v>19</v>
      </c>
      <c r="N143" s="286" t="s">
        <v>41</v>
      </c>
      <c r="O143" s="87"/>
      <c r="P143" s="224">
        <f>O143*H143</f>
        <v>0</v>
      </c>
      <c r="Q143" s="224">
        <v>0.0014</v>
      </c>
      <c r="R143" s="224">
        <f>Q143*H143</f>
        <v>0.0028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205</v>
      </c>
      <c r="AT143" s="226" t="s">
        <v>354</v>
      </c>
      <c r="AU143" s="226" t="s">
        <v>79</v>
      </c>
      <c r="AY143" s="20" t="s">
        <v>141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20" t="s">
        <v>77</v>
      </c>
      <c r="BK143" s="227">
        <f>ROUND(I143*H143,2)</f>
        <v>0</v>
      </c>
      <c r="BL143" s="20" t="s">
        <v>148</v>
      </c>
      <c r="BM143" s="226" t="s">
        <v>687</v>
      </c>
    </row>
    <row r="144" s="14" customFormat="1">
      <c r="A144" s="14"/>
      <c r="B144" s="244"/>
      <c r="C144" s="245"/>
      <c r="D144" s="235" t="s">
        <v>152</v>
      </c>
      <c r="E144" s="246" t="s">
        <v>19</v>
      </c>
      <c r="F144" s="247" t="s">
        <v>688</v>
      </c>
      <c r="G144" s="245"/>
      <c r="H144" s="248">
        <v>2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152</v>
      </c>
      <c r="AU144" s="254" t="s">
        <v>79</v>
      </c>
      <c r="AV144" s="14" t="s">
        <v>79</v>
      </c>
      <c r="AW144" s="14" t="s">
        <v>32</v>
      </c>
      <c r="AX144" s="14" t="s">
        <v>70</v>
      </c>
      <c r="AY144" s="254" t="s">
        <v>141</v>
      </c>
    </row>
    <row r="145" s="15" customFormat="1">
      <c r="A145" s="15"/>
      <c r="B145" s="255"/>
      <c r="C145" s="256"/>
      <c r="D145" s="235" t="s">
        <v>152</v>
      </c>
      <c r="E145" s="257" t="s">
        <v>19</v>
      </c>
      <c r="F145" s="258" t="s">
        <v>155</v>
      </c>
      <c r="G145" s="256"/>
      <c r="H145" s="259">
        <v>2</v>
      </c>
      <c r="I145" s="260"/>
      <c r="J145" s="256"/>
      <c r="K145" s="256"/>
      <c r="L145" s="261"/>
      <c r="M145" s="262"/>
      <c r="N145" s="263"/>
      <c r="O145" s="263"/>
      <c r="P145" s="263"/>
      <c r="Q145" s="263"/>
      <c r="R145" s="263"/>
      <c r="S145" s="263"/>
      <c r="T145" s="264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65" t="s">
        <v>152</v>
      </c>
      <c r="AU145" s="265" t="s">
        <v>79</v>
      </c>
      <c r="AV145" s="15" t="s">
        <v>148</v>
      </c>
      <c r="AW145" s="15" t="s">
        <v>32</v>
      </c>
      <c r="AX145" s="15" t="s">
        <v>77</v>
      </c>
      <c r="AY145" s="265" t="s">
        <v>141</v>
      </c>
    </row>
    <row r="146" s="2" customFormat="1" ht="16.5" customHeight="1">
      <c r="A146" s="41"/>
      <c r="B146" s="42"/>
      <c r="C146" s="277" t="s">
        <v>291</v>
      </c>
      <c r="D146" s="277" t="s">
        <v>354</v>
      </c>
      <c r="E146" s="278" t="s">
        <v>689</v>
      </c>
      <c r="F146" s="279" t="s">
        <v>690</v>
      </c>
      <c r="G146" s="280" t="s">
        <v>467</v>
      </c>
      <c r="H146" s="281">
        <v>12</v>
      </c>
      <c r="I146" s="282"/>
      <c r="J146" s="283">
        <f>ROUND(I146*H146,2)</f>
        <v>0</v>
      </c>
      <c r="K146" s="279" t="s">
        <v>147</v>
      </c>
      <c r="L146" s="284"/>
      <c r="M146" s="285" t="s">
        <v>19</v>
      </c>
      <c r="N146" s="286" t="s">
        <v>41</v>
      </c>
      <c r="O146" s="87"/>
      <c r="P146" s="224">
        <f>O146*H146</f>
        <v>0</v>
      </c>
      <c r="Q146" s="224">
        <v>0.00038999999999999999</v>
      </c>
      <c r="R146" s="224">
        <f>Q146*H146</f>
        <v>0.0046800000000000001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205</v>
      </c>
      <c r="AT146" s="226" t="s">
        <v>354</v>
      </c>
      <c r="AU146" s="226" t="s">
        <v>79</v>
      </c>
      <c r="AY146" s="20" t="s">
        <v>141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20" t="s">
        <v>77</v>
      </c>
      <c r="BK146" s="227">
        <f>ROUND(I146*H146,2)</f>
        <v>0</v>
      </c>
      <c r="BL146" s="20" t="s">
        <v>148</v>
      </c>
      <c r="BM146" s="226" t="s">
        <v>691</v>
      </c>
    </row>
    <row r="147" s="14" customFormat="1">
      <c r="A147" s="14"/>
      <c r="B147" s="244"/>
      <c r="C147" s="245"/>
      <c r="D147" s="235" t="s">
        <v>152</v>
      </c>
      <c r="E147" s="246" t="s">
        <v>19</v>
      </c>
      <c r="F147" s="247" t="s">
        <v>692</v>
      </c>
      <c r="G147" s="245"/>
      <c r="H147" s="248">
        <v>12</v>
      </c>
      <c r="I147" s="249"/>
      <c r="J147" s="245"/>
      <c r="K147" s="245"/>
      <c r="L147" s="250"/>
      <c r="M147" s="251"/>
      <c r="N147" s="252"/>
      <c r="O147" s="252"/>
      <c r="P147" s="252"/>
      <c r="Q147" s="252"/>
      <c r="R147" s="252"/>
      <c r="S147" s="252"/>
      <c r="T147" s="253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4" t="s">
        <v>152</v>
      </c>
      <c r="AU147" s="254" t="s">
        <v>79</v>
      </c>
      <c r="AV147" s="14" t="s">
        <v>79</v>
      </c>
      <c r="AW147" s="14" t="s">
        <v>32</v>
      </c>
      <c r="AX147" s="14" t="s">
        <v>70</v>
      </c>
      <c r="AY147" s="254" t="s">
        <v>141</v>
      </c>
    </row>
    <row r="148" s="15" customFormat="1">
      <c r="A148" s="15"/>
      <c r="B148" s="255"/>
      <c r="C148" s="256"/>
      <c r="D148" s="235" t="s">
        <v>152</v>
      </c>
      <c r="E148" s="257" t="s">
        <v>19</v>
      </c>
      <c r="F148" s="258" t="s">
        <v>155</v>
      </c>
      <c r="G148" s="256"/>
      <c r="H148" s="259">
        <v>12</v>
      </c>
      <c r="I148" s="260"/>
      <c r="J148" s="256"/>
      <c r="K148" s="256"/>
      <c r="L148" s="261"/>
      <c r="M148" s="262"/>
      <c r="N148" s="263"/>
      <c r="O148" s="263"/>
      <c r="P148" s="263"/>
      <c r="Q148" s="263"/>
      <c r="R148" s="263"/>
      <c r="S148" s="263"/>
      <c r="T148" s="264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65" t="s">
        <v>152</v>
      </c>
      <c r="AU148" s="265" t="s">
        <v>79</v>
      </c>
      <c r="AV148" s="15" t="s">
        <v>148</v>
      </c>
      <c r="AW148" s="15" t="s">
        <v>32</v>
      </c>
      <c r="AX148" s="15" t="s">
        <v>77</v>
      </c>
      <c r="AY148" s="265" t="s">
        <v>141</v>
      </c>
    </row>
    <row r="149" s="2" customFormat="1" ht="16.5" customHeight="1">
      <c r="A149" s="41"/>
      <c r="B149" s="42"/>
      <c r="C149" s="277" t="s">
        <v>296</v>
      </c>
      <c r="D149" s="277" t="s">
        <v>354</v>
      </c>
      <c r="E149" s="278" t="s">
        <v>693</v>
      </c>
      <c r="F149" s="279" t="s">
        <v>694</v>
      </c>
      <c r="G149" s="280" t="s">
        <v>467</v>
      </c>
      <c r="H149" s="281">
        <v>4</v>
      </c>
      <c r="I149" s="282"/>
      <c r="J149" s="283">
        <f>ROUND(I149*H149,2)</f>
        <v>0</v>
      </c>
      <c r="K149" s="279" t="s">
        <v>147</v>
      </c>
      <c r="L149" s="284"/>
      <c r="M149" s="285" t="s">
        <v>19</v>
      </c>
      <c r="N149" s="286" t="s">
        <v>41</v>
      </c>
      <c r="O149" s="87"/>
      <c r="P149" s="224">
        <f>O149*H149</f>
        <v>0</v>
      </c>
      <c r="Q149" s="224">
        <v>0.00048000000000000001</v>
      </c>
      <c r="R149" s="224">
        <f>Q149*H149</f>
        <v>0.0019200000000000001</v>
      </c>
      <c r="S149" s="224">
        <v>0</v>
      </c>
      <c r="T149" s="225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6" t="s">
        <v>205</v>
      </c>
      <c r="AT149" s="226" t="s">
        <v>354</v>
      </c>
      <c r="AU149" s="226" t="s">
        <v>79</v>
      </c>
      <c r="AY149" s="20" t="s">
        <v>141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20" t="s">
        <v>77</v>
      </c>
      <c r="BK149" s="227">
        <f>ROUND(I149*H149,2)</f>
        <v>0</v>
      </c>
      <c r="BL149" s="20" t="s">
        <v>148</v>
      </c>
      <c r="BM149" s="226" t="s">
        <v>695</v>
      </c>
    </row>
    <row r="150" s="14" customFormat="1">
      <c r="A150" s="14"/>
      <c r="B150" s="244"/>
      <c r="C150" s="245"/>
      <c r="D150" s="235" t="s">
        <v>152</v>
      </c>
      <c r="E150" s="246" t="s">
        <v>19</v>
      </c>
      <c r="F150" s="247" t="s">
        <v>696</v>
      </c>
      <c r="G150" s="245"/>
      <c r="H150" s="248">
        <v>4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152</v>
      </c>
      <c r="AU150" s="254" t="s">
        <v>79</v>
      </c>
      <c r="AV150" s="14" t="s">
        <v>79</v>
      </c>
      <c r="AW150" s="14" t="s">
        <v>32</v>
      </c>
      <c r="AX150" s="14" t="s">
        <v>70</v>
      </c>
      <c r="AY150" s="254" t="s">
        <v>141</v>
      </c>
    </row>
    <row r="151" s="15" customFormat="1">
      <c r="A151" s="15"/>
      <c r="B151" s="255"/>
      <c r="C151" s="256"/>
      <c r="D151" s="235" t="s">
        <v>152</v>
      </c>
      <c r="E151" s="257" t="s">
        <v>19</v>
      </c>
      <c r="F151" s="258" t="s">
        <v>155</v>
      </c>
      <c r="G151" s="256"/>
      <c r="H151" s="259">
        <v>4</v>
      </c>
      <c r="I151" s="260"/>
      <c r="J151" s="256"/>
      <c r="K151" s="256"/>
      <c r="L151" s="261"/>
      <c r="M151" s="262"/>
      <c r="N151" s="263"/>
      <c r="O151" s="263"/>
      <c r="P151" s="263"/>
      <c r="Q151" s="263"/>
      <c r="R151" s="263"/>
      <c r="S151" s="263"/>
      <c r="T151" s="264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65" t="s">
        <v>152</v>
      </c>
      <c r="AU151" s="265" t="s">
        <v>79</v>
      </c>
      <c r="AV151" s="15" t="s">
        <v>148</v>
      </c>
      <c r="AW151" s="15" t="s">
        <v>32</v>
      </c>
      <c r="AX151" s="15" t="s">
        <v>77</v>
      </c>
      <c r="AY151" s="265" t="s">
        <v>141</v>
      </c>
    </row>
    <row r="152" s="2" customFormat="1" ht="16.5" customHeight="1">
      <c r="A152" s="41"/>
      <c r="B152" s="42"/>
      <c r="C152" s="277" t="s">
        <v>305</v>
      </c>
      <c r="D152" s="277" t="s">
        <v>354</v>
      </c>
      <c r="E152" s="278" t="s">
        <v>697</v>
      </c>
      <c r="F152" s="279" t="s">
        <v>698</v>
      </c>
      <c r="G152" s="280" t="s">
        <v>467</v>
      </c>
      <c r="H152" s="281">
        <v>2</v>
      </c>
      <c r="I152" s="282"/>
      <c r="J152" s="283">
        <f>ROUND(I152*H152,2)</f>
        <v>0</v>
      </c>
      <c r="K152" s="279" t="s">
        <v>19</v>
      </c>
      <c r="L152" s="284"/>
      <c r="M152" s="285" t="s">
        <v>19</v>
      </c>
      <c r="N152" s="286" t="s">
        <v>41</v>
      </c>
      <c r="O152" s="87"/>
      <c r="P152" s="224">
        <f>O152*H152</f>
        <v>0</v>
      </c>
      <c r="Q152" s="224">
        <v>0.0014</v>
      </c>
      <c r="R152" s="224">
        <f>Q152*H152</f>
        <v>0.0028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205</v>
      </c>
      <c r="AT152" s="226" t="s">
        <v>354</v>
      </c>
      <c r="AU152" s="226" t="s">
        <v>79</v>
      </c>
      <c r="AY152" s="20" t="s">
        <v>141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20" t="s">
        <v>77</v>
      </c>
      <c r="BK152" s="227">
        <f>ROUND(I152*H152,2)</f>
        <v>0</v>
      </c>
      <c r="BL152" s="20" t="s">
        <v>148</v>
      </c>
      <c r="BM152" s="226" t="s">
        <v>699</v>
      </c>
    </row>
    <row r="153" s="14" customFormat="1">
      <c r="A153" s="14"/>
      <c r="B153" s="244"/>
      <c r="C153" s="245"/>
      <c r="D153" s="235" t="s">
        <v>152</v>
      </c>
      <c r="E153" s="246" t="s">
        <v>19</v>
      </c>
      <c r="F153" s="247" t="s">
        <v>700</v>
      </c>
      <c r="G153" s="245"/>
      <c r="H153" s="248">
        <v>2</v>
      </c>
      <c r="I153" s="249"/>
      <c r="J153" s="245"/>
      <c r="K153" s="245"/>
      <c r="L153" s="250"/>
      <c r="M153" s="251"/>
      <c r="N153" s="252"/>
      <c r="O153" s="252"/>
      <c r="P153" s="252"/>
      <c r="Q153" s="252"/>
      <c r="R153" s="252"/>
      <c r="S153" s="252"/>
      <c r="T153" s="253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4" t="s">
        <v>152</v>
      </c>
      <c r="AU153" s="254" t="s">
        <v>79</v>
      </c>
      <c r="AV153" s="14" t="s">
        <v>79</v>
      </c>
      <c r="AW153" s="14" t="s">
        <v>32</v>
      </c>
      <c r="AX153" s="14" t="s">
        <v>70</v>
      </c>
      <c r="AY153" s="254" t="s">
        <v>141</v>
      </c>
    </row>
    <row r="154" s="15" customFormat="1">
      <c r="A154" s="15"/>
      <c r="B154" s="255"/>
      <c r="C154" s="256"/>
      <c r="D154" s="235" t="s">
        <v>152</v>
      </c>
      <c r="E154" s="257" t="s">
        <v>19</v>
      </c>
      <c r="F154" s="258" t="s">
        <v>155</v>
      </c>
      <c r="G154" s="256"/>
      <c r="H154" s="259">
        <v>2</v>
      </c>
      <c r="I154" s="260"/>
      <c r="J154" s="256"/>
      <c r="K154" s="256"/>
      <c r="L154" s="261"/>
      <c r="M154" s="262"/>
      <c r="N154" s="263"/>
      <c r="O154" s="263"/>
      <c r="P154" s="263"/>
      <c r="Q154" s="263"/>
      <c r="R154" s="263"/>
      <c r="S154" s="263"/>
      <c r="T154" s="264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65" t="s">
        <v>152</v>
      </c>
      <c r="AU154" s="265" t="s">
        <v>79</v>
      </c>
      <c r="AV154" s="15" t="s">
        <v>148</v>
      </c>
      <c r="AW154" s="15" t="s">
        <v>32</v>
      </c>
      <c r="AX154" s="15" t="s">
        <v>77</v>
      </c>
      <c r="AY154" s="265" t="s">
        <v>141</v>
      </c>
    </row>
    <row r="155" s="2" customFormat="1" ht="24.15" customHeight="1">
      <c r="A155" s="41"/>
      <c r="B155" s="42"/>
      <c r="C155" s="215" t="s">
        <v>7</v>
      </c>
      <c r="D155" s="215" t="s">
        <v>143</v>
      </c>
      <c r="E155" s="216" t="s">
        <v>701</v>
      </c>
      <c r="F155" s="217" t="s">
        <v>702</v>
      </c>
      <c r="G155" s="218" t="s">
        <v>467</v>
      </c>
      <c r="H155" s="219">
        <v>15</v>
      </c>
      <c r="I155" s="220"/>
      <c r="J155" s="221">
        <f>ROUND(I155*H155,2)</f>
        <v>0</v>
      </c>
      <c r="K155" s="217" t="s">
        <v>147</v>
      </c>
      <c r="L155" s="47"/>
      <c r="M155" s="222" t="s">
        <v>19</v>
      </c>
      <c r="N155" s="223" t="s">
        <v>41</v>
      </c>
      <c r="O155" s="87"/>
      <c r="P155" s="224">
        <f>O155*H155</f>
        <v>0</v>
      </c>
      <c r="Q155" s="224">
        <v>0</v>
      </c>
      <c r="R155" s="224">
        <f>Q155*H155</f>
        <v>0</v>
      </c>
      <c r="S155" s="224">
        <v>0</v>
      </c>
      <c r="T155" s="225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148</v>
      </c>
      <c r="AT155" s="226" t="s">
        <v>143</v>
      </c>
      <c r="AU155" s="226" t="s">
        <v>79</v>
      </c>
      <c r="AY155" s="20" t="s">
        <v>141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20" t="s">
        <v>77</v>
      </c>
      <c r="BK155" s="227">
        <f>ROUND(I155*H155,2)</f>
        <v>0</v>
      </c>
      <c r="BL155" s="20" t="s">
        <v>148</v>
      </c>
      <c r="BM155" s="226" t="s">
        <v>703</v>
      </c>
    </row>
    <row r="156" s="2" customFormat="1">
      <c r="A156" s="41"/>
      <c r="B156" s="42"/>
      <c r="C156" s="43"/>
      <c r="D156" s="228" t="s">
        <v>150</v>
      </c>
      <c r="E156" s="43"/>
      <c r="F156" s="229" t="s">
        <v>704</v>
      </c>
      <c r="G156" s="43"/>
      <c r="H156" s="43"/>
      <c r="I156" s="230"/>
      <c r="J156" s="43"/>
      <c r="K156" s="43"/>
      <c r="L156" s="47"/>
      <c r="M156" s="231"/>
      <c r="N156" s="232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20" t="s">
        <v>150</v>
      </c>
      <c r="AU156" s="20" t="s">
        <v>79</v>
      </c>
    </row>
    <row r="157" s="2" customFormat="1" ht="16.5" customHeight="1">
      <c r="A157" s="41"/>
      <c r="B157" s="42"/>
      <c r="C157" s="277" t="s">
        <v>317</v>
      </c>
      <c r="D157" s="277" t="s">
        <v>354</v>
      </c>
      <c r="E157" s="278" t="s">
        <v>705</v>
      </c>
      <c r="F157" s="279" t="s">
        <v>706</v>
      </c>
      <c r="G157" s="280" t="s">
        <v>467</v>
      </c>
      <c r="H157" s="281">
        <v>10</v>
      </c>
      <c r="I157" s="282"/>
      <c r="J157" s="283">
        <f>ROUND(I157*H157,2)</f>
        <v>0</v>
      </c>
      <c r="K157" s="279" t="s">
        <v>147</v>
      </c>
      <c r="L157" s="284"/>
      <c r="M157" s="285" t="s">
        <v>19</v>
      </c>
      <c r="N157" s="286" t="s">
        <v>41</v>
      </c>
      <c r="O157" s="87"/>
      <c r="P157" s="224">
        <f>O157*H157</f>
        <v>0</v>
      </c>
      <c r="Q157" s="224">
        <v>0.00072000000000000005</v>
      </c>
      <c r="R157" s="224">
        <f>Q157*H157</f>
        <v>0.0072000000000000007</v>
      </c>
      <c r="S157" s="224">
        <v>0</v>
      </c>
      <c r="T157" s="225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6" t="s">
        <v>205</v>
      </c>
      <c r="AT157" s="226" t="s">
        <v>354</v>
      </c>
      <c r="AU157" s="226" t="s">
        <v>79</v>
      </c>
      <c r="AY157" s="20" t="s">
        <v>141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20" t="s">
        <v>77</v>
      </c>
      <c r="BK157" s="227">
        <f>ROUND(I157*H157,2)</f>
        <v>0</v>
      </c>
      <c r="BL157" s="20" t="s">
        <v>148</v>
      </c>
      <c r="BM157" s="226" t="s">
        <v>707</v>
      </c>
    </row>
    <row r="158" s="14" customFormat="1">
      <c r="A158" s="14"/>
      <c r="B158" s="244"/>
      <c r="C158" s="245"/>
      <c r="D158" s="235" t="s">
        <v>152</v>
      </c>
      <c r="E158" s="246" t="s">
        <v>19</v>
      </c>
      <c r="F158" s="247" t="s">
        <v>708</v>
      </c>
      <c r="G158" s="245"/>
      <c r="H158" s="248">
        <v>10</v>
      </c>
      <c r="I158" s="249"/>
      <c r="J158" s="245"/>
      <c r="K158" s="245"/>
      <c r="L158" s="250"/>
      <c r="M158" s="251"/>
      <c r="N158" s="252"/>
      <c r="O158" s="252"/>
      <c r="P158" s="252"/>
      <c r="Q158" s="252"/>
      <c r="R158" s="252"/>
      <c r="S158" s="252"/>
      <c r="T158" s="253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4" t="s">
        <v>152</v>
      </c>
      <c r="AU158" s="254" t="s">
        <v>79</v>
      </c>
      <c r="AV158" s="14" t="s">
        <v>79</v>
      </c>
      <c r="AW158" s="14" t="s">
        <v>32</v>
      </c>
      <c r="AX158" s="14" t="s">
        <v>70</v>
      </c>
      <c r="AY158" s="254" t="s">
        <v>141</v>
      </c>
    </row>
    <row r="159" s="15" customFormat="1">
      <c r="A159" s="15"/>
      <c r="B159" s="255"/>
      <c r="C159" s="256"/>
      <c r="D159" s="235" t="s">
        <v>152</v>
      </c>
      <c r="E159" s="257" t="s">
        <v>19</v>
      </c>
      <c r="F159" s="258" t="s">
        <v>155</v>
      </c>
      <c r="G159" s="256"/>
      <c r="H159" s="259">
        <v>10</v>
      </c>
      <c r="I159" s="260"/>
      <c r="J159" s="256"/>
      <c r="K159" s="256"/>
      <c r="L159" s="261"/>
      <c r="M159" s="262"/>
      <c r="N159" s="263"/>
      <c r="O159" s="263"/>
      <c r="P159" s="263"/>
      <c r="Q159" s="263"/>
      <c r="R159" s="263"/>
      <c r="S159" s="263"/>
      <c r="T159" s="264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65" t="s">
        <v>152</v>
      </c>
      <c r="AU159" s="265" t="s">
        <v>79</v>
      </c>
      <c r="AV159" s="15" t="s">
        <v>148</v>
      </c>
      <c r="AW159" s="15" t="s">
        <v>32</v>
      </c>
      <c r="AX159" s="15" t="s">
        <v>77</v>
      </c>
      <c r="AY159" s="265" t="s">
        <v>141</v>
      </c>
    </row>
    <row r="160" s="2" customFormat="1" ht="16.5" customHeight="1">
      <c r="A160" s="41"/>
      <c r="B160" s="42"/>
      <c r="C160" s="277" t="s">
        <v>324</v>
      </c>
      <c r="D160" s="277" t="s">
        <v>354</v>
      </c>
      <c r="E160" s="278" t="s">
        <v>709</v>
      </c>
      <c r="F160" s="279" t="s">
        <v>710</v>
      </c>
      <c r="G160" s="280" t="s">
        <v>467</v>
      </c>
      <c r="H160" s="281">
        <v>4</v>
      </c>
      <c r="I160" s="282"/>
      <c r="J160" s="283">
        <f>ROUND(I160*H160,2)</f>
        <v>0</v>
      </c>
      <c r="K160" s="279" t="s">
        <v>147</v>
      </c>
      <c r="L160" s="284"/>
      <c r="M160" s="285" t="s">
        <v>19</v>
      </c>
      <c r="N160" s="286" t="s">
        <v>41</v>
      </c>
      <c r="O160" s="87"/>
      <c r="P160" s="224">
        <f>O160*H160</f>
        <v>0</v>
      </c>
      <c r="Q160" s="224">
        <v>0.00072000000000000005</v>
      </c>
      <c r="R160" s="224">
        <f>Q160*H160</f>
        <v>0.0028800000000000002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205</v>
      </c>
      <c r="AT160" s="226" t="s">
        <v>354</v>
      </c>
      <c r="AU160" s="226" t="s">
        <v>79</v>
      </c>
      <c r="AY160" s="20" t="s">
        <v>141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20" t="s">
        <v>77</v>
      </c>
      <c r="BK160" s="227">
        <f>ROUND(I160*H160,2)</f>
        <v>0</v>
      </c>
      <c r="BL160" s="20" t="s">
        <v>148</v>
      </c>
      <c r="BM160" s="226" t="s">
        <v>711</v>
      </c>
    </row>
    <row r="161" s="14" customFormat="1">
      <c r="A161" s="14"/>
      <c r="B161" s="244"/>
      <c r="C161" s="245"/>
      <c r="D161" s="235" t="s">
        <v>152</v>
      </c>
      <c r="E161" s="246" t="s">
        <v>19</v>
      </c>
      <c r="F161" s="247" t="s">
        <v>712</v>
      </c>
      <c r="G161" s="245"/>
      <c r="H161" s="248">
        <v>4</v>
      </c>
      <c r="I161" s="249"/>
      <c r="J161" s="245"/>
      <c r="K161" s="245"/>
      <c r="L161" s="250"/>
      <c r="M161" s="251"/>
      <c r="N161" s="252"/>
      <c r="O161" s="252"/>
      <c r="P161" s="252"/>
      <c r="Q161" s="252"/>
      <c r="R161" s="252"/>
      <c r="S161" s="252"/>
      <c r="T161" s="253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4" t="s">
        <v>152</v>
      </c>
      <c r="AU161" s="254" t="s">
        <v>79</v>
      </c>
      <c r="AV161" s="14" t="s">
        <v>79</v>
      </c>
      <c r="AW161" s="14" t="s">
        <v>32</v>
      </c>
      <c r="AX161" s="14" t="s">
        <v>70</v>
      </c>
      <c r="AY161" s="254" t="s">
        <v>141</v>
      </c>
    </row>
    <row r="162" s="15" customFormat="1">
      <c r="A162" s="15"/>
      <c r="B162" s="255"/>
      <c r="C162" s="256"/>
      <c r="D162" s="235" t="s">
        <v>152</v>
      </c>
      <c r="E162" s="257" t="s">
        <v>19</v>
      </c>
      <c r="F162" s="258" t="s">
        <v>155</v>
      </c>
      <c r="G162" s="256"/>
      <c r="H162" s="259">
        <v>4</v>
      </c>
      <c r="I162" s="260"/>
      <c r="J162" s="256"/>
      <c r="K162" s="256"/>
      <c r="L162" s="261"/>
      <c r="M162" s="262"/>
      <c r="N162" s="263"/>
      <c r="O162" s="263"/>
      <c r="P162" s="263"/>
      <c r="Q162" s="263"/>
      <c r="R162" s="263"/>
      <c r="S162" s="263"/>
      <c r="T162" s="264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65" t="s">
        <v>152</v>
      </c>
      <c r="AU162" s="265" t="s">
        <v>79</v>
      </c>
      <c r="AV162" s="15" t="s">
        <v>148</v>
      </c>
      <c r="AW162" s="15" t="s">
        <v>32</v>
      </c>
      <c r="AX162" s="15" t="s">
        <v>77</v>
      </c>
      <c r="AY162" s="265" t="s">
        <v>141</v>
      </c>
    </row>
    <row r="163" s="2" customFormat="1" ht="16.5" customHeight="1">
      <c r="A163" s="41"/>
      <c r="B163" s="42"/>
      <c r="C163" s="277" t="s">
        <v>330</v>
      </c>
      <c r="D163" s="277" t="s">
        <v>354</v>
      </c>
      <c r="E163" s="278" t="s">
        <v>713</v>
      </c>
      <c r="F163" s="279" t="s">
        <v>714</v>
      </c>
      <c r="G163" s="280" t="s">
        <v>467</v>
      </c>
      <c r="H163" s="281">
        <v>1</v>
      </c>
      <c r="I163" s="282"/>
      <c r="J163" s="283">
        <f>ROUND(I163*H163,2)</f>
        <v>0</v>
      </c>
      <c r="K163" s="279" t="s">
        <v>19</v>
      </c>
      <c r="L163" s="284"/>
      <c r="M163" s="285" t="s">
        <v>19</v>
      </c>
      <c r="N163" s="286" t="s">
        <v>41</v>
      </c>
      <c r="O163" s="87"/>
      <c r="P163" s="224">
        <f>O163*H163</f>
        <v>0</v>
      </c>
      <c r="Q163" s="224">
        <v>0.0014</v>
      </c>
      <c r="R163" s="224">
        <f>Q163*H163</f>
        <v>0.0014</v>
      </c>
      <c r="S163" s="224">
        <v>0</v>
      </c>
      <c r="T163" s="225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205</v>
      </c>
      <c r="AT163" s="226" t="s">
        <v>354</v>
      </c>
      <c r="AU163" s="226" t="s">
        <v>79</v>
      </c>
      <c r="AY163" s="20" t="s">
        <v>141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20" t="s">
        <v>77</v>
      </c>
      <c r="BK163" s="227">
        <f>ROUND(I163*H163,2)</f>
        <v>0</v>
      </c>
      <c r="BL163" s="20" t="s">
        <v>148</v>
      </c>
      <c r="BM163" s="226" t="s">
        <v>715</v>
      </c>
    </row>
    <row r="164" s="14" customFormat="1">
      <c r="A164" s="14"/>
      <c r="B164" s="244"/>
      <c r="C164" s="245"/>
      <c r="D164" s="235" t="s">
        <v>152</v>
      </c>
      <c r="E164" s="246" t="s">
        <v>19</v>
      </c>
      <c r="F164" s="247" t="s">
        <v>716</v>
      </c>
      <c r="G164" s="245"/>
      <c r="H164" s="248">
        <v>1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152</v>
      </c>
      <c r="AU164" s="254" t="s">
        <v>79</v>
      </c>
      <c r="AV164" s="14" t="s">
        <v>79</v>
      </c>
      <c r="AW164" s="14" t="s">
        <v>32</v>
      </c>
      <c r="AX164" s="14" t="s">
        <v>70</v>
      </c>
      <c r="AY164" s="254" t="s">
        <v>141</v>
      </c>
    </row>
    <row r="165" s="15" customFormat="1">
      <c r="A165" s="15"/>
      <c r="B165" s="255"/>
      <c r="C165" s="256"/>
      <c r="D165" s="235" t="s">
        <v>152</v>
      </c>
      <c r="E165" s="257" t="s">
        <v>19</v>
      </c>
      <c r="F165" s="258" t="s">
        <v>155</v>
      </c>
      <c r="G165" s="256"/>
      <c r="H165" s="259">
        <v>1</v>
      </c>
      <c r="I165" s="260"/>
      <c r="J165" s="256"/>
      <c r="K165" s="256"/>
      <c r="L165" s="261"/>
      <c r="M165" s="262"/>
      <c r="N165" s="263"/>
      <c r="O165" s="263"/>
      <c r="P165" s="263"/>
      <c r="Q165" s="263"/>
      <c r="R165" s="263"/>
      <c r="S165" s="263"/>
      <c r="T165" s="264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65" t="s">
        <v>152</v>
      </c>
      <c r="AU165" s="265" t="s">
        <v>79</v>
      </c>
      <c r="AV165" s="15" t="s">
        <v>148</v>
      </c>
      <c r="AW165" s="15" t="s">
        <v>32</v>
      </c>
      <c r="AX165" s="15" t="s">
        <v>77</v>
      </c>
      <c r="AY165" s="265" t="s">
        <v>141</v>
      </c>
    </row>
    <row r="166" s="2" customFormat="1" ht="24.15" customHeight="1">
      <c r="A166" s="41"/>
      <c r="B166" s="42"/>
      <c r="C166" s="215" t="s">
        <v>341</v>
      </c>
      <c r="D166" s="215" t="s">
        <v>143</v>
      </c>
      <c r="E166" s="216" t="s">
        <v>717</v>
      </c>
      <c r="F166" s="217" t="s">
        <v>718</v>
      </c>
      <c r="G166" s="218" t="s">
        <v>467</v>
      </c>
      <c r="H166" s="219">
        <v>1</v>
      </c>
      <c r="I166" s="220"/>
      <c r="J166" s="221">
        <f>ROUND(I166*H166,2)</f>
        <v>0</v>
      </c>
      <c r="K166" s="217" t="s">
        <v>147</v>
      </c>
      <c r="L166" s="47"/>
      <c r="M166" s="222" t="s">
        <v>19</v>
      </c>
      <c r="N166" s="223" t="s">
        <v>41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148</v>
      </c>
      <c r="AT166" s="226" t="s">
        <v>143</v>
      </c>
      <c r="AU166" s="226" t="s">
        <v>79</v>
      </c>
      <c r="AY166" s="20" t="s">
        <v>141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20" t="s">
        <v>77</v>
      </c>
      <c r="BK166" s="227">
        <f>ROUND(I166*H166,2)</f>
        <v>0</v>
      </c>
      <c r="BL166" s="20" t="s">
        <v>148</v>
      </c>
      <c r="BM166" s="226" t="s">
        <v>719</v>
      </c>
    </row>
    <row r="167" s="2" customFormat="1">
      <c r="A167" s="41"/>
      <c r="B167" s="42"/>
      <c r="C167" s="43"/>
      <c r="D167" s="228" t="s">
        <v>150</v>
      </c>
      <c r="E167" s="43"/>
      <c r="F167" s="229" t="s">
        <v>720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150</v>
      </c>
      <c r="AU167" s="20" t="s">
        <v>79</v>
      </c>
    </row>
    <row r="168" s="2" customFormat="1" ht="24.15" customHeight="1">
      <c r="A168" s="41"/>
      <c r="B168" s="42"/>
      <c r="C168" s="277" t="s">
        <v>348</v>
      </c>
      <c r="D168" s="277" t="s">
        <v>354</v>
      </c>
      <c r="E168" s="278" t="s">
        <v>721</v>
      </c>
      <c r="F168" s="279" t="s">
        <v>722</v>
      </c>
      <c r="G168" s="280" t="s">
        <v>467</v>
      </c>
      <c r="H168" s="281">
        <v>1</v>
      </c>
      <c r="I168" s="282"/>
      <c r="J168" s="283">
        <f>ROUND(I168*H168,2)</f>
        <v>0</v>
      </c>
      <c r="K168" s="279" t="s">
        <v>19</v>
      </c>
      <c r="L168" s="284"/>
      <c r="M168" s="285" t="s">
        <v>19</v>
      </c>
      <c r="N168" s="286" t="s">
        <v>41</v>
      </c>
      <c r="O168" s="87"/>
      <c r="P168" s="224">
        <f>O168*H168</f>
        <v>0</v>
      </c>
      <c r="Q168" s="224">
        <v>0.002</v>
      </c>
      <c r="R168" s="224">
        <f>Q168*H168</f>
        <v>0.002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205</v>
      </c>
      <c r="AT168" s="226" t="s">
        <v>354</v>
      </c>
      <c r="AU168" s="226" t="s">
        <v>79</v>
      </c>
      <c r="AY168" s="20" t="s">
        <v>141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20" t="s">
        <v>77</v>
      </c>
      <c r="BK168" s="227">
        <f>ROUND(I168*H168,2)</f>
        <v>0</v>
      </c>
      <c r="BL168" s="20" t="s">
        <v>148</v>
      </c>
      <c r="BM168" s="226" t="s">
        <v>723</v>
      </c>
    </row>
    <row r="169" s="14" customFormat="1">
      <c r="A169" s="14"/>
      <c r="B169" s="244"/>
      <c r="C169" s="245"/>
      <c r="D169" s="235" t="s">
        <v>152</v>
      </c>
      <c r="E169" s="246" t="s">
        <v>19</v>
      </c>
      <c r="F169" s="247" t="s">
        <v>724</v>
      </c>
      <c r="G169" s="245"/>
      <c r="H169" s="248">
        <v>1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152</v>
      </c>
      <c r="AU169" s="254" t="s">
        <v>79</v>
      </c>
      <c r="AV169" s="14" t="s">
        <v>79</v>
      </c>
      <c r="AW169" s="14" t="s">
        <v>32</v>
      </c>
      <c r="AX169" s="14" t="s">
        <v>70</v>
      </c>
      <c r="AY169" s="254" t="s">
        <v>141</v>
      </c>
    </row>
    <row r="170" s="15" customFormat="1">
      <c r="A170" s="15"/>
      <c r="B170" s="255"/>
      <c r="C170" s="256"/>
      <c r="D170" s="235" t="s">
        <v>152</v>
      </c>
      <c r="E170" s="257" t="s">
        <v>19</v>
      </c>
      <c r="F170" s="258" t="s">
        <v>155</v>
      </c>
      <c r="G170" s="256"/>
      <c r="H170" s="259">
        <v>1</v>
      </c>
      <c r="I170" s="260"/>
      <c r="J170" s="256"/>
      <c r="K170" s="256"/>
      <c r="L170" s="261"/>
      <c r="M170" s="262"/>
      <c r="N170" s="263"/>
      <c r="O170" s="263"/>
      <c r="P170" s="263"/>
      <c r="Q170" s="263"/>
      <c r="R170" s="263"/>
      <c r="S170" s="263"/>
      <c r="T170" s="264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65" t="s">
        <v>152</v>
      </c>
      <c r="AU170" s="265" t="s">
        <v>79</v>
      </c>
      <c r="AV170" s="15" t="s">
        <v>148</v>
      </c>
      <c r="AW170" s="15" t="s">
        <v>32</v>
      </c>
      <c r="AX170" s="15" t="s">
        <v>77</v>
      </c>
      <c r="AY170" s="265" t="s">
        <v>141</v>
      </c>
    </row>
    <row r="171" s="2" customFormat="1" ht="16.5" customHeight="1">
      <c r="A171" s="41"/>
      <c r="B171" s="42"/>
      <c r="C171" s="215" t="s">
        <v>353</v>
      </c>
      <c r="D171" s="215" t="s">
        <v>143</v>
      </c>
      <c r="E171" s="216" t="s">
        <v>725</v>
      </c>
      <c r="F171" s="217" t="s">
        <v>726</v>
      </c>
      <c r="G171" s="218" t="s">
        <v>188</v>
      </c>
      <c r="H171" s="219">
        <v>133</v>
      </c>
      <c r="I171" s="220"/>
      <c r="J171" s="221">
        <f>ROUND(I171*H171,2)</f>
        <v>0</v>
      </c>
      <c r="K171" s="217" t="s">
        <v>147</v>
      </c>
      <c r="L171" s="47"/>
      <c r="M171" s="222" t="s">
        <v>19</v>
      </c>
      <c r="N171" s="223" t="s">
        <v>41</v>
      </c>
      <c r="O171" s="87"/>
      <c r="P171" s="224">
        <f>O171*H171</f>
        <v>0</v>
      </c>
      <c r="Q171" s="224">
        <v>0</v>
      </c>
      <c r="R171" s="224">
        <f>Q171*H171</f>
        <v>0</v>
      </c>
      <c r="S171" s="224">
        <v>0</v>
      </c>
      <c r="T171" s="225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6" t="s">
        <v>148</v>
      </c>
      <c r="AT171" s="226" t="s">
        <v>143</v>
      </c>
      <c r="AU171" s="226" t="s">
        <v>79</v>
      </c>
      <c r="AY171" s="20" t="s">
        <v>141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20" t="s">
        <v>77</v>
      </c>
      <c r="BK171" s="227">
        <f>ROUND(I171*H171,2)</f>
        <v>0</v>
      </c>
      <c r="BL171" s="20" t="s">
        <v>148</v>
      </c>
      <c r="BM171" s="226" t="s">
        <v>727</v>
      </c>
    </row>
    <row r="172" s="2" customFormat="1">
      <c r="A172" s="41"/>
      <c r="B172" s="42"/>
      <c r="C172" s="43"/>
      <c r="D172" s="228" t="s">
        <v>150</v>
      </c>
      <c r="E172" s="43"/>
      <c r="F172" s="229" t="s">
        <v>728</v>
      </c>
      <c r="G172" s="43"/>
      <c r="H172" s="43"/>
      <c r="I172" s="230"/>
      <c r="J172" s="43"/>
      <c r="K172" s="43"/>
      <c r="L172" s="47"/>
      <c r="M172" s="231"/>
      <c r="N172" s="232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20" t="s">
        <v>150</v>
      </c>
      <c r="AU172" s="20" t="s">
        <v>79</v>
      </c>
    </row>
    <row r="173" s="14" customFormat="1">
      <c r="A173" s="14"/>
      <c r="B173" s="244"/>
      <c r="C173" s="245"/>
      <c r="D173" s="235" t="s">
        <v>152</v>
      </c>
      <c r="E173" s="246" t="s">
        <v>19</v>
      </c>
      <c r="F173" s="247" t="s">
        <v>729</v>
      </c>
      <c r="G173" s="245"/>
      <c r="H173" s="248">
        <v>133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152</v>
      </c>
      <c r="AU173" s="254" t="s">
        <v>79</v>
      </c>
      <c r="AV173" s="14" t="s">
        <v>79</v>
      </c>
      <c r="AW173" s="14" t="s">
        <v>32</v>
      </c>
      <c r="AX173" s="14" t="s">
        <v>70</v>
      </c>
      <c r="AY173" s="254" t="s">
        <v>141</v>
      </c>
    </row>
    <row r="174" s="15" customFormat="1">
      <c r="A174" s="15"/>
      <c r="B174" s="255"/>
      <c r="C174" s="256"/>
      <c r="D174" s="235" t="s">
        <v>152</v>
      </c>
      <c r="E174" s="257" t="s">
        <v>19</v>
      </c>
      <c r="F174" s="258" t="s">
        <v>155</v>
      </c>
      <c r="G174" s="256"/>
      <c r="H174" s="259">
        <v>133</v>
      </c>
      <c r="I174" s="260"/>
      <c r="J174" s="256"/>
      <c r="K174" s="256"/>
      <c r="L174" s="261"/>
      <c r="M174" s="262"/>
      <c r="N174" s="263"/>
      <c r="O174" s="263"/>
      <c r="P174" s="263"/>
      <c r="Q174" s="263"/>
      <c r="R174" s="263"/>
      <c r="S174" s="263"/>
      <c r="T174" s="264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65" t="s">
        <v>152</v>
      </c>
      <c r="AU174" s="265" t="s">
        <v>79</v>
      </c>
      <c r="AV174" s="15" t="s">
        <v>148</v>
      </c>
      <c r="AW174" s="15" t="s">
        <v>32</v>
      </c>
      <c r="AX174" s="15" t="s">
        <v>77</v>
      </c>
      <c r="AY174" s="265" t="s">
        <v>141</v>
      </c>
    </row>
    <row r="175" s="2" customFormat="1" ht="16.5" customHeight="1">
      <c r="A175" s="41"/>
      <c r="B175" s="42"/>
      <c r="C175" s="215" t="s">
        <v>359</v>
      </c>
      <c r="D175" s="215" t="s">
        <v>143</v>
      </c>
      <c r="E175" s="216" t="s">
        <v>730</v>
      </c>
      <c r="F175" s="217" t="s">
        <v>731</v>
      </c>
      <c r="G175" s="218" t="s">
        <v>188</v>
      </c>
      <c r="H175" s="219">
        <v>57</v>
      </c>
      <c r="I175" s="220"/>
      <c r="J175" s="221">
        <f>ROUND(I175*H175,2)</f>
        <v>0</v>
      </c>
      <c r="K175" s="217" t="s">
        <v>147</v>
      </c>
      <c r="L175" s="47"/>
      <c r="M175" s="222" t="s">
        <v>19</v>
      </c>
      <c r="N175" s="223" t="s">
        <v>41</v>
      </c>
      <c r="O175" s="87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148</v>
      </c>
      <c r="AT175" s="226" t="s">
        <v>143</v>
      </c>
      <c r="AU175" s="226" t="s">
        <v>79</v>
      </c>
      <c r="AY175" s="20" t="s">
        <v>141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20" t="s">
        <v>77</v>
      </c>
      <c r="BK175" s="227">
        <f>ROUND(I175*H175,2)</f>
        <v>0</v>
      </c>
      <c r="BL175" s="20" t="s">
        <v>148</v>
      </c>
      <c r="BM175" s="226" t="s">
        <v>732</v>
      </c>
    </row>
    <row r="176" s="2" customFormat="1">
      <c r="A176" s="41"/>
      <c r="B176" s="42"/>
      <c r="C176" s="43"/>
      <c r="D176" s="228" t="s">
        <v>150</v>
      </c>
      <c r="E176" s="43"/>
      <c r="F176" s="229" t="s">
        <v>733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20" t="s">
        <v>150</v>
      </c>
      <c r="AU176" s="20" t="s">
        <v>79</v>
      </c>
    </row>
    <row r="177" s="14" customFormat="1">
      <c r="A177" s="14"/>
      <c r="B177" s="244"/>
      <c r="C177" s="245"/>
      <c r="D177" s="235" t="s">
        <v>152</v>
      </c>
      <c r="E177" s="246" t="s">
        <v>19</v>
      </c>
      <c r="F177" s="247" t="s">
        <v>734</v>
      </c>
      <c r="G177" s="245"/>
      <c r="H177" s="248">
        <v>57</v>
      </c>
      <c r="I177" s="249"/>
      <c r="J177" s="245"/>
      <c r="K177" s="245"/>
      <c r="L177" s="250"/>
      <c r="M177" s="251"/>
      <c r="N177" s="252"/>
      <c r="O177" s="252"/>
      <c r="P177" s="252"/>
      <c r="Q177" s="252"/>
      <c r="R177" s="252"/>
      <c r="S177" s="252"/>
      <c r="T177" s="253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4" t="s">
        <v>152</v>
      </c>
      <c r="AU177" s="254" t="s">
        <v>79</v>
      </c>
      <c r="AV177" s="14" t="s">
        <v>79</v>
      </c>
      <c r="AW177" s="14" t="s">
        <v>32</v>
      </c>
      <c r="AX177" s="14" t="s">
        <v>70</v>
      </c>
      <c r="AY177" s="254" t="s">
        <v>141</v>
      </c>
    </row>
    <row r="178" s="15" customFormat="1">
      <c r="A178" s="15"/>
      <c r="B178" s="255"/>
      <c r="C178" s="256"/>
      <c r="D178" s="235" t="s">
        <v>152</v>
      </c>
      <c r="E178" s="257" t="s">
        <v>19</v>
      </c>
      <c r="F178" s="258" t="s">
        <v>155</v>
      </c>
      <c r="G178" s="256"/>
      <c r="H178" s="259">
        <v>57</v>
      </c>
      <c r="I178" s="260"/>
      <c r="J178" s="256"/>
      <c r="K178" s="256"/>
      <c r="L178" s="261"/>
      <c r="M178" s="262"/>
      <c r="N178" s="263"/>
      <c r="O178" s="263"/>
      <c r="P178" s="263"/>
      <c r="Q178" s="263"/>
      <c r="R178" s="263"/>
      <c r="S178" s="263"/>
      <c r="T178" s="264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65" t="s">
        <v>152</v>
      </c>
      <c r="AU178" s="265" t="s">
        <v>79</v>
      </c>
      <c r="AV178" s="15" t="s">
        <v>148</v>
      </c>
      <c r="AW178" s="15" t="s">
        <v>32</v>
      </c>
      <c r="AX178" s="15" t="s">
        <v>77</v>
      </c>
      <c r="AY178" s="265" t="s">
        <v>141</v>
      </c>
    </row>
    <row r="179" s="2" customFormat="1" ht="16.5" customHeight="1">
      <c r="A179" s="41"/>
      <c r="B179" s="42"/>
      <c r="C179" s="215" t="s">
        <v>372</v>
      </c>
      <c r="D179" s="215" t="s">
        <v>143</v>
      </c>
      <c r="E179" s="216" t="s">
        <v>735</v>
      </c>
      <c r="F179" s="217" t="s">
        <v>736</v>
      </c>
      <c r="G179" s="218" t="s">
        <v>188</v>
      </c>
      <c r="H179" s="219">
        <v>190</v>
      </c>
      <c r="I179" s="220"/>
      <c r="J179" s="221">
        <f>ROUND(I179*H179,2)</f>
        <v>0</v>
      </c>
      <c r="K179" s="217" t="s">
        <v>147</v>
      </c>
      <c r="L179" s="47"/>
      <c r="M179" s="222" t="s">
        <v>19</v>
      </c>
      <c r="N179" s="223" t="s">
        <v>41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148</v>
      </c>
      <c r="AT179" s="226" t="s">
        <v>143</v>
      </c>
      <c r="AU179" s="226" t="s">
        <v>79</v>
      </c>
      <c r="AY179" s="20" t="s">
        <v>141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20" t="s">
        <v>77</v>
      </c>
      <c r="BK179" s="227">
        <f>ROUND(I179*H179,2)</f>
        <v>0</v>
      </c>
      <c r="BL179" s="20" t="s">
        <v>148</v>
      </c>
      <c r="BM179" s="226" t="s">
        <v>737</v>
      </c>
    </row>
    <row r="180" s="2" customFormat="1">
      <c r="A180" s="41"/>
      <c r="B180" s="42"/>
      <c r="C180" s="43"/>
      <c r="D180" s="228" t="s">
        <v>150</v>
      </c>
      <c r="E180" s="43"/>
      <c r="F180" s="229" t="s">
        <v>738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20" t="s">
        <v>150</v>
      </c>
      <c r="AU180" s="20" t="s">
        <v>79</v>
      </c>
    </row>
    <row r="181" s="14" customFormat="1">
      <c r="A181" s="14"/>
      <c r="B181" s="244"/>
      <c r="C181" s="245"/>
      <c r="D181" s="235" t="s">
        <v>152</v>
      </c>
      <c r="E181" s="246" t="s">
        <v>19</v>
      </c>
      <c r="F181" s="247" t="s">
        <v>734</v>
      </c>
      <c r="G181" s="245"/>
      <c r="H181" s="248">
        <v>57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152</v>
      </c>
      <c r="AU181" s="254" t="s">
        <v>79</v>
      </c>
      <c r="AV181" s="14" t="s">
        <v>79</v>
      </c>
      <c r="AW181" s="14" t="s">
        <v>32</v>
      </c>
      <c r="AX181" s="14" t="s">
        <v>70</v>
      </c>
      <c r="AY181" s="254" t="s">
        <v>141</v>
      </c>
    </row>
    <row r="182" s="14" customFormat="1">
      <c r="A182" s="14"/>
      <c r="B182" s="244"/>
      <c r="C182" s="245"/>
      <c r="D182" s="235" t="s">
        <v>152</v>
      </c>
      <c r="E182" s="246" t="s">
        <v>19</v>
      </c>
      <c r="F182" s="247" t="s">
        <v>729</v>
      </c>
      <c r="G182" s="245"/>
      <c r="H182" s="248">
        <v>133</v>
      </c>
      <c r="I182" s="249"/>
      <c r="J182" s="245"/>
      <c r="K182" s="245"/>
      <c r="L182" s="250"/>
      <c r="M182" s="251"/>
      <c r="N182" s="252"/>
      <c r="O182" s="252"/>
      <c r="P182" s="252"/>
      <c r="Q182" s="252"/>
      <c r="R182" s="252"/>
      <c r="S182" s="252"/>
      <c r="T182" s="253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4" t="s">
        <v>152</v>
      </c>
      <c r="AU182" s="254" t="s">
        <v>79</v>
      </c>
      <c r="AV182" s="14" t="s">
        <v>79</v>
      </c>
      <c r="AW182" s="14" t="s">
        <v>32</v>
      </c>
      <c r="AX182" s="14" t="s">
        <v>70</v>
      </c>
      <c r="AY182" s="254" t="s">
        <v>141</v>
      </c>
    </row>
    <row r="183" s="15" customFormat="1">
      <c r="A183" s="15"/>
      <c r="B183" s="255"/>
      <c r="C183" s="256"/>
      <c r="D183" s="235" t="s">
        <v>152</v>
      </c>
      <c r="E183" s="257" t="s">
        <v>19</v>
      </c>
      <c r="F183" s="258" t="s">
        <v>155</v>
      </c>
      <c r="G183" s="256"/>
      <c r="H183" s="259">
        <v>190</v>
      </c>
      <c r="I183" s="260"/>
      <c r="J183" s="256"/>
      <c r="K183" s="256"/>
      <c r="L183" s="261"/>
      <c r="M183" s="262"/>
      <c r="N183" s="263"/>
      <c r="O183" s="263"/>
      <c r="P183" s="263"/>
      <c r="Q183" s="263"/>
      <c r="R183" s="263"/>
      <c r="S183" s="263"/>
      <c r="T183" s="264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65" t="s">
        <v>152</v>
      </c>
      <c r="AU183" s="265" t="s">
        <v>79</v>
      </c>
      <c r="AV183" s="15" t="s">
        <v>148</v>
      </c>
      <c r="AW183" s="15" t="s">
        <v>32</v>
      </c>
      <c r="AX183" s="15" t="s">
        <v>77</v>
      </c>
      <c r="AY183" s="265" t="s">
        <v>141</v>
      </c>
    </row>
    <row r="184" s="2" customFormat="1" ht="16.5" customHeight="1">
      <c r="A184" s="41"/>
      <c r="B184" s="42"/>
      <c r="C184" s="215" t="s">
        <v>377</v>
      </c>
      <c r="D184" s="215" t="s">
        <v>143</v>
      </c>
      <c r="E184" s="216" t="s">
        <v>739</v>
      </c>
      <c r="F184" s="217" t="s">
        <v>740</v>
      </c>
      <c r="G184" s="218" t="s">
        <v>467</v>
      </c>
      <c r="H184" s="219">
        <v>2</v>
      </c>
      <c r="I184" s="220"/>
      <c r="J184" s="221">
        <f>ROUND(I184*H184,2)</f>
        <v>0</v>
      </c>
      <c r="K184" s="217" t="s">
        <v>147</v>
      </c>
      <c r="L184" s="47"/>
      <c r="M184" s="222" t="s">
        <v>19</v>
      </c>
      <c r="N184" s="223" t="s">
        <v>41</v>
      </c>
      <c r="O184" s="87"/>
      <c r="P184" s="224">
        <f>O184*H184</f>
        <v>0</v>
      </c>
      <c r="Q184" s="224">
        <v>0.45937290600000003</v>
      </c>
      <c r="R184" s="224">
        <f>Q184*H184</f>
        <v>0.91874581200000005</v>
      </c>
      <c r="S184" s="224">
        <v>0</v>
      </c>
      <c r="T184" s="225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6" t="s">
        <v>148</v>
      </c>
      <c r="AT184" s="226" t="s">
        <v>143</v>
      </c>
      <c r="AU184" s="226" t="s">
        <v>79</v>
      </c>
      <c r="AY184" s="20" t="s">
        <v>141</v>
      </c>
      <c r="BE184" s="227">
        <f>IF(N184="základní",J184,0)</f>
        <v>0</v>
      </c>
      <c r="BF184" s="227">
        <f>IF(N184="snížená",J184,0)</f>
        <v>0</v>
      </c>
      <c r="BG184" s="227">
        <f>IF(N184="zákl. přenesená",J184,0)</f>
        <v>0</v>
      </c>
      <c r="BH184" s="227">
        <f>IF(N184="sníž. přenesená",J184,0)</f>
        <v>0</v>
      </c>
      <c r="BI184" s="227">
        <f>IF(N184="nulová",J184,0)</f>
        <v>0</v>
      </c>
      <c r="BJ184" s="20" t="s">
        <v>77</v>
      </c>
      <c r="BK184" s="227">
        <f>ROUND(I184*H184,2)</f>
        <v>0</v>
      </c>
      <c r="BL184" s="20" t="s">
        <v>148</v>
      </c>
      <c r="BM184" s="226" t="s">
        <v>741</v>
      </c>
    </row>
    <row r="185" s="2" customFormat="1">
      <c r="A185" s="41"/>
      <c r="B185" s="42"/>
      <c r="C185" s="43"/>
      <c r="D185" s="228" t="s">
        <v>150</v>
      </c>
      <c r="E185" s="43"/>
      <c r="F185" s="229" t="s">
        <v>742</v>
      </c>
      <c r="G185" s="43"/>
      <c r="H185" s="43"/>
      <c r="I185" s="230"/>
      <c r="J185" s="43"/>
      <c r="K185" s="43"/>
      <c r="L185" s="47"/>
      <c r="M185" s="231"/>
      <c r="N185" s="232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20" t="s">
        <v>150</v>
      </c>
      <c r="AU185" s="20" t="s">
        <v>79</v>
      </c>
    </row>
    <row r="186" s="2" customFormat="1" ht="21.75" customHeight="1">
      <c r="A186" s="41"/>
      <c r="B186" s="42"/>
      <c r="C186" s="215" t="s">
        <v>383</v>
      </c>
      <c r="D186" s="215" t="s">
        <v>143</v>
      </c>
      <c r="E186" s="216" t="s">
        <v>743</v>
      </c>
      <c r="F186" s="217" t="s">
        <v>744</v>
      </c>
      <c r="G186" s="218" t="s">
        <v>188</v>
      </c>
      <c r="H186" s="219">
        <v>57</v>
      </c>
      <c r="I186" s="220"/>
      <c r="J186" s="221">
        <f>ROUND(I186*H186,2)</f>
        <v>0</v>
      </c>
      <c r="K186" s="217" t="s">
        <v>147</v>
      </c>
      <c r="L186" s="47"/>
      <c r="M186" s="222" t="s">
        <v>19</v>
      </c>
      <c r="N186" s="223" t="s">
        <v>41</v>
      </c>
      <c r="O186" s="87"/>
      <c r="P186" s="224">
        <f>O186*H186</f>
        <v>0</v>
      </c>
      <c r="Q186" s="224">
        <v>0.0038</v>
      </c>
      <c r="R186" s="224">
        <f>Q186*H186</f>
        <v>0.21659999999999999</v>
      </c>
      <c r="S186" s="224">
        <v>0</v>
      </c>
      <c r="T186" s="225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6" t="s">
        <v>148</v>
      </c>
      <c r="AT186" s="226" t="s">
        <v>143</v>
      </c>
      <c r="AU186" s="226" t="s">
        <v>79</v>
      </c>
      <c r="AY186" s="20" t="s">
        <v>141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20" t="s">
        <v>77</v>
      </c>
      <c r="BK186" s="227">
        <f>ROUND(I186*H186,2)</f>
        <v>0</v>
      </c>
      <c r="BL186" s="20" t="s">
        <v>148</v>
      </c>
      <c r="BM186" s="226" t="s">
        <v>745</v>
      </c>
    </row>
    <row r="187" s="2" customFormat="1">
      <c r="A187" s="41"/>
      <c r="B187" s="42"/>
      <c r="C187" s="43"/>
      <c r="D187" s="228" t="s">
        <v>150</v>
      </c>
      <c r="E187" s="43"/>
      <c r="F187" s="229" t="s">
        <v>746</v>
      </c>
      <c r="G187" s="43"/>
      <c r="H187" s="43"/>
      <c r="I187" s="230"/>
      <c r="J187" s="43"/>
      <c r="K187" s="43"/>
      <c r="L187" s="47"/>
      <c r="M187" s="231"/>
      <c r="N187" s="232"/>
      <c r="O187" s="87"/>
      <c r="P187" s="87"/>
      <c r="Q187" s="87"/>
      <c r="R187" s="87"/>
      <c r="S187" s="87"/>
      <c r="T187" s="88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T187" s="20" t="s">
        <v>150</v>
      </c>
      <c r="AU187" s="20" t="s">
        <v>79</v>
      </c>
    </row>
    <row r="188" s="2" customFormat="1">
      <c r="A188" s="41"/>
      <c r="B188" s="42"/>
      <c r="C188" s="43"/>
      <c r="D188" s="235" t="s">
        <v>619</v>
      </c>
      <c r="E188" s="43"/>
      <c r="F188" s="291" t="s">
        <v>747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20" t="s">
        <v>619</v>
      </c>
      <c r="AU188" s="20" t="s">
        <v>79</v>
      </c>
    </row>
    <row r="189" s="14" customFormat="1">
      <c r="A189" s="14"/>
      <c r="B189" s="244"/>
      <c r="C189" s="245"/>
      <c r="D189" s="235" t="s">
        <v>152</v>
      </c>
      <c r="E189" s="246" t="s">
        <v>19</v>
      </c>
      <c r="F189" s="247" t="s">
        <v>734</v>
      </c>
      <c r="G189" s="245"/>
      <c r="H189" s="248">
        <v>57</v>
      </c>
      <c r="I189" s="249"/>
      <c r="J189" s="245"/>
      <c r="K189" s="245"/>
      <c r="L189" s="250"/>
      <c r="M189" s="251"/>
      <c r="N189" s="252"/>
      <c r="O189" s="252"/>
      <c r="P189" s="252"/>
      <c r="Q189" s="252"/>
      <c r="R189" s="252"/>
      <c r="S189" s="252"/>
      <c r="T189" s="253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4" t="s">
        <v>152</v>
      </c>
      <c r="AU189" s="254" t="s">
        <v>79</v>
      </c>
      <c r="AV189" s="14" t="s">
        <v>79</v>
      </c>
      <c r="AW189" s="14" t="s">
        <v>32</v>
      </c>
      <c r="AX189" s="14" t="s">
        <v>70</v>
      </c>
      <c r="AY189" s="254" t="s">
        <v>141</v>
      </c>
    </row>
    <row r="190" s="15" customFormat="1">
      <c r="A190" s="15"/>
      <c r="B190" s="255"/>
      <c r="C190" s="256"/>
      <c r="D190" s="235" t="s">
        <v>152</v>
      </c>
      <c r="E190" s="257" t="s">
        <v>19</v>
      </c>
      <c r="F190" s="258" t="s">
        <v>155</v>
      </c>
      <c r="G190" s="256"/>
      <c r="H190" s="259">
        <v>57</v>
      </c>
      <c r="I190" s="260"/>
      <c r="J190" s="256"/>
      <c r="K190" s="256"/>
      <c r="L190" s="261"/>
      <c r="M190" s="262"/>
      <c r="N190" s="263"/>
      <c r="O190" s="263"/>
      <c r="P190" s="263"/>
      <c r="Q190" s="263"/>
      <c r="R190" s="263"/>
      <c r="S190" s="263"/>
      <c r="T190" s="264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T190" s="265" t="s">
        <v>152</v>
      </c>
      <c r="AU190" s="265" t="s">
        <v>79</v>
      </c>
      <c r="AV190" s="15" t="s">
        <v>148</v>
      </c>
      <c r="AW190" s="15" t="s">
        <v>32</v>
      </c>
      <c r="AX190" s="15" t="s">
        <v>77</v>
      </c>
      <c r="AY190" s="265" t="s">
        <v>141</v>
      </c>
    </row>
    <row r="191" s="2" customFormat="1" ht="16.5" customHeight="1">
      <c r="A191" s="41"/>
      <c r="B191" s="42"/>
      <c r="C191" s="215" t="s">
        <v>388</v>
      </c>
      <c r="D191" s="215" t="s">
        <v>143</v>
      </c>
      <c r="E191" s="216" t="s">
        <v>748</v>
      </c>
      <c r="F191" s="217" t="s">
        <v>749</v>
      </c>
      <c r="G191" s="218" t="s">
        <v>467</v>
      </c>
      <c r="H191" s="219">
        <v>2</v>
      </c>
      <c r="I191" s="220"/>
      <c r="J191" s="221">
        <f>ROUND(I191*H191,2)</f>
        <v>0</v>
      </c>
      <c r="K191" s="217" t="s">
        <v>147</v>
      </c>
      <c r="L191" s="47"/>
      <c r="M191" s="222" t="s">
        <v>19</v>
      </c>
      <c r="N191" s="223" t="s">
        <v>41</v>
      </c>
      <c r="O191" s="87"/>
      <c r="P191" s="224">
        <f>O191*H191</f>
        <v>0</v>
      </c>
      <c r="Q191" s="224">
        <v>0.00016000000000000001</v>
      </c>
      <c r="R191" s="224">
        <f>Q191*H191</f>
        <v>0.00032000000000000003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148</v>
      </c>
      <c r="AT191" s="226" t="s">
        <v>143</v>
      </c>
      <c r="AU191" s="226" t="s">
        <v>79</v>
      </c>
      <c r="AY191" s="20" t="s">
        <v>141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20" t="s">
        <v>77</v>
      </c>
      <c r="BK191" s="227">
        <f>ROUND(I191*H191,2)</f>
        <v>0</v>
      </c>
      <c r="BL191" s="20" t="s">
        <v>148</v>
      </c>
      <c r="BM191" s="226" t="s">
        <v>750</v>
      </c>
    </row>
    <row r="192" s="2" customFormat="1">
      <c r="A192" s="41"/>
      <c r="B192" s="42"/>
      <c r="C192" s="43"/>
      <c r="D192" s="228" t="s">
        <v>150</v>
      </c>
      <c r="E192" s="43"/>
      <c r="F192" s="229" t="s">
        <v>751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20" t="s">
        <v>150</v>
      </c>
      <c r="AU192" s="20" t="s">
        <v>79</v>
      </c>
    </row>
    <row r="193" s="14" customFormat="1">
      <c r="A193" s="14"/>
      <c r="B193" s="244"/>
      <c r="C193" s="245"/>
      <c r="D193" s="235" t="s">
        <v>152</v>
      </c>
      <c r="E193" s="246" t="s">
        <v>19</v>
      </c>
      <c r="F193" s="247" t="s">
        <v>752</v>
      </c>
      <c r="G193" s="245"/>
      <c r="H193" s="248">
        <v>2</v>
      </c>
      <c r="I193" s="249"/>
      <c r="J193" s="245"/>
      <c r="K193" s="245"/>
      <c r="L193" s="250"/>
      <c r="M193" s="251"/>
      <c r="N193" s="252"/>
      <c r="O193" s="252"/>
      <c r="P193" s="252"/>
      <c r="Q193" s="252"/>
      <c r="R193" s="252"/>
      <c r="S193" s="252"/>
      <c r="T193" s="253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4" t="s">
        <v>152</v>
      </c>
      <c r="AU193" s="254" t="s">
        <v>79</v>
      </c>
      <c r="AV193" s="14" t="s">
        <v>79</v>
      </c>
      <c r="AW193" s="14" t="s">
        <v>32</v>
      </c>
      <c r="AX193" s="14" t="s">
        <v>70</v>
      </c>
      <c r="AY193" s="254" t="s">
        <v>141</v>
      </c>
    </row>
    <row r="194" s="15" customFormat="1">
      <c r="A194" s="15"/>
      <c r="B194" s="255"/>
      <c r="C194" s="256"/>
      <c r="D194" s="235" t="s">
        <v>152</v>
      </c>
      <c r="E194" s="257" t="s">
        <v>19</v>
      </c>
      <c r="F194" s="258" t="s">
        <v>155</v>
      </c>
      <c r="G194" s="256"/>
      <c r="H194" s="259">
        <v>2</v>
      </c>
      <c r="I194" s="260"/>
      <c r="J194" s="256"/>
      <c r="K194" s="256"/>
      <c r="L194" s="261"/>
      <c r="M194" s="262"/>
      <c r="N194" s="263"/>
      <c r="O194" s="263"/>
      <c r="P194" s="263"/>
      <c r="Q194" s="263"/>
      <c r="R194" s="263"/>
      <c r="S194" s="263"/>
      <c r="T194" s="264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T194" s="265" t="s">
        <v>152</v>
      </c>
      <c r="AU194" s="265" t="s">
        <v>79</v>
      </c>
      <c r="AV194" s="15" t="s">
        <v>148</v>
      </c>
      <c r="AW194" s="15" t="s">
        <v>32</v>
      </c>
      <c r="AX194" s="15" t="s">
        <v>77</v>
      </c>
      <c r="AY194" s="265" t="s">
        <v>141</v>
      </c>
    </row>
    <row r="195" s="2" customFormat="1" ht="16.5" customHeight="1">
      <c r="A195" s="41"/>
      <c r="B195" s="42"/>
      <c r="C195" s="215" t="s">
        <v>393</v>
      </c>
      <c r="D195" s="215" t="s">
        <v>143</v>
      </c>
      <c r="E195" s="216" t="s">
        <v>753</v>
      </c>
      <c r="F195" s="217" t="s">
        <v>754</v>
      </c>
      <c r="G195" s="218" t="s">
        <v>188</v>
      </c>
      <c r="H195" s="219">
        <v>200</v>
      </c>
      <c r="I195" s="220"/>
      <c r="J195" s="221">
        <f>ROUND(I195*H195,2)</f>
        <v>0</v>
      </c>
      <c r="K195" s="217" t="s">
        <v>147</v>
      </c>
      <c r="L195" s="47"/>
      <c r="M195" s="222" t="s">
        <v>19</v>
      </c>
      <c r="N195" s="223" t="s">
        <v>41</v>
      </c>
      <c r="O195" s="87"/>
      <c r="P195" s="224">
        <f>O195*H195</f>
        <v>0</v>
      </c>
      <c r="Q195" s="224">
        <v>0.00019236000000000001</v>
      </c>
      <c r="R195" s="224">
        <f>Q195*H195</f>
        <v>0.038471999999999999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148</v>
      </c>
      <c r="AT195" s="226" t="s">
        <v>143</v>
      </c>
      <c r="AU195" s="226" t="s">
        <v>79</v>
      </c>
      <c r="AY195" s="20" t="s">
        <v>141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20" t="s">
        <v>77</v>
      </c>
      <c r="BK195" s="227">
        <f>ROUND(I195*H195,2)</f>
        <v>0</v>
      </c>
      <c r="BL195" s="20" t="s">
        <v>148</v>
      </c>
      <c r="BM195" s="226" t="s">
        <v>755</v>
      </c>
    </row>
    <row r="196" s="2" customFormat="1">
      <c r="A196" s="41"/>
      <c r="B196" s="42"/>
      <c r="C196" s="43"/>
      <c r="D196" s="228" t="s">
        <v>150</v>
      </c>
      <c r="E196" s="43"/>
      <c r="F196" s="229" t="s">
        <v>756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20" t="s">
        <v>150</v>
      </c>
      <c r="AU196" s="20" t="s">
        <v>79</v>
      </c>
    </row>
    <row r="197" s="14" customFormat="1">
      <c r="A197" s="14"/>
      <c r="B197" s="244"/>
      <c r="C197" s="245"/>
      <c r="D197" s="235" t="s">
        <v>152</v>
      </c>
      <c r="E197" s="246" t="s">
        <v>19</v>
      </c>
      <c r="F197" s="247" t="s">
        <v>757</v>
      </c>
      <c r="G197" s="245"/>
      <c r="H197" s="248">
        <v>200</v>
      </c>
      <c r="I197" s="249"/>
      <c r="J197" s="245"/>
      <c r="K197" s="245"/>
      <c r="L197" s="250"/>
      <c r="M197" s="251"/>
      <c r="N197" s="252"/>
      <c r="O197" s="252"/>
      <c r="P197" s="252"/>
      <c r="Q197" s="252"/>
      <c r="R197" s="252"/>
      <c r="S197" s="252"/>
      <c r="T197" s="253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4" t="s">
        <v>152</v>
      </c>
      <c r="AU197" s="254" t="s">
        <v>79</v>
      </c>
      <c r="AV197" s="14" t="s">
        <v>79</v>
      </c>
      <c r="AW197" s="14" t="s">
        <v>32</v>
      </c>
      <c r="AX197" s="14" t="s">
        <v>70</v>
      </c>
      <c r="AY197" s="254" t="s">
        <v>141</v>
      </c>
    </row>
    <row r="198" s="15" customFormat="1">
      <c r="A198" s="15"/>
      <c r="B198" s="255"/>
      <c r="C198" s="256"/>
      <c r="D198" s="235" t="s">
        <v>152</v>
      </c>
      <c r="E198" s="257" t="s">
        <v>19</v>
      </c>
      <c r="F198" s="258" t="s">
        <v>155</v>
      </c>
      <c r="G198" s="256"/>
      <c r="H198" s="259">
        <v>200</v>
      </c>
      <c r="I198" s="260"/>
      <c r="J198" s="256"/>
      <c r="K198" s="256"/>
      <c r="L198" s="261"/>
      <c r="M198" s="262"/>
      <c r="N198" s="263"/>
      <c r="O198" s="263"/>
      <c r="P198" s="263"/>
      <c r="Q198" s="263"/>
      <c r="R198" s="263"/>
      <c r="S198" s="263"/>
      <c r="T198" s="264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65" t="s">
        <v>152</v>
      </c>
      <c r="AU198" s="265" t="s">
        <v>79</v>
      </c>
      <c r="AV198" s="15" t="s">
        <v>148</v>
      </c>
      <c r="AW198" s="15" t="s">
        <v>32</v>
      </c>
      <c r="AX198" s="15" t="s">
        <v>77</v>
      </c>
      <c r="AY198" s="265" t="s">
        <v>141</v>
      </c>
    </row>
    <row r="199" s="2" customFormat="1" ht="24.15" customHeight="1">
      <c r="A199" s="41"/>
      <c r="B199" s="42"/>
      <c r="C199" s="215" t="s">
        <v>400</v>
      </c>
      <c r="D199" s="215" t="s">
        <v>143</v>
      </c>
      <c r="E199" s="216" t="s">
        <v>758</v>
      </c>
      <c r="F199" s="217" t="s">
        <v>759</v>
      </c>
      <c r="G199" s="218" t="s">
        <v>188</v>
      </c>
      <c r="H199" s="219">
        <v>133</v>
      </c>
      <c r="I199" s="220"/>
      <c r="J199" s="221">
        <f>ROUND(I199*H199,2)</f>
        <v>0</v>
      </c>
      <c r="K199" s="217" t="s">
        <v>19</v>
      </c>
      <c r="L199" s="47"/>
      <c r="M199" s="222" t="s">
        <v>19</v>
      </c>
      <c r="N199" s="223" t="s">
        <v>41</v>
      </c>
      <c r="O199" s="87"/>
      <c r="P199" s="224">
        <f>O199*H199</f>
        <v>0</v>
      </c>
      <c r="Q199" s="224">
        <v>0.0038</v>
      </c>
      <c r="R199" s="224">
        <f>Q199*H199</f>
        <v>0.50539999999999996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148</v>
      </c>
      <c r="AT199" s="226" t="s">
        <v>143</v>
      </c>
      <c r="AU199" s="226" t="s">
        <v>79</v>
      </c>
      <c r="AY199" s="20" t="s">
        <v>141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20" t="s">
        <v>77</v>
      </c>
      <c r="BK199" s="227">
        <f>ROUND(I199*H199,2)</f>
        <v>0</v>
      </c>
      <c r="BL199" s="20" t="s">
        <v>148</v>
      </c>
      <c r="BM199" s="226" t="s">
        <v>760</v>
      </c>
    </row>
    <row r="200" s="2" customFormat="1">
      <c r="A200" s="41"/>
      <c r="B200" s="42"/>
      <c r="C200" s="43"/>
      <c r="D200" s="235" t="s">
        <v>619</v>
      </c>
      <c r="E200" s="43"/>
      <c r="F200" s="291" t="s">
        <v>761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20" t="s">
        <v>619</v>
      </c>
      <c r="AU200" s="20" t="s">
        <v>79</v>
      </c>
    </row>
    <row r="201" s="14" customFormat="1">
      <c r="A201" s="14"/>
      <c r="B201" s="244"/>
      <c r="C201" s="245"/>
      <c r="D201" s="235" t="s">
        <v>152</v>
      </c>
      <c r="E201" s="246" t="s">
        <v>19</v>
      </c>
      <c r="F201" s="247" t="s">
        <v>729</v>
      </c>
      <c r="G201" s="245"/>
      <c r="H201" s="248">
        <v>133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152</v>
      </c>
      <c r="AU201" s="254" t="s">
        <v>79</v>
      </c>
      <c r="AV201" s="14" t="s">
        <v>79</v>
      </c>
      <c r="AW201" s="14" t="s">
        <v>32</v>
      </c>
      <c r="AX201" s="14" t="s">
        <v>70</v>
      </c>
      <c r="AY201" s="254" t="s">
        <v>141</v>
      </c>
    </row>
    <row r="202" s="15" customFormat="1">
      <c r="A202" s="15"/>
      <c r="B202" s="255"/>
      <c r="C202" s="256"/>
      <c r="D202" s="235" t="s">
        <v>152</v>
      </c>
      <c r="E202" s="257" t="s">
        <v>19</v>
      </c>
      <c r="F202" s="258" t="s">
        <v>155</v>
      </c>
      <c r="G202" s="256"/>
      <c r="H202" s="259">
        <v>133</v>
      </c>
      <c r="I202" s="260"/>
      <c r="J202" s="256"/>
      <c r="K202" s="256"/>
      <c r="L202" s="261"/>
      <c r="M202" s="262"/>
      <c r="N202" s="263"/>
      <c r="O202" s="263"/>
      <c r="P202" s="263"/>
      <c r="Q202" s="263"/>
      <c r="R202" s="263"/>
      <c r="S202" s="263"/>
      <c r="T202" s="264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65" t="s">
        <v>152</v>
      </c>
      <c r="AU202" s="265" t="s">
        <v>79</v>
      </c>
      <c r="AV202" s="15" t="s">
        <v>148</v>
      </c>
      <c r="AW202" s="15" t="s">
        <v>32</v>
      </c>
      <c r="AX202" s="15" t="s">
        <v>77</v>
      </c>
      <c r="AY202" s="265" t="s">
        <v>141</v>
      </c>
    </row>
    <row r="203" s="12" customFormat="1" ht="22.8" customHeight="1">
      <c r="A203" s="12"/>
      <c r="B203" s="199"/>
      <c r="C203" s="200"/>
      <c r="D203" s="201" t="s">
        <v>69</v>
      </c>
      <c r="E203" s="213" t="s">
        <v>762</v>
      </c>
      <c r="F203" s="213" t="s">
        <v>763</v>
      </c>
      <c r="G203" s="200"/>
      <c r="H203" s="200"/>
      <c r="I203" s="203"/>
      <c r="J203" s="214">
        <f>BK203</f>
        <v>0</v>
      </c>
      <c r="K203" s="200"/>
      <c r="L203" s="205"/>
      <c r="M203" s="206"/>
      <c r="N203" s="207"/>
      <c r="O203" s="207"/>
      <c r="P203" s="208">
        <f>SUM(P204:P209)</f>
        <v>0</v>
      </c>
      <c r="Q203" s="207"/>
      <c r="R203" s="208">
        <f>SUM(R204:R209)</f>
        <v>0.045999999999999999</v>
      </c>
      <c r="S203" s="207"/>
      <c r="T203" s="209">
        <f>SUM(T204:T209)</f>
        <v>0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210" t="s">
        <v>77</v>
      </c>
      <c r="AT203" s="211" t="s">
        <v>69</v>
      </c>
      <c r="AU203" s="211" t="s">
        <v>77</v>
      </c>
      <c r="AY203" s="210" t="s">
        <v>141</v>
      </c>
      <c r="BK203" s="212">
        <f>SUM(BK204:BK209)</f>
        <v>0</v>
      </c>
    </row>
    <row r="204" s="2" customFormat="1" ht="24.15" customHeight="1">
      <c r="A204" s="41"/>
      <c r="B204" s="42"/>
      <c r="C204" s="215" t="s">
        <v>414</v>
      </c>
      <c r="D204" s="215" t="s">
        <v>143</v>
      </c>
      <c r="E204" s="216" t="s">
        <v>764</v>
      </c>
      <c r="F204" s="217" t="s">
        <v>765</v>
      </c>
      <c r="G204" s="218" t="s">
        <v>467</v>
      </c>
      <c r="H204" s="219">
        <v>15</v>
      </c>
      <c r="I204" s="220"/>
      <c r="J204" s="221">
        <f>ROUND(I204*H204,2)</f>
        <v>0</v>
      </c>
      <c r="K204" s="217" t="s">
        <v>19</v>
      </c>
      <c r="L204" s="47"/>
      <c r="M204" s="222" t="s">
        <v>19</v>
      </c>
      <c r="N204" s="223" t="s">
        <v>41</v>
      </c>
      <c r="O204" s="87"/>
      <c r="P204" s="224">
        <f>O204*H204</f>
        <v>0</v>
      </c>
      <c r="Q204" s="224">
        <v>0.002</v>
      </c>
      <c r="R204" s="224">
        <f>Q204*H204</f>
        <v>0.029999999999999999</v>
      </c>
      <c r="S204" s="224">
        <v>0</v>
      </c>
      <c r="T204" s="225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26" t="s">
        <v>148</v>
      </c>
      <c r="AT204" s="226" t="s">
        <v>143</v>
      </c>
      <c r="AU204" s="226" t="s">
        <v>79</v>
      </c>
      <c r="AY204" s="20" t="s">
        <v>141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20" t="s">
        <v>77</v>
      </c>
      <c r="BK204" s="227">
        <f>ROUND(I204*H204,2)</f>
        <v>0</v>
      </c>
      <c r="BL204" s="20" t="s">
        <v>148</v>
      </c>
      <c r="BM204" s="226" t="s">
        <v>766</v>
      </c>
    </row>
    <row r="205" s="14" customFormat="1">
      <c r="A205" s="14"/>
      <c r="B205" s="244"/>
      <c r="C205" s="245"/>
      <c r="D205" s="235" t="s">
        <v>152</v>
      </c>
      <c r="E205" s="246" t="s">
        <v>19</v>
      </c>
      <c r="F205" s="247" t="s">
        <v>767</v>
      </c>
      <c r="G205" s="245"/>
      <c r="H205" s="248">
        <v>15</v>
      </c>
      <c r="I205" s="249"/>
      <c r="J205" s="245"/>
      <c r="K205" s="245"/>
      <c r="L205" s="250"/>
      <c r="M205" s="251"/>
      <c r="N205" s="252"/>
      <c r="O205" s="252"/>
      <c r="P205" s="252"/>
      <c r="Q205" s="252"/>
      <c r="R205" s="252"/>
      <c r="S205" s="252"/>
      <c r="T205" s="253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4" t="s">
        <v>152</v>
      </c>
      <c r="AU205" s="254" t="s">
        <v>79</v>
      </c>
      <c r="AV205" s="14" t="s">
        <v>79</v>
      </c>
      <c r="AW205" s="14" t="s">
        <v>32</v>
      </c>
      <c r="AX205" s="14" t="s">
        <v>70</v>
      </c>
      <c r="AY205" s="254" t="s">
        <v>141</v>
      </c>
    </row>
    <row r="206" s="15" customFormat="1">
      <c r="A206" s="15"/>
      <c r="B206" s="255"/>
      <c r="C206" s="256"/>
      <c r="D206" s="235" t="s">
        <v>152</v>
      </c>
      <c r="E206" s="257" t="s">
        <v>19</v>
      </c>
      <c r="F206" s="258" t="s">
        <v>768</v>
      </c>
      <c r="G206" s="256"/>
      <c r="H206" s="259">
        <v>15</v>
      </c>
      <c r="I206" s="260"/>
      <c r="J206" s="256"/>
      <c r="K206" s="256"/>
      <c r="L206" s="261"/>
      <c r="M206" s="262"/>
      <c r="N206" s="263"/>
      <c r="O206" s="263"/>
      <c r="P206" s="263"/>
      <c r="Q206" s="263"/>
      <c r="R206" s="263"/>
      <c r="S206" s="263"/>
      <c r="T206" s="264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65" t="s">
        <v>152</v>
      </c>
      <c r="AU206" s="265" t="s">
        <v>79</v>
      </c>
      <c r="AV206" s="15" t="s">
        <v>148</v>
      </c>
      <c r="AW206" s="15" t="s">
        <v>32</v>
      </c>
      <c r="AX206" s="15" t="s">
        <v>77</v>
      </c>
      <c r="AY206" s="265" t="s">
        <v>141</v>
      </c>
    </row>
    <row r="207" s="2" customFormat="1" ht="24.15" customHeight="1">
      <c r="A207" s="41"/>
      <c r="B207" s="42"/>
      <c r="C207" s="215" t="s">
        <v>419</v>
      </c>
      <c r="D207" s="215" t="s">
        <v>143</v>
      </c>
      <c r="E207" s="216" t="s">
        <v>769</v>
      </c>
      <c r="F207" s="217" t="s">
        <v>770</v>
      </c>
      <c r="G207" s="218" t="s">
        <v>467</v>
      </c>
      <c r="H207" s="219">
        <v>8</v>
      </c>
      <c r="I207" s="220"/>
      <c r="J207" s="221">
        <f>ROUND(I207*H207,2)</f>
        <v>0</v>
      </c>
      <c r="K207" s="217" t="s">
        <v>19</v>
      </c>
      <c r="L207" s="47"/>
      <c r="M207" s="222" t="s">
        <v>19</v>
      </c>
      <c r="N207" s="223" t="s">
        <v>41</v>
      </c>
      <c r="O207" s="87"/>
      <c r="P207" s="224">
        <f>O207*H207</f>
        <v>0</v>
      </c>
      <c r="Q207" s="224">
        <v>0.002</v>
      </c>
      <c r="R207" s="224">
        <f>Q207*H207</f>
        <v>0.016</v>
      </c>
      <c r="S207" s="224">
        <v>0</v>
      </c>
      <c r="T207" s="225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6" t="s">
        <v>148</v>
      </c>
      <c r="AT207" s="226" t="s">
        <v>143</v>
      </c>
      <c r="AU207" s="226" t="s">
        <v>79</v>
      </c>
      <c r="AY207" s="20" t="s">
        <v>141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20" t="s">
        <v>77</v>
      </c>
      <c r="BK207" s="227">
        <f>ROUND(I207*H207,2)</f>
        <v>0</v>
      </c>
      <c r="BL207" s="20" t="s">
        <v>148</v>
      </c>
      <c r="BM207" s="226" t="s">
        <v>771</v>
      </c>
    </row>
    <row r="208" s="14" customFormat="1">
      <c r="A208" s="14"/>
      <c r="B208" s="244"/>
      <c r="C208" s="245"/>
      <c r="D208" s="235" t="s">
        <v>152</v>
      </c>
      <c r="E208" s="246" t="s">
        <v>19</v>
      </c>
      <c r="F208" s="247" t="s">
        <v>772</v>
      </c>
      <c r="G208" s="245"/>
      <c r="H208" s="248">
        <v>8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152</v>
      </c>
      <c r="AU208" s="254" t="s">
        <v>79</v>
      </c>
      <c r="AV208" s="14" t="s">
        <v>79</v>
      </c>
      <c r="AW208" s="14" t="s">
        <v>32</v>
      </c>
      <c r="AX208" s="14" t="s">
        <v>70</v>
      </c>
      <c r="AY208" s="254" t="s">
        <v>141</v>
      </c>
    </row>
    <row r="209" s="15" customFormat="1">
      <c r="A209" s="15"/>
      <c r="B209" s="255"/>
      <c r="C209" s="256"/>
      <c r="D209" s="235" t="s">
        <v>152</v>
      </c>
      <c r="E209" s="257" t="s">
        <v>19</v>
      </c>
      <c r="F209" s="258" t="s">
        <v>768</v>
      </c>
      <c r="G209" s="256"/>
      <c r="H209" s="259">
        <v>8</v>
      </c>
      <c r="I209" s="260"/>
      <c r="J209" s="256"/>
      <c r="K209" s="256"/>
      <c r="L209" s="261"/>
      <c r="M209" s="262"/>
      <c r="N209" s="263"/>
      <c r="O209" s="263"/>
      <c r="P209" s="263"/>
      <c r="Q209" s="263"/>
      <c r="R209" s="263"/>
      <c r="S209" s="263"/>
      <c r="T209" s="264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65" t="s">
        <v>152</v>
      </c>
      <c r="AU209" s="265" t="s">
        <v>79</v>
      </c>
      <c r="AV209" s="15" t="s">
        <v>148</v>
      </c>
      <c r="AW209" s="15" t="s">
        <v>32</v>
      </c>
      <c r="AX209" s="15" t="s">
        <v>77</v>
      </c>
      <c r="AY209" s="265" t="s">
        <v>141</v>
      </c>
    </row>
    <row r="210" s="12" customFormat="1" ht="22.8" customHeight="1">
      <c r="A210" s="12"/>
      <c r="B210" s="199"/>
      <c r="C210" s="200"/>
      <c r="D210" s="201" t="s">
        <v>69</v>
      </c>
      <c r="E210" s="213" t="s">
        <v>773</v>
      </c>
      <c r="F210" s="213" t="s">
        <v>774</v>
      </c>
      <c r="G210" s="200"/>
      <c r="H210" s="200"/>
      <c r="I210" s="203"/>
      <c r="J210" s="214">
        <f>BK210</f>
        <v>0</v>
      </c>
      <c r="K210" s="200"/>
      <c r="L210" s="205"/>
      <c r="M210" s="206"/>
      <c r="N210" s="207"/>
      <c r="O210" s="207"/>
      <c r="P210" s="208">
        <f>SUM(P211:P260)</f>
        <v>0</v>
      </c>
      <c r="Q210" s="207"/>
      <c r="R210" s="208">
        <f>SUM(R211:R260)</f>
        <v>1.1079000000000001</v>
      </c>
      <c r="S210" s="207"/>
      <c r="T210" s="209">
        <f>SUM(T211:T260)</f>
        <v>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10" t="s">
        <v>77</v>
      </c>
      <c r="AT210" s="211" t="s">
        <v>69</v>
      </c>
      <c r="AU210" s="211" t="s">
        <v>77</v>
      </c>
      <c r="AY210" s="210" t="s">
        <v>141</v>
      </c>
      <c r="BK210" s="212">
        <f>SUM(BK211:BK260)</f>
        <v>0</v>
      </c>
    </row>
    <row r="211" s="2" customFormat="1" ht="24.15" customHeight="1">
      <c r="A211" s="41"/>
      <c r="B211" s="42"/>
      <c r="C211" s="215" t="s">
        <v>424</v>
      </c>
      <c r="D211" s="215" t="s">
        <v>143</v>
      </c>
      <c r="E211" s="216" t="s">
        <v>775</v>
      </c>
      <c r="F211" s="217" t="s">
        <v>776</v>
      </c>
      <c r="G211" s="218" t="s">
        <v>467</v>
      </c>
      <c r="H211" s="219">
        <v>4</v>
      </c>
      <c r="I211" s="220"/>
      <c r="J211" s="221">
        <f>ROUND(I211*H211,2)</f>
        <v>0</v>
      </c>
      <c r="K211" s="217" t="s">
        <v>147</v>
      </c>
      <c r="L211" s="47"/>
      <c r="M211" s="222" t="s">
        <v>19</v>
      </c>
      <c r="N211" s="223" t="s">
        <v>41</v>
      </c>
      <c r="O211" s="87"/>
      <c r="P211" s="224">
        <f>O211*H211</f>
        <v>0</v>
      </c>
      <c r="Q211" s="224">
        <v>0.0016199999999999999</v>
      </c>
      <c r="R211" s="224">
        <f>Q211*H211</f>
        <v>0.0064799999999999996</v>
      </c>
      <c r="S211" s="224">
        <v>0</v>
      </c>
      <c r="T211" s="225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6" t="s">
        <v>148</v>
      </c>
      <c r="AT211" s="226" t="s">
        <v>143</v>
      </c>
      <c r="AU211" s="226" t="s">
        <v>79</v>
      </c>
      <c r="AY211" s="20" t="s">
        <v>141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20" t="s">
        <v>77</v>
      </c>
      <c r="BK211" s="227">
        <f>ROUND(I211*H211,2)</f>
        <v>0</v>
      </c>
      <c r="BL211" s="20" t="s">
        <v>148</v>
      </c>
      <c r="BM211" s="226" t="s">
        <v>777</v>
      </c>
    </row>
    <row r="212" s="2" customFormat="1">
      <c r="A212" s="41"/>
      <c r="B212" s="42"/>
      <c r="C212" s="43"/>
      <c r="D212" s="228" t="s">
        <v>150</v>
      </c>
      <c r="E212" s="43"/>
      <c r="F212" s="229" t="s">
        <v>778</v>
      </c>
      <c r="G212" s="43"/>
      <c r="H212" s="43"/>
      <c r="I212" s="230"/>
      <c r="J212" s="43"/>
      <c r="K212" s="43"/>
      <c r="L212" s="47"/>
      <c r="M212" s="231"/>
      <c r="N212" s="232"/>
      <c r="O212" s="87"/>
      <c r="P212" s="87"/>
      <c r="Q212" s="87"/>
      <c r="R212" s="87"/>
      <c r="S212" s="87"/>
      <c r="T212" s="88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T212" s="20" t="s">
        <v>150</v>
      </c>
      <c r="AU212" s="20" t="s">
        <v>79</v>
      </c>
    </row>
    <row r="213" s="14" customFormat="1">
      <c r="A213" s="14"/>
      <c r="B213" s="244"/>
      <c r="C213" s="245"/>
      <c r="D213" s="235" t="s">
        <v>152</v>
      </c>
      <c r="E213" s="246" t="s">
        <v>19</v>
      </c>
      <c r="F213" s="247" t="s">
        <v>779</v>
      </c>
      <c r="G213" s="245"/>
      <c r="H213" s="248">
        <v>4</v>
      </c>
      <c r="I213" s="249"/>
      <c r="J213" s="245"/>
      <c r="K213" s="245"/>
      <c r="L213" s="250"/>
      <c r="M213" s="251"/>
      <c r="N213" s="252"/>
      <c r="O213" s="252"/>
      <c r="P213" s="252"/>
      <c r="Q213" s="252"/>
      <c r="R213" s="252"/>
      <c r="S213" s="252"/>
      <c r="T213" s="253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4" t="s">
        <v>152</v>
      </c>
      <c r="AU213" s="254" t="s">
        <v>79</v>
      </c>
      <c r="AV213" s="14" t="s">
        <v>79</v>
      </c>
      <c r="AW213" s="14" t="s">
        <v>32</v>
      </c>
      <c r="AX213" s="14" t="s">
        <v>70</v>
      </c>
      <c r="AY213" s="254" t="s">
        <v>141</v>
      </c>
    </row>
    <row r="214" s="15" customFormat="1">
      <c r="A214" s="15"/>
      <c r="B214" s="255"/>
      <c r="C214" s="256"/>
      <c r="D214" s="235" t="s">
        <v>152</v>
      </c>
      <c r="E214" s="257" t="s">
        <v>19</v>
      </c>
      <c r="F214" s="258" t="s">
        <v>155</v>
      </c>
      <c r="G214" s="256"/>
      <c r="H214" s="259">
        <v>4</v>
      </c>
      <c r="I214" s="260"/>
      <c r="J214" s="256"/>
      <c r="K214" s="256"/>
      <c r="L214" s="261"/>
      <c r="M214" s="262"/>
      <c r="N214" s="263"/>
      <c r="O214" s="263"/>
      <c r="P214" s="263"/>
      <c r="Q214" s="263"/>
      <c r="R214" s="263"/>
      <c r="S214" s="263"/>
      <c r="T214" s="264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T214" s="265" t="s">
        <v>152</v>
      </c>
      <c r="AU214" s="265" t="s">
        <v>79</v>
      </c>
      <c r="AV214" s="15" t="s">
        <v>148</v>
      </c>
      <c r="AW214" s="15" t="s">
        <v>32</v>
      </c>
      <c r="AX214" s="15" t="s">
        <v>77</v>
      </c>
      <c r="AY214" s="265" t="s">
        <v>141</v>
      </c>
    </row>
    <row r="215" s="2" customFormat="1" ht="16.5" customHeight="1">
      <c r="A215" s="41"/>
      <c r="B215" s="42"/>
      <c r="C215" s="277" t="s">
        <v>429</v>
      </c>
      <c r="D215" s="277" t="s">
        <v>354</v>
      </c>
      <c r="E215" s="278" t="s">
        <v>780</v>
      </c>
      <c r="F215" s="279" t="s">
        <v>781</v>
      </c>
      <c r="G215" s="280" t="s">
        <v>467</v>
      </c>
      <c r="H215" s="281">
        <v>4</v>
      </c>
      <c r="I215" s="282"/>
      <c r="J215" s="283">
        <f>ROUND(I215*H215,2)</f>
        <v>0</v>
      </c>
      <c r="K215" s="279" t="s">
        <v>147</v>
      </c>
      <c r="L215" s="284"/>
      <c r="M215" s="285" t="s">
        <v>19</v>
      </c>
      <c r="N215" s="286" t="s">
        <v>41</v>
      </c>
      <c r="O215" s="87"/>
      <c r="P215" s="224">
        <f>O215*H215</f>
        <v>0</v>
      </c>
      <c r="Q215" s="224">
        <v>0.017999999999999999</v>
      </c>
      <c r="R215" s="224">
        <f>Q215*H215</f>
        <v>0.071999999999999995</v>
      </c>
      <c r="S215" s="224">
        <v>0</v>
      </c>
      <c r="T215" s="225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26" t="s">
        <v>205</v>
      </c>
      <c r="AT215" s="226" t="s">
        <v>354</v>
      </c>
      <c r="AU215" s="226" t="s">
        <v>79</v>
      </c>
      <c r="AY215" s="20" t="s">
        <v>141</v>
      </c>
      <c r="BE215" s="227">
        <f>IF(N215="základní",J215,0)</f>
        <v>0</v>
      </c>
      <c r="BF215" s="227">
        <f>IF(N215="snížená",J215,0)</f>
        <v>0</v>
      </c>
      <c r="BG215" s="227">
        <f>IF(N215="zákl. přenesená",J215,0)</f>
        <v>0</v>
      </c>
      <c r="BH215" s="227">
        <f>IF(N215="sníž. přenesená",J215,0)</f>
        <v>0</v>
      </c>
      <c r="BI215" s="227">
        <f>IF(N215="nulová",J215,0)</f>
        <v>0</v>
      </c>
      <c r="BJ215" s="20" t="s">
        <v>77</v>
      </c>
      <c r="BK215" s="227">
        <f>ROUND(I215*H215,2)</f>
        <v>0</v>
      </c>
      <c r="BL215" s="20" t="s">
        <v>148</v>
      </c>
      <c r="BM215" s="226" t="s">
        <v>782</v>
      </c>
    </row>
    <row r="216" s="2" customFormat="1">
      <c r="A216" s="41"/>
      <c r="B216" s="42"/>
      <c r="C216" s="43"/>
      <c r="D216" s="235" t="s">
        <v>619</v>
      </c>
      <c r="E216" s="43"/>
      <c r="F216" s="291" t="s">
        <v>783</v>
      </c>
      <c r="G216" s="43"/>
      <c r="H216" s="43"/>
      <c r="I216" s="230"/>
      <c r="J216" s="43"/>
      <c r="K216" s="43"/>
      <c r="L216" s="47"/>
      <c r="M216" s="231"/>
      <c r="N216" s="232"/>
      <c r="O216" s="87"/>
      <c r="P216" s="87"/>
      <c r="Q216" s="87"/>
      <c r="R216" s="87"/>
      <c r="S216" s="87"/>
      <c r="T216" s="88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T216" s="20" t="s">
        <v>619</v>
      </c>
      <c r="AU216" s="20" t="s">
        <v>79</v>
      </c>
    </row>
    <row r="217" s="2" customFormat="1" ht="16.5" customHeight="1">
      <c r="A217" s="41"/>
      <c r="B217" s="42"/>
      <c r="C217" s="215" t="s">
        <v>434</v>
      </c>
      <c r="D217" s="215" t="s">
        <v>143</v>
      </c>
      <c r="E217" s="216" t="s">
        <v>784</v>
      </c>
      <c r="F217" s="217" t="s">
        <v>785</v>
      </c>
      <c r="G217" s="218" t="s">
        <v>467</v>
      </c>
      <c r="H217" s="219">
        <v>2</v>
      </c>
      <c r="I217" s="220"/>
      <c r="J217" s="221">
        <f>ROUND(I217*H217,2)</f>
        <v>0</v>
      </c>
      <c r="K217" s="217" t="s">
        <v>147</v>
      </c>
      <c r="L217" s="47"/>
      <c r="M217" s="222" t="s">
        <v>19</v>
      </c>
      <c r="N217" s="223" t="s">
        <v>41</v>
      </c>
      <c r="O217" s="87"/>
      <c r="P217" s="224">
        <f>O217*H217</f>
        <v>0</v>
      </c>
      <c r="Q217" s="224">
        <v>0.0013600000000000001</v>
      </c>
      <c r="R217" s="224">
        <f>Q217*H217</f>
        <v>0.0027200000000000002</v>
      </c>
      <c r="S217" s="224">
        <v>0</v>
      </c>
      <c r="T217" s="225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148</v>
      </c>
      <c r="AT217" s="226" t="s">
        <v>143</v>
      </c>
      <c r="AU217" s="226" t="s">
        <v>79</v>
      </c>
      <c r="AY217" s="20" t="s">
        <v>141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20" t="s">
        <v>77</v>
      </c>
      <c r="BK217" s="227">
        <f>ROUND(I217*H217,2)</f>
        <v>0</v>
      </c>
      <c r="BL217" s="20" t="s">
        <v>148</v>
      </c>
      <c r="BM217" s="226" t="s">
        <v>786</v>
      </c>
    </row>
    <row r="218" s="2" customFormat="1">
      <c r="A218" s="41"/>
      <c r="B218" s="42"/>
      <c r="C218" s="43"/>
      <c r="D218" s="228" t="s">
        <v>150</v>
      </c>
      <c r="E218" s="43"/>
      <c r="F218" s="229" t="s">
        <v>787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20" t="s">
        <v>150</v>
      </c>
      <c r="AU218" s="20" t="s">
        <v>79</v>
      </c>
    </row>
    <row r="219" s="14" customFormat="1">
      <c r="A219" s="14"/>
      <c r="B219" s="244"/>
      <c r="C219" s="245"/>
      <c r="D219" s="235" t="s">
        <v>152</v>
      </c>
      <c r="E219" s="246" t="s">
        <v>19</v>
      </c>
      <c r="F219" s="247" t="s">
        <v>788</v>
      </c>
      <c r="G219" s="245"/>
      <c r="H219" s="248">
        <v>2</v>
      </c>
      <c r="I219" s="249"/>
      <c r="J219" s="245"/>
      <c r="K219" s="245"/>
      <c r="L219" s="250"/>
      <c r="M219" s="251"/>
      <c r="N219" s="252"/>
      <c r="O219" s="252"/>
      <c r="P219" s="252"/>
      <c r="Q219" s="252"/>
      <c r="R219" s="252"/>
      <c r="S219" s="252"/>
      <c r="T219" s="253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4" t="s">
        <v>152</v>
      </c>
      <c r="AU219" s="254" t="s">
        <v>79</v>
      </c>
      <c r="AV219" s="14" t="s">
        <v>79</v>
      </c>
      <c r="AW219" s="14" t="s">
        <v>32</v>
      </c>
      <c r="AX219" s="14" t="s">
        <v>70</v>
      </c>
      <c r="AY219" s="254" t="s">
        <v>141</v>
      </c>
    </row>
    <row r="220" s="15" customFormat="1">
      <c r="A220" s="15"/>
      <c r="B220" s="255"/>
      <c r="C220" s="256"/>
      <c r="D220" s="235" t="s">
        <v>152</v>
      </c>
      <c r="E220" s="257" t="s">
        <v>19</v>
      </c>
      <c r="F220" s="258" t="s">
        <v>155</v>
      </c>
      <c r="G220" s="256"/>
      <c r="H220" s="259">
        <v>2</v>
      </c>
      <c r="I220" s="260"/>
      <c r="J220" s="256"/>
      <c r="K220" s="256"/>
      <c r="L220" s="261"/>
      <c r="M220" s="262"/>
      <c r="N220" s="263"/>
      <c r="O220" s="263"/>
      <c r="P220" s="263"/>
      <c r="Q220" s="263"/>
      <c r="R220" s="263"/>
      <c r="S220" s="263"/>
      <c r="T220" s="264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T220" s="265" t="s">
        <v>152</v>
      </c>
      <c r="AU220" s="265" t="s">
        <v>79</v>
      </c>
      <c r="AV220" s="15" t="s">
        <v>148</v>
      </c>
      <c r="AW220" s="15" t="s">
        <v>32</v>
      </c>
      <c r="AX220" s="15" t="s">
        <v>77</v>
      </c>
      <c r="AY220" s="265" t="s">
        <v>141</v>
      </c>
    </row>
    <row r="221" s="2" customFormat="1" ht="16.5" customHeight="1">
      <c r="A221" s="41"/>
      <c r="B221" s="42"/>
      <c r="C221" s="277" t="s">
        <v>439</v>
      </c>
      <c r="D221" s="277" t="s">
        <v>354</v>
      </c>
      <c r="E221" s="278" t="s">
        <v>789</v>
      </c>
      <c r="F221" s="279" t="s">
        <v>790</v>
      </c>
      <c r="G221" s="280" t="s">
        <v>467</v>
      </c>
      <c r="H221" s="281">
        <v>2</v>
      </c>
      <c r="I221" s="282"/>
      <c r="J221" s="283">
        <f>ROUND(I221*H221,2)</f>
        <v>0</v>
      </c>
      <c r="K221" s="279" t="s">
        <v>147</v>
      </c>
      <c r="L221" s="284"/>
      <c r="M221" s="285" t="s">
        <v>19</v>
      </c>
      <c r="N221" s="286" t="s">
        <v>41</v>
      </c>
      <c r="O221" s="87"/>
      <c r="P221" s="224">
        <f>O221*H221</f>
        <v>0</v>
      </c>
      <c r="Q221" s="224">
        <v>0.042999999999999997</v>
      </c>
      <c r="R221" s="224">
        <f>Q221*H221</f>
        <v>0.085999999999999993</v>
      </c>
      <c r="S221" s="224">
        <v>0</v>
      </c>
      <c r="T221" s="225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26" t="s">
        <v>205</v>
      </c>
      <c r="AT221" s="226" t="s">
        <v>354</v>
      </c>
      <c r="AU221" s="226" t="s">
        <v>79</v>
      </c>
      <c r="AY221" s="20" t="s">
        <v>141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20" t="s">
        <v>77</v>
      </c>
      <c r="BK221" s="227">
        <f>ROUND(I221*H221,2)</f>
        <v>0</v>
      </c>
      <c r="BL221" s="20" t="s">
        <v>148</v>
      </c>
      <c r="BM221" s="226" t="s">
        <v>791</v>
      </c>
    </row>
    <row r="222" s="2" customFormat="1">
      <c r="A222" s="41"/>
      <c r="B222" s="42"/>
      <c r="C222" s="43"/>
      <c r="D222" s="235" t="s">
        <v>619</v>
      </c>
      <c r="E222" s="43"/>
      <c r="F222" s="291" t="s">
        <v>792</v>
      </c>
      <c r="G222" s="43"/>
      <c r="H222" s="43"/>
      <c r="I222" s="230"/>
      <c r="J222" s="43"/>
      <c r="K222" s="43"/>
      <c r="L222" s="47"/>
      <c r="M222" s="231"/>
      <c r="N222" s="232"/>
      <c r="O222" s="87"/>
      <c r="P222" s="87"/>
      <c r="Q222" s="87"/>
      <c r="R222" s="87"/>
      <c r="S222" s="87"/>
      <c r="T222" s="88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T222" s="20" t="s">
        <v>619</v>
      </c>
      <c r="AU222" s="20" t="s">
        <v>79</v>
      </c>
    </row>
    <row r="223" s="2" customFormat="1" ht="16.5" customHeight="1">
      <c r="A223" s="41"/>
      <c r="B223" s="42"/>
      <c r="C223" s="277" t="s">
        <v>444</v>
      </c>
      <c r="D223" s="277" t="s">
        <v>354</v>
      </c>
      <c r="E223" s="278" t="s">
        <v>793</v>
      </c>
      <c r="F223" s="279" t="s">
        <v>794</v>
      </c>
      <c r="G223" s="280" t="s">
        <v>467</v>
      </c>
      <c r="H223" s="281">
        <v>2</v>
      </c>
      <c r="I223" s="282"/>
      <c r="J223" s="283">
        <f>ROUND(I223*H223,2)</f>
        <v>0</v>
      </c>
      <c r="K223" s="279" t="s">
        <v>147</v>
      </c>
      <c r="L223" s="284"/>
      <c r="M223" s="285" t="s">
        <v>19</v>
      </c>
      <c r="N223" s="286" t="s">
        <v>41</v>
      </c>
      <c r="O223" s="87"/>
      <c r="P223" s="224">
        <f>O223*H223</f>
        <v>0</v>
      </c>
      <c r="Q223" s="224">
        <v>0.0015</v>
      </c>
      <c r="R223" s="224">
        <f>Q223*H223</f>
        <v>0.0030000000000000001</v>
      </c>
      <c r="S223" s="224">
        <v>0</v>
      </c>
      <c r="T223" s="225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26" t="s">
        <v>205</v>
      </c>
      <c r="AT223" s="226" t="s">
        <v>354</v>
      </c>
      <c r="AU223" s="226" t="s">
        <v>79</v>
      </c>
      <c r="AY223" s="20" t="s">
        <v>141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20" t="s">
        <v>77</v>
      </c>
      <c r="BK223" s="227">
        <f>ROUND(I223*H223,2)</f>
        <v>0</v>
      </c>
      <c r="BL223" s="20" t="s">
        <v>148</v>
      </c>
      <c r="BM223" s="226" t="s">
        <v>795</v>
      </c>
    </row>
    <row r="224" s="2" customFormat="1" ht="24.15" customHeight="1">
      <c r="A224" s="41"/>
      <c r="B224" s="42"/>
      <c r="C224" s="215" t="s">
        <v>452</v>
      </c>
      <c r="D224" s="215" t="s">
        <v>143</v>
      </c>
      <c r="E224" s="216" t="s">
        <v>796</v>
      </c>
      <c r="F224" s="217" t="s">
        <v>797</v>
      </c>
      <c r="G224" s="218" t="s">
        <v>467</v>
      </c>
      <c r="H224" s="219">
        <v>2</v>
      </c>
      <c r="I224" s="220"/>
      <c r="J224" s="221">
        <f>ROUND(I224*H224,2)</f>
        <v>0</v>
      </c>
      <c r="K224" s="217" t="s">
        <v>147</v>
      </c>
      <c r="L224" s="47"/>
      <c r="M224" s="222" t="s">
        <v>19</v>
      </c>
      <c r="N224" s="223" t="s">
        <v>41</v>
      </c>
      <c r="O224" s="87"/>
      <c r="P224" s="224">
        <f>O224*H224</f>
        <v>0</v>
      </c>
      <c r="Q224" s="224">
        <v>0.00165</v>
      </c>
      <c r="R224" s="224">
        <f>Q224*H224</f>
        <v>0.0033</v>
      </c>
      <c r="S224" s="224">
        <v>0</v>
      </c>
      <c r="T224" s="225">
        <f>S224*H224</f>
        <v>0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26" t="s">
        <v>148</v>
      </c>
      <c r="AT224" s="226" t="s">
        <v>143</v>
      </c>
      <c r="AU224" s="226" t="s">
        <v>79</v>
      </c>
      <c r="AY224" s="20" t="s">
        <v>141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20" t="s">
        <v>77</v>
      </c>
      <c r="BK224" s="227">
        <f>ROUND(I224*H224,2)</f>
        <v>0</v>
      </c>
      <c r="BL224" s="20" t="s">
        <v>148</v>
      </c>
      <c r="BM224" s="226" t="s">
        <v>798</v>
      </c>
    </row>
    <row r="225" s="2" customFormat="1">
      <c r="A225" s="41"/>
      <c r="B225" s="42"/>
      <c r="C225" s="43"/>
      <c r="D225" s="228" t="s">
        <v>150</v>
      </c>
      <c r="E225" s="43"/>
      <c r="F225" s="229" t="s">
        <v>799</v>
      </c>
      <c r="G225" s="43"/>
      <c r="H225" s="43"/>
      <c r="I225" s="230"/>
      <c r="J225" s="43"/>
      <c r="K225" s="43"/>
      <c r="L225" s="47"/>
      <c r="M225" s="231"/>
      <c r="N225" s="232"/>
      <c r="O225" s="87"/>
      <c r="P225" s="87"/>
      <c r="Q225" s="87"/>
      <c r="R225" s="87"/>
      <c r="S225" s="87"/>
      <c r="T225" s="88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T225" s="20" t="s">
        <v>150</v>
      </c>
      <c r="AU225" s="20" t="s">
        <v>79</v>
      </c>
    </row>
    <row r="226" s="14" customFormat="1">
      <c r="A226" s="14"/>
      <c r="B226" s="244"/>
      <c r="C226" s="245"/>
      <c r="D226" s="235" t="s">
        <v>152</v>
      </c>
      <c r="E226" s="246" t="s">
        <v>19</v>
      </c>
      <c r="F226" s="247" t="s">
        <v>800</v>
      </c>
      <c r="G226" s="245"/>
      <c r="H226" s="248">
        <v>2</v>
      </c>
      <c r="I226" s="249"/>
      <c r="J226" s="245"/>
      <c r="K226" s="245"/>
      <c r="L226" s="250"/>
      <c r="M226" s="251"/>
      <c r="N226" s="252"/>
      <c r="O226" s="252"/>
      <c r="P226" s="252"/>
      <c r="Q226" s="252"/>
      <c r="R226" s="252"/>
      <c r="S226" s="252"/>
      <c r="T226" s="253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4" t="s">
        <v>152</v>
      </c>
      <c r="AU226" s="254" t="s">
        <v>79</v>
      </c>
      <c r="AV226" s="14" t="s">
        <v>79</v>
      </c>
      <c r="AW226" s="14" t="s">
        <v>32</v>
      </c>
      <c r="AX226" s="14" t="s">
        <v>70</v>
      </c>
      <c r="AY226" s="254" t="s">
        <v>141</v>
      </c>
    </row>
    <row r="227" s="15" customFormat="1">
      <c r="A227" s="15"/>
      <c r="B227" s="255"/>
      <c r="C227" s="256"/>
      <c r="D227" s="235" t="s">
        <v>152</v>
      </c>
      <c r="E227" s="257" t="s">
        <v>19</v>
      </c>
      <c r="F227" s="258" t="s">
        <v>155</v>
      </c>
      <c r="G227" s="256"/>
      <c r="H227" s="259">
        <v>2</v>
      </c>
      <c r="I227" s="260"/>
      <c r="J227" s="256"/>
      <c r="K227" s="256"/>
      <c r="L227" s="261"/>
      <c r="M227" s="262"/>
      <c r="N227" s="263"/>
      <c r="O227" s="263"/>
      <c r="P227" s="263"/>
      <c r="Q227" s="263"/>
      <c r="R227" s="263"/>
      <c r="S227" s="263"/>
      <c r="T227" s="264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T227" s="265" t="s">
        <v>152</v>
      </c>
      <c r="AU227" s="265" t="s">
        <v>79</v>
      </c>
      <c r="AV227" s="15" t="s">
        <v>148</v>
      </c>
      <c r="AW227" s="15" t="s">
        <v>32</v>
      </c>
      <c r="AX227" s="15" t="s">
        <v>77</v>
      </c>
      <c r="AY227" s="265" t="s">
        <v>141</v>
      </c>
    </row>
    <row r="228" s="2" customFormat="1" ht="16.5" customHeight="1">
      <c r="A228" s="41"/>
      <c r="B228" s="42"/>
      <c r="C228" s="277" t="s">
        <v>458</v>
      </c>
      <c r="D228" s="277" t="s">
        <v>354</v>
      </c>
      <c r="E228" s="278" t="s">
        <v>801</v>
      </c>
      <c r="F228" s="279" t="s">
        <v>802</v>
      </c>
      <c r="G228" s="280" t="s">
        <v>467</v>
      </c>
      <c r="H228" s="281">
        <v>2</v>
      </c>
      <c r="I228" s="282"/>
      <c r="J228" s="283">
        <f>ROUND(I228*H228,2)</f>
        <v>0</v>
      </c>
      <c r="K228" s="279" t="s">
        <v>147</v>
      </c>
      <c r="L228" s="284"/>
      <c r="M228" s="285" t="s">
        <v>19</v>
      </c>
      <c r="N228" s="286" t="s">
        <v>41</v>
      </c>
      <c r="O228" s="87"/>
      <c r="P228" s="224">
        <f>O228*H228</f>
        <v>0</v>
      </c>
      <c r="Q228" s="224">
        <v>0.023</v>
      </c>
      <c r="R228" s="224">
        <f>Q228*H228</f>
        <v>0.045999999999999999</v>
      </c>
      <c r="S228" s="224">
        <v>0</v>
      </c>
      <c r="T228" s="225">
        <f>S228*H228</f>
        <v>0</v>
      </c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R228" s="226" t="s">
        <v>205</v>
      </c>
      <c r="AT228" s="226" t="s">
        <v>354</v>
      </c>
      <c r="AU228" s="226" t="s">
        <v>79</v>
      </c>
      <c r="AY228" s="20" t="s">
        <v>141</v>
      </c>
      <c r="BE228" s="227">
        <f>IF(N228="základní",J228,0)</f>
        <v>0</v>
      </c>
      <c r="BF228" s="227">
        <f>IF(N228="snížená",J228,0)</f>
        <v>0</v>
      </c>
      <c r="BG228" s="227">
        <f>IF(N228="zákl. přenesená",J228,0)</f>
        <v>0</v>
      </c>
      <c r="BH228" s="227">
        <f>IF(N228="sníž. přenesená",J228,0)</f>
        <v>0</v>
      </c>
      <c r="BI228" s="227">
        <f>IF(N228="nulová",J228,0)</f>
        <v>0</v>
      </c>
      <c r="BJ228" s="20" t="s">
        <v>77</v>
      </c>
      <c r="BK228" s="227">
        <f>ROUND(I228*H228,2)</f>
        <v>0</v>
      </c>
      <c r="BL228" s="20" t="s">
        <v>148</v>
      </c>
      <c r="BM228" s="226" t="s">
        <v>803</v>
      </c>
    </row>
    <row r="229" s="2" customFormat="1">
      <c r="A229" s="41"/>
      <c r="B229" s="42"/>
      <c r="C229" s="43"/>
      <c r="D229" s="235" t="s">
        <v>619</v>
      </c>
      <c r="E229" s="43"/>
      <c r="F229" s="291" t="s">
        <v>804</v>
      </c>
      <c r="G229" s="43"/>
      <c r="H229" s="43"/>
      <c r="I229" s="230"/>
      <c r="J229" s="43"/>
      <c r="K229" s="43"/>
      <c r="L229" s="47"/>
      <c r="M229" s="231"/>
      <c r="N229" s="232"/>
      <c r="O229" s="87"/>
      <c r="P229" s="87"/>
      <c r="Q229" s="87"/>
      <c r="R229" s="87"/>
      <c r="S229" s="87"/>
      <c r="T229" s="88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T229" s="20" t="s">
        <v>619</v>
      </c>
      <c r="AU229" s="20" t="s">
        <v>79</v>
      </c>
    </row>
    <row r="230" s="2" customFormat="1" ht="16.5" customHeight="1">
      <c r="A230" s="41"/>
      <c r="B230" s="42"/>
      <c r="C230" s="215" t="s">
        <v>464</v>
      </c>
      <c r="D230" s="215" t="s">
        <v>143</v>
      </c>
      <c r="E230" s="216" t="s">
        <v>805</v>
      </c>
      <c r="F230" s="217" t="s">
        <v>806</v>
      </c>
      <c r="G230" s="218" t="s">
        <v>467</v>
      </c>
      <c r="H230" s="219">
        <v>6</v>
      </c>
      <c r="I230" s="220"/>
      <c r="J230" s="221">
        <f>ROUND(I230*H230,2)</f>
        <v>0</v>
      </c>
      <c r="K230" s="217" t="s">
        <v>19</v>
      </c>
      <c r="L230" s="47"/>
      <c r="M230" s="222" t="s">
        <v>19</v>
      </c>
      <c r="N230" s="223" t="s">
        <v>41</v>
      </c>
      <c r="O230" s="87"/>
      <c r="P230" s="224">
        <f>O230*H230</f>
        <v>0</v>
      </c>
      <c r="Q230" s="224">
        <v>0.040000000000000001</v>
      </c>
      <c r="R230" s="224">
        <f>Q230*H230</f>
        <v>0.23999999999999999</v>
      </c>
      <c r="S230" s="224">
        <v>0</v>
      </c>
      <c r="T230" s="225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26" t="s">
        <v>148</v>
      </c>
      <c r="AT230" s="226" t="s">
        <v>143</v>
      </c>
      <c r="AU230" s="226" t="s">
        <v>79</v>
      </c>
      <c r="AY230" s="20" t="s">
        <v>141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20" t="s">
        <v>77</v>
      </c>
      <c r="BK230" s="227">
        <f>ROUND(I230*H230,2)</f>
        <v>0</v>
      </c>
      <c r="BL230" s="20" t="s">
        <v>148</v>
      </c>
      <c r="BM230" s="226" t="s">
        <v>807</v>
      </c>
    </row>
    <row r="231" s="14" customFormat="1">
      <c r="A231" s="14"/>
      <c r="B231" s="244"/>
      <c r="C231" s="245"/>
      <c r="D231" s="235" t="s">
        <v>152</v>
      </c>
      <c r="E231" s="246" t="s">
        <v>19</v>
      </c>
      <c r="F231" s="247" t="s">
        <v>808</v>
      </c>
      <c r="G231" s="245"/>
      <c r="H231" s="248">
        <v>6</v>
      </c>
      <c r="I231" s="249"/>
      <c r="J231" s="245"/>
      <c r="K231" s="245"/>
      <c r="L231" s="250"/>
      <c r="M231" s="251"/>
      <c r="N231" s="252"/>
      <c r="O231" s="252"/>
      <c r="P231" s="252"/>
      <c r="Q231" s="252"/>
      <c r="R231" s="252"/>
      <c r="S231" s="252"/>
      <c r="T231" s="25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4" t="s">
        <v>152</v>
      </c>
      <c r="AU231" s="254" t="s">
        <v>79</v>
      </c>
      <c r="AV231" s="14" t="s">
        <v>79</v>
      </c>
      <c r="AW231" s="14" t="s">
        <v>32</v>
      </c>
      <c r="AX231" s="14" t="s">
        <v>70</v>
      </c>
      <c r="AY231" s="254" t="s">
        <v>141</v>
      </c>
    </row>
    <row r="232" s="15" customFormat="1">
      <c r="A232" s="15"/>
      <c r="B232" s="255"/>
      <c r="C232" s="256"/>
      <c r="D232" s="235" t="s">
        <v>152</v>
      </c>
      <c r="E232" s="257" t="s">
        <v>19</v>
      </c>
      <c r="F232" s="258" t="s">
        <v>155</v>
      </c>
      <c r="G232" s="256"/>
      <c r="H232" s="259">
        <v>6</v>
      </c>
      <c r="I232" s="260"/>
      <c r="J232" s="256"/>
      <c r="K232" s="256"/>
      <c r="L232" s="261"/>
      <c r="M232" s="262"/>
      <c r="N232" s="263"/>
      <c r="O232" s="263"/>
      <c r="P232" s="263"/>
      <c r="Q232" s="263"/>
      <c r="R232" s="263"/>
      <c r="S232" s="263"/>
      <c r="T232" s="264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65" t="s">
        <v>152</v>
      </c>
      <c r="AU232" s="265" t="s">
        <v>79</v>
      </c>
      <c r="AV232" s="15" t="s">
        <v>148</v>
      </c>
      <c r="AW232" s="15" t="s">
        <v>32</v>
      </c>
      <c r="AX232" s="15" t="s">
        <v>77</v>
      </c>
      <c r="AY232" s="265" t="s">
        <v>141</v>
      </c>
    </row>
    <row r="233" s="2" customFormat="1" ht="16.5" customHeight="1">
      <c r="A233" s="41"/>
      <c r="B233" s="42"/>
      <c r="C233" s="277" t="s">
        <v>471</v>
      </c>
      <c r="D233" s="277" t="s">
        <v>354</v>
      </c>
      <c r="E233" s="278" t="s">
        <v>809</v>
      </c>
      <c r="F233" s="279" t="s">
        <v>810</v>
      </c>
      <c r="G233" s="280" t="s">
        <v>467</v>
      </c>
      <c r="H233" s="281">
        <v>6</v>
      </c>
      <c r="I233" s="282"/>
      <c r="J233" s="283">
        <f>ROUND(I233*H233,2)</f>
        <v>0</v>
      </c>
      <c r="K233" s="279" t="s">
        <v>147</v>
      </c>
      <c r="L233" s="284"/>
      <c r="M233" s="285" t="s">
        <v>19</v>
      </c>
      <c r="N233" s="286" t="s">
        <v>41</v>
      </c>
      <c r="O233" s="87"/>
      <c r="P233" s="224">
        <f>O233*H233</f>
        <v>0</v>
      </c>
      <c r="Q233" s="224">
        <v>0.041099999999999998</v>
      </c>
      <c r="R233" s="224">
        <f>Q233*H233</f>
        <v>0.24659999999999999</v>
      </c>
      <c r="S233" s="224">
        <v>0</v>
      </c>
      <c r="T233" s="225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26" t="s">
        <v>205</v>
      </c>
      <c r="AT233" s="226" t="s">
        <v>354</v>
      </c>
      <c r="AU233" s="226" t="s">
        <v>79</v>
      </c>
      <c r="AY233" s="20" t="s">
        <v>141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20" t="s">
        <v>77</v>
      </c>
      <c r="BK233" s="227">
        <f>ROUND(I233*H233,2)</f>
        <v>0</v>
      </c>
      <c r="BL233" s="20" t="s">
        <v>148</v>
      </c>
      <c r="BM233" s="226" t="s">
        <v>811</v>
      </c>
    </row>
    <row r="234" s="2" customFormat="1">
      <c r="A234" s="41"/>
      <c r="B234" s="42"/>
      <c r="C234" s="43"/>
      <c r="D234" s="235" t="s">
        <v>619</v>
      </c>
      <c r="E234" s="43"/>
      <c r="F234" s="291" t="s">
        <v>812</v>
      </c>
      <c r="G234" s="43"/>
      <c r="H234" s="43"/>
      <c r="I234" s="230"/>
      <c r="J234" s="43"/>
      <c r="K234" s="43"/>
      <c r="L234" s="47"/>
      <c r="M234" s="231"/>
      <c r="N234" s="232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T234" s="20" t="s">
        <v>619</v>
      </c>
      <c r="AU234" s="20" t="s">
        <v>79</v>
      </c>
    </row>
    <row r="235" s="14" customFormat="1">
      <c r="A235" s="14"/>
      <c r="B235" s="244"/>
      <c r="C235" s="245"/>
      <c r="D235" s="235" t="s">
        <v>152</v>
      </c>
      <c r="E235" s="246" t="s">
        <v>19</v>
      </c>
      <c r="F235" s="247" t="s">
        <v>813</v>
      </c>
      <c r="G235" s="245"/>
      <c r="H235" s="248">
        <v>6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152</v>
      </c>
      <c r="AU235" s="254" t="s">
        <v>79</v>
      </c>
      <c r="AV235" s="14" t="s">
        <v>79</v>
      </c>
      <c r="AW235" s="14" t="s">
        <v>32</v>
      </c>
      <c r="AX235" s="14" t="s">
        <v>70</v>
      </c>
      <c r="AY235" s="254" t="s">
        <v>141</v>
      </c>
    </row>
    <row r="236" s="15" customFormat="1">
      <c r="A236" s="15"/>
      <c r="B236" s="255"/>
      <c r="C236" s="256"/>
      <c r="D236" s="235" t="s">
        <v>152</v>
      </c>
      <c r="E236" s="257" t="s">
        <v>19</v>
      </c>
      <c r="F236" s="258" t="s">
        <v>155</v>
      </c>
      <c r="G236" s="256"/>
      <c r="H236" s="259">
        <v>6</v>
      </c>
      <c r="I236" s="260"/>
      <c r="J236" s="256"/>
      <c r="K236" s="256"/>
      <c r="L236" s="261"/>
      <c r="M236" s="262"/>
      <c r="N236" s="263"/>
      <c r="O236" s="263"/>
      <c r="P236" s="263"/>
      <c r="Q236" s="263"/>
      <c r="R236" s="263"/>
      <c r="S236" s="263"/>
      <c r="T236" s="264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65" t="s">
        <v>152</v>
      </c>
      <c r="AU236" s="265" t="s">
        <v>79</v>
      </c>
      <c r="AV236" s="15" t="s">
        <v>148</v>
      </c>
      <c r="AW236" s="15" t="s">
        <v>32</v>
      </c>
      <c r="AX236" s="15" t="s">
        <v>77</v>
      </c>
      <c r="AY236" s="265" t="s">
        <v>141</v>
      </c>
    </row>
    <row r="237" s="2" customFormat="1" ht="16.5" customHeight="1">
      <c r="A237" s="41"/>
      <c r="B237" s="42"/>
      <c r="C237" s="277" t="s">
        <v>477</v>
      </c>
      <c r="D237" s="277" t="s">
        <v>354</v>
      </c>
      <c r="E237" s="278" t="s">
        <v>814</v>
      </c>
      <c r="F237" s="279" t="s">
        <v>815</v>
      </c>
      <c r="G237" s="280" t="s">
        <v>467</v>
      </c>
      <c r="H237" s="281">
        <v>6</v>
      </c>
      <c r="I237" s="282"/>
      <c r="J237" s="283">
        <f>ROUND(I237*H237,2)</f>
        <v>0</v>
      </c>
      <c r="K237" s="279" t="s">
        <v>147</v>
      </c>
      <c r="L237" s="284"/>
      <c r="M237" s="285" t="s">
        <v>19</v>
      </c>
      <c r="N237" s="286" t="s">
        <v>41</v>
      </c>
      <c r="O237" s="87"/>
      <c r="P237" s="224">
        <f>O237*H237</f>
        <v>0</v>
      </c>
      <c r="Q237" s="224">
        <v>0.00029999999999999997</v>
      </c>
      <c r="R237" s="224">
        <f>Q237*H237</f>
        <v>0.0018</v>
      </c>
      <c r="S237" s="224">
        <v>0</v>
      </c>
      <c r="T237" s="225">
        <f>S237*H237</f>
        <v>0</v>
      </c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R237" s="226" t="s">
        <v>205</v>
      </c>
      <c r="AT237" s="226" t="s">
        <v>354</v>
      </c>
      <c r="AU237" s="226" t="s">
        <v>79</v>
      </c>
      <c r="AY237" s="20" t="s">
        <v>141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20" t="s">
        <v>77</v>
      </c>
      <c r="BK237" s="227">
        <f>ROUND(I237*H237,2)</f>
        <v>0</v>
      </c>
      <c r="BL237" s="20" t="s">
        <v>148</v>
      </c>
      <c r="BM237" s="226" t="s">
        <v>816</v>
      </c>
    </row>
    <row r="238" s="14" customFormat="1">
      <c r="A238" s="14"/>
      <c r="B238" s="244"/>
      <c r="C238" s="245"/>
      <c r="D238" s="235" t="s">
        <v>152</v>
      </c>
      <c r="E238" s="246" t="s">
        <v>19</v>
      </c>
      <c r="F238" s="247" t="s">
        <v>817</v>
      </c>
      <c r="G238" s="245"/>
      <c r="H238" s="248">
        <v>6</v>
      </c>
      <c r="I238" s="249"/>
      <c r="J238" s="245"/>
      <c r="K238" s="245"/>
      <c r="L238" s="250"/>
      <c r="M238" s="251"/>
      <c r="N238" s="252"/>
      <c r="O238" s="252"/>
      <c r="P238" s="252"/>
      <c r="Q238" s="252"/>
      <c r="R238" s="252"/>
      <c r="S238" s="252"/>
      <c r="T238" s="253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4" t="s">
        <v>152</v>
      </c>
      <c r="AU238" s="254" t="s">
        <v>79</v>
      </c>
      <c r="AV238" s="14" t="s">
        <v>79</v>
      </c>
      <c r="AW238" s="14" t="s">
        <v>32</v>
      </c>
      <c r="AX238" s="14" t="s">
        <v>70</v>
      </c>
      <c r="AY238" s="254" t="s">
        <v>141</v>
      </c>
    </row>
    <row r="239" s="15" customFormat="1">
      <c r="A239" s="15"/>
      <c r="B239" s="255"/>
      <c r="C239" s="256"/>
      <c r="D239" s="235" t="s">
        <v>152</v>
      </c>
      <c r="E239" s="257" t="s">
        <v>19</v>
      </c>
      <c r="F239" s="258" t="s">
        <v>155</v>
      </c>
      <c r="G239" s="256"/>
      <c r="H239" s="259">
        <v>6</v>
      </c>
      <c r="I239" s="260"/>
      <c r="J239" s="256"/>
      <c r="K239" s="256"/>
      <c r="L239" s="261"/>
      <c r="M239" s="262"/>
      <c r="N239" s="263"/>
      <c r="O239" s="263"/>
      <c r="P239" s="263"/>
      <c r="Q239" s="263"/>
      <c r="R239" s="263"/>
      <c r="S239" s="263"/>
      <c r="T239" s="264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65" t="s">
        <v>152</v>
      </c>
      <c r="AU239" s="265" t="s">
        <v>79</v>
      </c>
      <c r="AV239" s="15" t="s">
        <v>148</v>
      </c>
      <c r="AW239" s="15" t="s">
        <v>32</v>
      </c>
      <c r="AX239" s="15" t="s">
        <v>77</v>
      </c>
      <c r="AY239" s="265" t="s">
        <v>141</v>
      </c>
    </row>
    <row r="240" s="2" customFormat="1" ht="16.5" customHeight="1">
      <c r="A240" s="41"/>
      <c r="B240" s="42"/>
      <c r="C240" s="215" t="s">
        <v>482</v>
      </c>
      <c r="D240" s="215" t="s">
        <v>143</v>
      </c>
      <c r="E240" s="216" t="s">
        <v>818</v>
      </c>
      <c r="F240" s="217" t="s">
        <v>819</v>
      </c>
      <c r="G240" s="218" t="s">
        <v>467</v>
      </c>
      <c r="H240" s="219">
        <v>2</v>
      </c>
      <c r="I240" s="220"/>
      <c r="J240" s="221">
        <f>ROUND(I240*H240,2)</f>
        <v>0</v>
      </c>
      <c r="K240" s="217" t="s">
        <v>147</v>
      </c>
      <c r="L240" s="47"/>
      <c r="M240" s="222" t="s">
        <v>19</v>
      </c>
      <c r="N240" s="223" t="s">
        <v>41</v>
      </c>
      <c r="O240" s="87"/>
      <c r="P240" s="224">
        <f>O240*H240</f>
        <v>0</v>
      </c>
      <c r="Q240" s="224">
        <v>0.050000000000000003</v>
      </c>
      <c r="R240" s="224">
        <f>Q240*H240</f>
        <v>0.10000000000000001</v>
      </c>
      <c r="S240" s="224">
        <v>0</v>
      </c>
      <c r="T240" s="225">
        <f>S240*H240</f>
        <v>0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R240" s="226" t="s">
        <v>148</v>
      </c>
      <c r="AT240" s="226" t="s">
        <v>143</v>
      </c>
      <c r="AU240" s="226" t="s">
        <v>79</v>
      </c>
      <c r="AY240" s="20" t="s">
        <v>141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20" t="s">
        <v>77</v>
      </c>
      <c r="BK240" s="227">
        <f>ROUND(I240*H240,2)</f>
        <v>0</v>
      </c>
      <c r="BL240" s="20" t="s">
        <v>148</v>
      </c>
      <c r="BM240" s="226" t="s">
        <v>820</v>
      </c>
    </row>
    <row r="241" s="2" customFormat="1">
      <c r="A241" s="41"/>
      <c r="B241" s="42"/>
      <c r="C241" s="43"/>
      <c r="D241" s="228" t="s">
        <v>150</v>
      </c>
      <c r="E241" s="43"/>
      <c r="F241" s="229" t="s">
        <v>821</v>
      </c>
      <c r="G241" s="43"/>
      <c r="H241" s="43"/>
      <c r="I241" s="230"/>
      <c r="J241" s="43"/>
      <c r="K241" s="43"/>
      <c r="L241" s="47"/>
      <c r="M241" s="231"/>
      <c r="N241" s="232"/>
      <c r="O241" s="87"/>
      <c r="P241" s="87"/>
      <c r="Q241" s="87"/>
      <c r="R241" s="87"/>
      <c r="S241" s="87"/>
      <c r="T241" s="88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T241" s="20" t="s">
        <v>150</v>
      </c>
      <c r="AU241" s="20" t="s">
        <v>79</v>
      </c>
    </row>
    <row r="242" s="14" customFormat="1">
      <c r="A242" s="14"/>
      <c r="B242" s="244"/>
      <c r="C242" s="245"/>
      <c r="D242" s="235" t="s">
        <v>152</v>
      </c>
      <c r="E242" s="246" t="s">
        <v>19</v>
      </c>
      <c r="F242" s="247" t="s">
        <v>822</v>
      </c>
      <c r="G242" s="245"/>
      <c r="H242" s="248">
        <v>2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152</v>
      </c>
      <c r="AU242" s="254" t="s">
        <v>79</v>
      </c>
      <c r="AV242" s="14" t="s">
        <v>79</v>
      </c>
      <c r="AW242" s="14" t="s">
        <v>32</v>
      </c>
      <c r="AX242" s="14" t="s">
        <v>70</v>
      </c>
      <c r="AY242" s="254" t="s">
        <v>141</v>
      </c>
    </row>
    <row r="243" s="15" customFormat="1">
      <c r="A243" s="15"/>
      <c r="B243" s="255"/>
      <c r="C243" s="256"/>
      <c r="D243" s="235" t="s">
        <v>152</v>
      </c>
      <c r="E243" s="257" t="s">
        <v>19</v>
      </c>
      <c r="F243" s="258" t="s">
        <v>155</v>
      </c>
      <c r="G243" s="256"/>
      <c r="H243" s="259">
        <v>2</v>
      </c>
      <c r="I243" s="260"/>
      <c r="J243" s="256"/>
      <c r="K243" s="256"/>
      <c r="L243" s="261"/>
      <c r="M243" s="262"/>
      <c r="N243" s="263"/>
      <c r="O243" s="263"/>
      <c r="P243" s="263"/>
      <c r="Q243" s="263"/>
      <c r="R243" s="263"/>
      <c r="S243" s="263"/>
      <c r="T243" s="264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65" t="s">
        <v>152</v>
      </c>
      <c r="AU243" s="265" t="s">
        <v>79</v>
      </c>
      <c r="AV243" s="15" t="s">
        <v>148</v>
      </c>
      <c r="AW243" s="15" t="s">
        <v>32</v>
      </c>
      <c r="AX243" s="15" t="s">
        <v>77</v>
      </c>
      <c r="AY243" s="265" t="s">
        <v>141</v>
      </c>
    </row>
    <row r="244" s="2" customFormat="1" ht="16.5" customHeight="1">
      <c r="A244" s="41"/>
      <c r="B244" s="42"/>
      <c r="C244" s="277" t="s">
        <v>488</v>
      </c>
      <c r="D244" s="277" t="s">
        <v>354</v>
      </c>
      <c r="E244" s="278" t="s">
        <v>823</v>
      </c>
      <c r="F244" s="279" t="s">
        <v>824</v>
      </c>
      <c r="G244" s="280" t="s">
        <v>467</v>
      </c>
      <c r="H244" s="281">
        <v>2</v>
      </c>
      <c r="I244" s="282"/>
      <c r="J244" s="283">
        <f>ROUND(I244*H244,2)</f>
        <v>0</v>
      </c>
      <c r="K244" s="279" t="s">
        <v>147</v>
      </c>
      <c r="L244" s="284"/>
      <c r="M244" s="285" t="s">
        <v>19</v>
      </c>
      <c r="N244" s="286" t="s">
        <v>41</v>
      </c>
      <c r="O244" s="87"/>
      <c r="P244" s="224">
        <f>O244*H244</f>
        <v>0</v>
      </c>
      <c r="Q244" s="224">
        <v>0.029499999999999998</v>
      </c>
      <c r="R244" s="224">
        <f>Q244*H244</f>
        <v>0.058999999999999997</v>
      </c>
      <c r="S244" s="224">
        <v>0</v>
      </c>
      <c r="T244" s="225">
        <f>S244*H244</f>
        <v>0</v>
      </c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R244" s="226" t="s">
        <v>205</v>
      </c>
      <c r="AT244" s="226" t="s">
        <v>354</v>
      </c>
      <c r="AU244" s="226" t="s">
        <v>79</v>
      </c>
      <c r="AY244" s="20" t="s">
        <v>141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20" t="s">
        <v>77</v>
      </c>
      <c r="BK244" s="227">
        <f>ROUND(I244*H244,2)</f>
        <v>0</v>
      </c>
      <c r="BL244" s="20" t="s">
        <v>148</v>
      </c>
      <c r="BM244" s="226" t="s">
        <v>825</v>
      </c>
    </row>
    <row r="245" s="2" customFormat="1">
      <c r="A245" s="41"/>
      <c r="B245" s="42"/>
      <c r="C245" s="43"/>
      <c r="D245" s="235" t="s">
        <v>619</v>
      </c>
      <c r="E245" s="43"/>
      <c r="F245" s="291" t="s">
        <v>826</v>
      </c>
      <c r="G245" s="43"/>
      <c r="H245" s="43"/>
      <c r="I245" s="230"/>
      <c r="J245" s="43"/>
      <c r="K245" s="43"/>
      <c r="L245" s="47"/>
      <c r="M245" s="231"/>
      <c r="N245" s="232"/>
      <c r="O245" s="87"/>
      <c r="P245" s="87"/>
      <c r="Q245" s="87"/>
      <c r="R245" s="87"/>
      <c r="S245" s="87"/>
      <c r="T245" s="88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T245" s="20" t="s">
        <v>619</v>
      </c>
      <c r="AU245" s="20" t="s">
        <v>79</v>
      </c>
    </row>
    <row r="246" s="14" customFormat="1">
      <c r="A246" s="14"/>
      <c r="B246" s="244"/>
      <c r="C246" s="245"/>
      <c r="D246" s="235" t="s">
        <v>152</v>
      </c>
      <c r="E246" s="246" t="s">
        <v>19</v>
      </c>
      <c r="F246" s="247" t="s">
        <v>827</v>
      </c>
      <c r="G246" s="245"/>
      <c r="H246" s="248">
        <v>2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152</v>
      </c>
      <c r="AU246" s="254" t="s">
        <v>79</v>
      </c>
      <c r="AV246" s="14" t="s">
        <v>79</v>
      </c>
      <c r="AW246" s="14" t="s">
        <v>32</v>
      </c>
      <c r="AX246" s="14" t="s">
        <v>70</v>
      </c>
      <c r="AY246" s="254" t="s">
        <v>141</v>
      </c>
    </row>
    <row r="247" s="15" customFormat="1">
      <c r="A247" s="15"/>
      <c r="B247" s="255"/>
      <c r="C247" s="256"/>
      <c r="D247" s="235" t="s">
        <v>152</v>
      </c>
      <c r="E247" s="257" t="s">
        <v>19</v>
      </c>
      <c r="F247" s="258" t="s">
        <v>155</v>
      </c>
      <c r="G247" s="256"/>
      <c r="H247" s="259">
        <v>2</v>
      </c>
      <c r="I247" s="260"/>
      <c r="J247" s="256"/>
      <c r="K247" s="256"/>
      <c r="L247" s="261"/>
      <c r="M247" s="262"/>
      <c r="N247" s="263"/>
      <c r="O247" s="263"/>
      <c r="P247" s="263"/>
      <c r="Q247" s="263"/>
      <c r="R247" s="263"/>
      <c r="S247" s="263"/>
      <c r="T247" s="264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T247" s="265" t="s">
        <v>152</v>
      </c>
      <c r="AU247" s="265" t="s">
        <v>79</v>
      </c>
      <c r="AV247" s="15" t="s">
        <v>148</v>
      </c>
      <c r="AW247" s="15" t="s">
        <v>32</v>
      </c>
      <c r="AX247" s="15" t="s">
        <v>77</v>
      </c>
      <c r="AY247" s="265" t="s">
        <v>141</v>
      </c>
    </row>
    <row r="248" s="2" customFormat="1" ht="16.5" customHeight="1">
      <c r="A248" s="41"/>
      <c r="B248" s="42"/>
      <c r="C248" s="277" t="s">
        <v>492</v>
      </c>
      <c r="D248" s="277" t="s">
        <v>354</v>
      </c>
      <c r="E248" s="278" t="s">
        <v>828</v>
      </c>
      <c r="F248" s="279" t="s">
        <v>829</v>
      </c>
      <c r="G248" s="280" t="s">
        <v>467</v>
      </c>
      <c r="H248" s="281">
        <v>2</v>
      </c>
      <c r="I248" s="282"/>
      <c r="J248" s="283">
        <f>ROUND(I248*H248,2)</f>
        <v>0</v>
      </c>
      <c r="K248" s="279" t="s">
        <v>147</v>
      </c>
      <c r="L248" s="284"/>
      <c r="M248" s="285" t="s">
        <v>19</v>
      </c>
      <c r="N248" s="286" t="s">
        <v>41</v>
      </c>
      <c r="O248" s="87"/>
      <c r="P248" s="224">
        <f>O248*H248</f>
        <v>0</v>
      </c>
      <c r="Q248" s="224">
        <v>0.0025000000000000001</v>
      </c>
      <c r="R248" s="224">
        <f>Q248*H248</f>
        <v>0.0050000000000000001</v>
      </c>
      <c r="S248" s="224">
        <v>0</v>
      </c>
      <c r="T248" s="225">
        <f>S248*H248</f>
        <v>0</v>
      </c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R248" s="226" t="s">
        <v>205</v>
      </c>
      <c r="AT248" s="226" t="s">
        <v>354</v>
      </c>
      <c r="AU248" s="226" t="s">
        <v>79</v>
      </c>
      <c r="AY248" s="20" t="s">
        <v>141</v>
      </c>
      <c r="BE248" s="227">
        <f>IF(N248="základní",J248,0)</f>
        <v>0</v>
      </c>
      <c r="BF248" s="227">
        <f>IF(N248="snížená",J248,0)</f>
        <v>0</v>
      </c>
      <c r="BG248" s="227">
        <f>IF(N248="zákl. přenesená",J248,0)</f>
        <v>0</v>
      </c>
      <c r="BH248" s="227">
        <f>IF(N248="sníž. přenesená",J248,0)</f>
        <v>0</v>
      </c>
      <c r="BI248" s="227">
        <f>IF(N248="nulová",J248,0)</f>
        <v>0</v>
      </c>
      <c r="BJ248" s="20" t="s">
        <v>77</v>
      </c>
      <c r="BK248" s="227">
        <f>ROUND(I248*H248,2)</f>
        <v>0</v>
      </c>
      <c r="BL248" s="20" t="s">
        <v>148</v>
      </c>
      <c r="BM248" s="226" t="s">
        <v>830</v>
      </c>
    </row>
    <row r="249" s="14" customFormat="1">
      <c r="A249" s="14"/>
      <c r="B249" s="244"/>
      <c r="C249" s="245"/>
      <c r="D249" s="235" t="s">
        <v>152</v>
      </c>
      <c r="E249" s="246" t="s">
        <v>19</v>
      </c>
      <c r="F249" s="247" t="s">
        <v>831</v>
      </c>
      <c r="G249" s="245"/>
      <c r="H249" s="248">
        <v>2</v>
      </c>
      <c r="I249" s="249"/>
      <c r="J249" s="245"/>
      <c r="K249" s="245"/>
      <c r="L249" s="250"/>
      <c r="M249" s="251"/>
      <c r="N249" s="252"/>
      <c r="O249" s="252"/>
      <c r="P249" s="252"/>
      <c r="Q249" s="252"/>
      <c r="R249" s="252"/>
      <c r="S249" s="252"/>
      <c r="T249" s="253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4" t="s">
        <v>152</v>
      </c>
      <c r="AU249" s="254" t="s">
        <v>79</v>
      </c>
      <c r="AV249" s="14" t="s">
        <v>79</v>
      </c>
      <c r="AW249" s="14" t="s">
        <v>32</v>
      </c>
      <c r="AX249" s="14" t="s">
        <v>70</v>
      </c>
      <c r="AY249" s="254" t="s">
        <v>141</v>
      </c>
    </row>
    <row r="250" s="15" customFormat="1">
      <c r="A250" s="15"/>
      <c r="B250" s="255"/>
      <c r="C250" s="256"/>
      <c r="D250" s="235" t="s">
        <v>152</v>
      </c>
      <c r="E250" s="257" t="s">
        <v>19</v>
      </c>
      <c r="F250" s="258" t="s">
        <v>155</v>
      </c>
      <c r="G250" s="256"/>
      <c r="H250" s="259">
        <v>2</v>
      </c>
      <c r="I250" s="260"/>
      <c r="J250" s="256"/>
      <c r="K250" s="256"/>
      <c r="L250" s="261"/>
      <c r="M250" s="262"/>
      <c r="N250" s="263"/>
      <c r="O250" s="263"/>
      <c r="P250" s="263"/>
      <c r="Q250" s="263"/>
      <c r="R250" s="263"/>
      <c r="S250" s="263"/>
      <c r="T250" s="264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T250" s="265" t="s">
        <v>152</v>
      </c>
      <c r="AU250" s="265" t="s">
        <v>79</v>
      </c>
      <c r="AV250" s="15" t="s">
        <v>148</v>
      </c>
      <c r="AW250" s="15" t="s">
        <v>32</v>
      </c>
      <c r="AX250" s="15" t="s">
        <v>77</v>
      </c>
      <c r="AY250" s="265" t="s">
        <v>141</v>
      </c>
    </row>
    <row r="251" s="2" customFormat="1" ht="16.5" customHeight="1">
      <c r="A251" s="41"/>
      <c r="B251" s="42"/>
      <c r="C251" s="215" t="s">
        <v>498</v>
      </c>
      <c r="D251" s="215" t="s">
        <v>143</v>
      </c>
      <c r="E251" s="216" t="s">
        <v>832</v>
      </c>
      <c r="F251" s="217" t="s">
        <v>833</v>
      </c>
      <c r="G251" s="218" t="s">
        <v>467</v>
      </c>
      <c r="H251" s="219">
        <v>8</v>
      </c>
      <c r="I251" s="220"/>
      <c r="J251" s="221">
        <f>ROUND(I251*H251,2)</f>
        <v>0</v>
      </c>
      <c r="K251" s="217" t="s">
        <v>19</v>
      </c>
      <c r="L251" s="47"/>
      <c r="M251" s="222" t="s">
        <v>19</v>
      </c>
      <c r="N251" s="223" t="s">
        <v>41</v>
      </c>
      <c r="O251" s="87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R251" s="226" t="s">
        <v>583</v>
      </c>
      <c r="AT251" s="226" t="s">
        <v>143</v>
      </c>
      <c r="AU251" s="226" t="s">
        <v>79</v>
      </c>
      <c r="AY251" s="20" t="s">
        <v>141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20" t="s">
        <v>77</v>
      </c>
      <c r="BK251" s="227">
        <f>ROUND(I251*H251,2)</f>
        <v>0</v>
      </c>
      <c r="BL251" s="20" t="s">
        <v>583</v>
      </c>
      <c r="BM251" s="226" t="s">
        <v>834</v>
      </c>
    </row>
    <row r="252" s="2" customFormat="1" ht="16.5" customHeight="1">
      <c r="A252" s="41"/>
      <c r="B252" s="42"/>
      <c r="C252" s="215" t="s">
        <v>503</v>
      </c>
      <c r="D252" s="215" t="s">
        <v>143</v>
      </c>
      <c r="E252" s="216" t="s">
        <v>835</v>
      </c>
      <c r="F252" s="217" t="s">
        <v>836</v>
      </c>
      <c r="G252" s="218" t="s">
        <v>467</v>
      </c>
      <c r="H252" s="219">
        <v>8</v>
      </c>
      <c r="I252" s="220"/>
      <c r="J252" s="221">
        <f>ROUND(I252*H252,2)</f>
        <v>0</v>
      </c>
      <c r="K252" s="217" t="s">
        <v>19</v>
      </c>
      <c r="L252" s="47"/>
      <c r="M252" s="222" t="s">
        <v>19</v>
      </c>
      <c r="N252" s="223" t="s">
        <v>41</v>
      </c>
      <c r="O252" s="87"/>
      <c r="P252" s="224">
        <f>O252*H252</f>
        <v>0</v>
      </c>
      <c r="Q252" s="224">
        <v>0.025000000000000001</v>
      </c>
      <c r="R252" s="224">
        <f>Q252*H252</f>
        <v>0.20000000000000001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148</v>
      </c>
      <c r="AT252" s="226" t="s">
        <v>143</v>
      </c>
      <c r="AU252" s="226" t="s">
        <v>79</v>
      </c>
      <c r="AY252" s="20" t="s">
        <v>141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20" t="s">
        <v>77</v>
      </c>
      <c r="BK252" s="227">
        <f>ROUND(I252*H252,2)</f>
        <v>0</v>
      </c>
      <c r="BL252" s="20" t="s">
        <v>148</v>
      </c>
      <c r="BM252" s="226" t="s">
        <v>837</v>
      </c>
    </row>
    <row r="253" s="14" customFormat="1">
      <c r="A253" s="14"/>
      <c r="B253" s="244"/>
      <c r="C253" s="245"/>
      <c r="D253" s="235" t="s">
        <v>152</v>
      </c>
      <c r="E253" s="246" t="s">
        <v>19</v>
      </c>
      <c r="F253" s="247" t="s">
        <v>838</v>
      </c>
      <c r="G253" s="245"/>
      <c r="H253" s="248">
        <v>8</v>
      </c>
      <c r="I253" s="249"/>
      <c r="J253" s="245"/>
      <c r="K253" s="245"/>
      <c r="L253" s="250"/>
      <c r="M253" s="251"/>
      <c r="N253" s="252"/>
      <c r="O253" s="252"/>
      <c r="P253" s="252"/>
      <c r="Q253" s="252"/>
      <c r="R253" s="252"/>
      <c r="S253" s="252"/>
      <c r="T253" s="253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4" t="s">
        <v>152</v>
      </c>
      <c r="AU253" s="254" t="s">
        <v>79</v>
      </c>
      <c r="AV253" s="14" t="s">
        <v>79</v>
      </c>
      <c r="AW253" s="14" t="s">
        <v>32</v>
      </c>
      <c r="AX253" s="14" t="s">
        <v>70</v>
      </c>
      <c r="AY253" s="254" t="s">
        <v>141</v>
      </c>
    </row>
    <row r="254" s="15" customFormat="1">
      <c r="A254" s="15"/>
      <c r="B254" s="255"/>
      <c r="C254" s="256"/>
      <c r="D254" s="235" t="s">
        <v>152</v>
      </c>
      <c r="E254" s="257" t="s">
        <v>19</v>
      </c>
      <c r="F254" s="258" t="s">
        <v>155</v>
      </c>
      <c r="G254" s="256"/>
      <c r="H254" s="259">
        <v>8</v>
      </c>
      <c r="I254" s="260"/>
      <c r="J254" s="256"/>
      <c r="K254" s="256"/>
      <c r="L254" s="261"/>
      <c r="M254" s="262"/>
      <c r="N254" s="263"/>
      <c r="O254" s="263"/>
      <c r="P254" s="263"/>
      <c r="Q254" s="263"/>
      <c r="R254" s="263"/>
      <c r="S254" s="263"/>
      <c r="T254" s="264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5" t="s">
        <v>152</v>
      </c>
      <c r="AU254" s="265" t="s">
        <v>79</v>
      </c>
      <c r="AV254" s="15" t="s">
        <v>148</v>
      </c>
      <c r="AW254" s="15" t="s">
        <v>32</v>
      </c>
      <c r="AX254" s="15" t="s">
        <v>77</v>
      </c>
      <c r="AY254" s="265" t="s">
        <v>141</v>
      </c>
    </row>
    <row r="255" s="2" customFormat="1" ht="24.15" customHeight="1">
      <c r="A255" s="41"/>
      <c r="B255" s="42"/>
      <c r="C255" s="215" t="s">
        <v>508</v>
      </c>
      <c r="D255" s="215" t="s">
        <v>143</v>
      </c>
      <c r="E255" s="216" t="s">
        <v>839</v>
      </c>
      <c r="F255" s="217" t="s">
        <v>840</v>
      </c>
      <c r="G255" s="218" t="s">
        <v>467</v>
      </c>
      <c r="H255" s="219">
        <v>4</v>
      </c>
      <c r="I255" s="220"/>
      <c r="J255" s="221">
        <f>ROUND(I255*H255,2)</f>
        <v>0</v>
      </c>
      <c r="K255" s="217" t="s">
        <v>19</v>
      </c>
      <c r="L255" s="47"/>
      <c r="M255" s="222" t="s">
        <v>19</v>
      </c>
      <c r="N255" s="223" t="s">
        <v>41</v>
      </c>
      <c r="O255" s="87"/>
      <c r="P255" s="224">
        <f>O255*H255</f>
        <v>0</v>
      </c>
      <c r="Q255" s="224">
        <v>0.0060000000000000001</v>
      </c>
      <c r="R255" s="224">
        <f>Q255*H255</f>
        <v>0.024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148</v>
      </c>
      <c r="AT255" s="226" t="s">
        <v>143</v>
      </c>
      <c r="AU255" s="226" t="s">
        <v>79</v>
      </c>
      <c r="AY255" s="20" t="s">
        <v>141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20" t="s">
        <v>77</v>
      </c>
      <c r="BK255" s="227">
        <f>ROUND(I255*H255,2)</f>
        <v>0</v>
      </c>
      <c r="BL255" s="20" t="s">
        <v>148</v>
      </c>
      <c r="BM255" s="226" t="s">
        <v>841</v>
      </c>
    </row>
    <row r="256" s="14" customFormat="1">
      <c r="A256" s="14"/>
      <c r="B256" s="244"/>
      <c r="C256" s="245"/>
      <c r="D256" s="235" t="s">
        <v>152</v>
      </c>
      <c r="E256" s="246" t="s">
        <v>19</v>
      </c>
      <c r="F256" s="247" t="s">
        <v>842</v>
      </c>
      <c r="G256" s="245"/>
      <c r="H256" s="248">
        <v>4</v>
      </c>
      <c r="I256" s="249"/>
      <c r="J256" s="245"/>
      <c r="K256" s="245"/>
      <c r="L256" s="250"/>
      <c r="M256" s="251"/>
      <c r="N256" s="252"/>
      <c r="O256" s="252"/>
      <c r="P256" s="252"/>
      <c r="Q256" s="252"/>
      <c r="R256" s="252"/>
      <c r="S256" s="252"/>
      <c r="T256" s="253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4" t="s">
        <v>152</v>
      </c>
      <c r="AU256" s="254" t="s">
        <v>79</v>
      </c>
      <c r="AV256" s="14" t="s">
        <v>79</v>
      </c>
      <c r="AW256" s="14" t="s">
        <v>32</v>
      </c>
      <c r="AX256" s="14" t="s">
        <v>70</v>
      </c>
      <c r="AY256" s="254" t="s">
        <v>141</v>
      </c>
    </row>
    <row r="257" s="15" customFormat="1">
      <c r="A257" s="15"/>
      <c r="B257" s="255"/>
      <c r="C257" s="256"/>
      <c r="D257" s="235" t="s">
        <v>152</v>
      </c>
      <c r="E257" s="257" t="s">
        <v>19</v>
      </c>
      <c r="F257" s="258" t="s">
        <v>155</v>
      </c>
      <c r="G257" s="256"/>
      <c r="H257" s="259">
        <v>4</v>
      </c>
      <c r="I257" s="260"/>
      <c r="J257" s="256"/>
      <c r="K257" s="256"/>
      <c r="L257" s="261"/>
      <c r="M257" s="262"/>
      <c r="N257" s="263"/>
      <c r="O257" s="263"/>
      <c r="P257" s="263"/>
      <c r="Q257" s="263"/>
      <c r="R257" s="263"/>
      <c r="S257" s="263"/>
      <c r="T257" s="264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65" t="s">
        <v>152</v>
      </c>
      <c r="AU257" s="265" t="s">
        <v>79</v>
      </c>
      <c r="AV257" s="15" t="s">
        <v>148</v>
      </c>
      <c r="AW257" s="15" t="s">
        <v>32</v>
      </c>
      <c r="AX257" s="15" t="s">
        <v>77</v>
      </c>
      <c r="AY257" s="265" t="s">
        <v>141</v>
      </c>
    </row>
    <row r="258" s="2" customFormat="1" ht="24.15" customHeight="1">
      <c r="A258" s="41"/>
      <c r="B258" s="42"/>
      <c r="C258" s="215" t="s">
        <v>515</v>
      </c>
      <c r="D258" s="215" t="s">
        <v>143</v>
      </c>
      <c r="E258" s="216" t="s">
        <v>843</v>
      </c>
      <c r="F258" s="217" t="s">
        <v>844</v>
      </c>
      <c r="G258" s="218" t="s">
        <v>467</v>
      </c>
      <c r="H258" s="219">
        <v>2</v>
      </c>
      <c r="I258" s="220"/>
      <c r="J258" s="221">
        <f>ROUND(I258*H258,2)</f>
        <v>0</v>
      </c>
      <c r="K258" s="217" t="s">
        <v>19</v>
      </c>
      <c r="L258" s="47"/>
      <c r="M258" s="222" t="s">
        <v>19</v>
      </c>
      <c r="N258" s="223" t="s">
        <v>41</v>
      </c>
      <c r="O258" s="87"/>
      <c r="P258" s="224">
        <f>O258*H258</f>
        <v>0</v>
      </c>
      <c r="Q258" s="224">
        <v>0.0060000000000000001</v>
      </c>
      <c r="R258" s="224">
        <f>Q258*H258</f>
        <v>0.012</v>
      </c>
      <c r="S258" s="224">
        <v>0</v>
      </c>
      <c r="T258" s="225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26" t="s">
        <v>148</v>
      </c>
      <c r="AT258" s="226" t="s">
        <v>143</v>
      </c>
      <c r="AU258" s="226" t="s">
        <v>79</v>
      </c>
      <c r="AY258" s="20" t="s">
        <v>141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20" t="s">
        <v>77</v>
      </c>
      <c r="BK258" s="227">
        <f>ROUND(I258*H258,2)</f>
        <v>0</v>
      </c>
      <c r="BL258" s="20" t="s">
        <v>148</v>
      </c>
      <c r="BM258" s="226" t="s">
        <v>845</v>
      </c>
    </row>
    <row r="259" s="14" customFormat="1">
      <c r="A259" s="14"/>
      <c r="B259" s="244"/>
      <c r="C259" s="245"/>
      <c r="D259" s="235" t="s">
        <v>152</v>
      </c>
      <c r="E259" s="246" t="s">
        <v>19</v>
      </c>
      <c r="F259" s="247" t="s">
        <v>846</v>
      </c>
      <c r="G259" s="245"/>
      <c r="H259" s="248">
        <v>2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152</v>
      </c>
      <c r="AU259" s="254" t="s">
        <v>79</v>
      </c>
      <c r="AV259" s="14" t="s">
        <v>79</v>
      </c>
      <c r="AW259" s="14" t="s">
        <v>32</v>
      </c>
      <c r="AX259" s="14" t="s">
        <v>70</v>
      </c>
      <c r="AY259" s="254" t="s">
        <v>141</v>
      </c>
    </row>
    <row r="260" s="15" customFormat="1">
      <c r="A260" s="15"/>
      <c r="B260" s="255"/>
      <c r="C260" s="256"/>
      <c r="D260" s="235" t="s">
        <v>152</v>
      </c>
      <c r="E260" s="257" t="s">
        <v>19</v>
      </c>
      <c r="F260" s="258" t="s">
        <v>155</v>
      </c>
      <c r="G260" s="256"/>
      <c r="H260" s="259">
        <v>2</v>
      </c>
      <c r="I260" s="260"/>
      <c r="J260" s="256"/>
      <c r="K260" s="256"/>
      <c r="L260" s="261"/>
      <c r="M260" s="262"/>
      <c r="N260" s="263"/>
      <c r="O260" s="263"/>
      <c r="P260" s="263"/>
      <c r="Q260" s="263"/>
      <c r="R260" s="263"/>
      <c r="S260" s="263"/>
      <c r="T260" s="264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65" t="s">
        <v>152</v>
      </c>
      <c r="AU260" s="265" t="s">
        <v>79</v>
      </c>
      <c r="AV260" s="15" t="s">
        <v>148</v>
      </c>
      <c r="AW260" s="15" t="s">
        <v>32</v>
      </c>
      <c r="AX260" s="15" t="s">
        <v>77</v>
      </c>
      <c r="AY260" s="265" t="s">
        <v>141</v>
      </c>
    </row>
    <row r="261" s="12" customFormat="1" ht="22.8" customHeight="1">
      <c r="A261" s="12"/>
      <c r="B261" s="199"/>
      <c r="C261" s="200"/>
      <c r="D261" s="201" t="s">
        <v>69</v>
      </c>
      <c r="E261" s="213" t="s">
        <v>598</v>
      </c>
      <c r="F261" s="213" t="s">
        <v>599</v>
      </c>
      <c r="G261" s="200"/>
      <c r="H261" s="200"/>
      <c r="I261" s="203"/>
      <c r="J261" s="214">
        <f>BK261</f>
        <v>0</v>
      </c>
      <c r="K261" s="200"/>
      <c r="L261" s="205"/>
      <c r="M261" s="206"/>
      <c r="N261" s="207"/>
      <c r="O261" s="207"/>
      <c r="P261" s="208">
        <f>SUM(P262:P263)</f>
        <v>0</v>
      </c>
      <c r="Q261" s="207"/>
      <c r="R261" s="208">
        <f>SUM(R262:R263)</f>
        <v>0</v>
      </c>
      <c r="S261" s="207"/>
      <c r="T261" s="209">
        <f>SUM(T262:T263)</f>
        <v>0</v>
      </c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R261" s="210" t="s">
        <v>77</v>
      </c>
      <c r="AT261" s="211" t="s">
        <v>69</v>
      </c>
      <c r="AU261" s="211" t="s">
        <v>77</v>
      </c>
      <c r="AY261" s="210" t="s">
        <v>141</v>
      </c>
      <c r="BK261" s="212">
        <f>SUM(BK262:BK263)</f>
        <v>0</v>
      </c>
    </row>
    <row r="262" s="2" customFormat="1" ht="24.15" customHeight="1">
      <c r="A262" s="41"/>
      <c r="B262" s="42"/>
      <c r="C262" s="215" t="s">
        <v>521</v>
      </c>
      <c r="D262" s="215" t="s">
        <v>143</v>
      </c>
      <c r="E262" s="216" t="s">
        <v>601</v>
      </c>
      <c r="F262" s="217" t="s">
        <v>602</v>
      </c>
      <c r="G262" s="218" t="s">
        <v>320</v>
      </c>
      <c r="H262" s="219">
        <v>3.0670000000000002</v>
      </c>
      <c r="I262" s="220"/>
      <c r="J262" s="221">
        <f>ROUND(I262*H262,2)</f>
        <v>0</v>
      </c>
      <c r="K262" s="217" t="s">
        <v>147</v>
      </c>
      <c r="L262" s="47"/>
      <c r="M262" s="222" t="s">
        <v>19</v>
      </c>
      <c r="N262" s="223" t="s">
        <v>41</v>
      </c>
      <c r="O262" s="87"/>
      <c r="P262" s="224">
        <f>O262*H262</f>
        <v>0</v>
      </c>
      <c r="Q262" s="224">
        <v>0</v>
      </c>
      <c r="R262" s="224">
        <f>Q262*H262</f>
        <v>0</v>
      </c>
      <c r="S262" s="224">
        <v>0</v>
      </c>
      <c r="T262" s="225">
        <f>S262*H262</f>
        <v>0</v>
      </c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R262" s="226" t="s">
        <v>148</v>
      </c>
      <c r="AT262" s="226" t="s">
        <v>143</v>
      </c>
      <c r="AU262" s="226" t="s">
        <v>79</v>
      </c>
      <c r="AY262" s="20" t="s">
        <v>141</v>
      </c>
      <c r="BE262" s="227">
        <f>IF(N262="základní",J262,0)</f>
        <v>0</v>
      </c>
      <c r="BF262" s="227">
        <f>IF(N262="snížená",J262,0)</f>
        <v>0</v>
      </c>
      <c r="BG262" s="227">
        <f>IF(N262="zákl. přenesená",J262,0)</f>
        <v>0</v>
      </c>
      <c r="BH262" s="227">
        <f>IF(N262="sníž. přenesená",J262,0)</f>
        <v>0</v>
      </c>
      <c r="BI262" s="227">
        <f>IF(N262="nulová",J262,0)</f>
        <v>0</v>
      </c>
      <c r="BJ262" s="20" t="s">
        <v>77</v>
      </c>
      <c r="BK262" s="227">
        <f>ROUND(I262*H262,2)</f>
        <v>0</v>
      </c>
      <c r="BL262" s="20" t="s">
        <v>148</v>
      </c>
      <c r="BM262" s="226" t="s">
        <v>847</v>
      </c>
    </row>
    <row r="263" s="2" customFormat="1">
      <c r="A263" s="41"/>
      <c r="B263" s="42"/>
      <c r="C263" s="43"/>
      <c r="D263" s="228" t="s">
        <v>150</v>
      </c>
      <c r="E263" s="43"/>
      <c r="F263" s="229" t="s">
        <v>604</v>
      </c>
      <c r="G263" s="43"/>
      <c r="H263" s="43"/>
      <c r="I263" s="230"/>
      <c r="J263" s="43"/>
      <c r="K263" s="43"/>
      <c r="L263" s="47"/>
      <c r="M263" s="287"/>
      <c r="N263" s="288"/>
      <c r="O263" s="289"/>
      <c r="P263" s="289"/>
      <c r="Q263" s="289"/>
      <c r="R263" s="289"/>
      <c r="S263" s="289"/>
      <c r="T263" s="290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T263" s="20" t="s">
        <v>150</v>
      </c>
      <c r="AU263" s="20" t="s">
        <v>79</v>
      </c>
    </row>
    <row r="264" s="2" customFormat="1" ht="6.96" customHeight="1">
      <c r="A264" s="41"/>
      <c r="B264" s="62"/>
      <c r="C264" s="63"/>
      <c r="D264" s="63"/>
      <c r="E264" s="63"/>
      <c r="F264" s="63"/>
      <c r="G264" s="63"/>
      <c r="H264" s="63"/>
      <c r="I264" s="63"/>
      <c r="J264" s="63"/>
      <c r="K264" s="63"/>
      <c r="L264" s="47"/>
      <c r="M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</row>
  </sheetData>
  <sheetProtection sheet="1" autoFilter="0" formatColumns="0" formatRows="0" objects="1" scenarios="1" spinCount="100000" saltValue="Ebu+mET3f5tCwzwNF1ngHupIKTkcU/UG9SozRUvLNZCIQibO8SBoP9TxDcbkFBfLcQMnebbdn91a3hFQ/56w1g==" hashValue="c3CjFGtCCWFaW/pIBSCm9fN2RuqDCXdNcZeoDG7KyRQOxa1H2SqbE93qRL11aNuCKJGc0KJvVV3UPb6dJTDi2Q==" algorithmName="SHA-512" password="CC51"/>
  <autoFilter ref="C89:K26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8:H78"/>
    <mergeCell ref="E80:H80"/>
    <mergeCell ref="E82:H82"/>
    <mergeCell ref="L2:V2"/>
  </mergeCells>
  <hyperlinks>
    <hyperlink ref="F94" r:id="rId1" display="https://podminky.urs.cz/item/CS_URS_2025_02/857242122"/>
    <hyperlink ref="F111" r:id="rId2" display="https://podminky.urs.cz/item/CS_URS_2025_02/857244122"/>
    <hyperlink ref="F116" r:id="rId3" display="https://podminky.urs.cz/item/CS_URS_2025_02/857261131"/>
    <hyperlink ref="F122" r:id="rId4" display="https://podminky.urs.cz/item/CS_URS_2025_02/857262122"/>
    <hyperlink ref="F136" r:id="rId5" display="https://podminky.urs.cz/item/CS_URS_2025_02/857264122"/>
    <hyperlink ref="F142" r:id="rId6" display="https://podminky.urs.cz/item/CS_URS_2025_02/877241101"/>
    <hyperlink ref="F156" r:id="rId7" display="https://podminky.urs.cz/item/CS_URS_2025_02/877251101"/>
    <hyperlink ref="F167" r:id="rId8" display="https://podminky.urs.cz/item/CS_URS_2025_02/877251113"/>
    <hyperlink ref="F172" r:id="rId9" display="https://podminky.urs.cz/item/CS_URS_2025_02/892241111"/>
    <hyperlink ref="F176" r:id="rId10" display="https://podminky.urs.cz/item/CS_URS_2025_02/892271111"/>
    <hyperlink ref="F180" r:id="rId11" display="https://podminky.urs.cz/item/CS_URS_2025_02/892273122"/>
    <hyperlink ref="F185" r:id="rId12" display="https://podminky.urs.cz/item/CS_URS_2025_02/892372111"/>
    <hyperlink ref="F187" r:id="rId13" display="https://podminky.urs.cz/item/CS_URS_2025_02/898150101"/>
    <hyperlink ref="F192" r:id="rId14" display="https://podminky.urs.cz/item/CS_URS_2025_02/899713111"/>
    <hyperlink ref="F196" r:id="rId15" display="https://podminky.urs.cz/item/CS_URS_2025_02/899721111"/>
    <hyperlink ref="F212" r:id="rId16" display="https://podminky.urs.cz/item/CS_URS_2025_02/891241112"/>
    <hyperlink ref="F218" r:id="rId17" display="https://podminky.urs.cz/item/CS_URS_2025_02/891247112"/>
    <hyperlink ref="F225" r:id="rId18" display="https://podminky.urs.cz/item/CS_URS_2025_02/891261112"/>
    <hyperlink ref="F241" r:id="rId19" display="https://podminky.urs.cz/item/CS_URS_2025_02/899401113"/>
    <hyperlink ref="F263" r:id="rId20" display="https://podminky.urs.cz/item/CS_URS_2025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90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79</v>
      </c>
    </row>
    <row r="4" s="1" customFormat="1" ht="24.96" customHeight="1">
      <c r="B4" s="23"/>
      <c r="D4" s="143" t="s">
        <v>109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26.25" customHeight="1">
      <c r="B7" s="23"/>
      <c r="E7" s="146" t="str">
        <f>'Rekapitulace stavby'!K6</f>
        <v>UHERSKÉ HRADIŠTĚ, MAŘATICE, UL. NA ZÁPOVĚDI REKONSTRUKCE VODOVODNÍCH ŘADŮ O-7 A O-8</v>
      </c>
      <c r="F7" s="145"/>
      <c r="G7" s="145"/>
      <c r="H7" s="145"/>
      <c r="L7" s="23"/>
    </row>
    <row r="8" s="1" customFormat="1" ht="12" customHeight="1">
      <c r="B8" s="23"/>
      <c r="D8" s="145" t="s">
        <v>110</v>
      </c>
      <c r="L8" s="23"/>
    </row>
    <row r="9" s="2" customFormat="1" ht="16.5" customHeight="1">
      <c r="A9" s="41"/>
      <c r="B9" s="47"/>
      <c r="C9" s="41"/>
      <c r="D9" s="41"/>
      <c r="E9" s="146" t="s">
        <v>111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112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848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19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21</v>
      </c>
      <c r="E14" s="41"/>
      <c r="F14" s="136" t="s">
        <v>22</v>
      </c>
      <c r="G14" s="41"/>
      <c r="H14" s="41"/>
      <c r="I14" s="145" t="s">
        <v>23</v>
      </c>
      <c r="J14" s="149" t="str">
        <f>'Rekapitulace stavby'!AN8</f>
        <v>25. 9. 2025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25</v>
      </c>
      <c r="E16" s="41"/>
      <c r="F16" s="41"/>
      <c r="G16" s="41"/>
      <c r="H16" s="41"/>
      <c r="I16" s="145" t="s">
        <v>26</v>
      </c>
      <c r="J16" s="136" t="str">
        <f>IF('Rekapitulace stavby'!AN10="","",'Rekapitulace stavby'!AN10)</f>
        <v/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tr">
        <f>IF('Rekapitulace stavby'!E11="","",'Rekapitulace stavby'!E11)</f>
        <v xml:space="preserve"> </v>
      </c>
      <c r="F17" s="41"/>
      <c r="G17" s="41"/>
      <c r="H17" s="41"/>
      <c r="I17" s="145" t="s">
        <v>28</v>
      </c>
      <c r="J17" s="136" t="str">
        <f>IF('Rekapitulace stavby'!AN11="","",'Rekapitulace stavby'!AN11)</f>
        <v/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29</v>
      </c>
      <c r="E19" s="41"/>
      <c r="F19" s="41"/>
      <c r="G19" s="41"/>
      <c r="H19" s="41"/>
      <c r="I19" s="145" t="s">
        <v>26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28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31</v>
      </c>
      <c r="E22" s="41"/>
      <c r="F22" s="41"/>
      <c r="G22" s="41"/>
      <c r="H22" s="41"/>
      <c r="I22" s="145" t="s">
        <v>26</v>
      </c>
      <c r="J22" s="136" t="str">
        <f>IF('Rekapitulace stavby'!AN16="","",'Rekapitulace stavby'!AN16)</f>
        <v/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tr">
        <f>IF('Rekapitulace stavby'!E17="","",'Rekapitulace stavby'!E17)</f>
        <v xml:space="preserve"> </v>
      </c>
      <c r="F23" s="41"/>
      <c r="G23" s="41"/>
      <c r="H23" s="41"/>
      <c r="I23" s="145" t="s">
        <v>28</v>
      </c>
      <c r="J23" s="136" t="str">
        <f>IF('Rekapitulace stavby'!AN17="","",'Rekapitulace stavby'!AN17)</f>
        <v/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33</v>
      </c>
      <c r="E25" s="41"/>
      <c r="F25" s="41"/>
      <c r="G25" s="41"/>
      <c r="H25" s="41"/>
      <c r="I25" s="145" t="s">
        <v>26</v>
      </c>
      <c r="J25" s="136" t="str">
        <f>IF('Rekapitulace stavby'!AN19="","",'Rekapitulace stavby'!AN19)</f>
        <v/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5" t="s">
        <v>28</v>
      </c>
      <c r="J26" s="136" t="str">
        <f>IF('Rekapitulace stavby'!AN20="","",'Rekapitulace stavby'!AN20)</f>
        <v/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34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36</v>
      </c>
      <c r="E32" s="41"/>
      <c r="F32" s="41"/>
      <c r="G32" s="41"/>
      <c r="H32" s="41"/>
      <c r="I32" s="41"/>
      <c r="J32" s="156">
        <f>ROUND(J90,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38</v>
      </c>
      <c r="G34" s="41"/>
      <c r="H34" s="41"/>
      <c r="I34" s="157" t="s">
        <v>37</v>
      </c>
      <c r="J34" s="157" t="s">
        <v>39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40</v>
      </c>
      <c r="E35" s="145" t="s">
        <v>41</v>
      </c>
      <c r="F35" s="159">
        <f>ROUND((SUM(BE90:BE182)),  2)</f>
        <v>0</v>
      </c>
      <c r="G35" s="41"/>
      <c r="H35" s="41"/>
      <c r="I35" s="160">
        <v>0.20999999999999999</v>
      </c>
      <c r="J35" s="159">
        <f>ROUND(((SUM(BE90:BE182))*I35),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42</v>
      </c>
      <c r="F36" s="159">
        <f>ROUND((SUM(BF90:BF182)),  2)</f>
        <v>0</v>
      </c>
      <c r="G36" s="41"/>
      <c r="H36" s="41"/>
      <c r="I36" s="160">
        <v>0.12</v>
      </c>
      <c r="J36" s="159">
        <f>ROUND(((SUM(BF90:BF182))*I36),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43</v>
      </c>
      <c r="F37" s="159">
        <f>ROUND((SUM(BG90:BG182)),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44</v>
      </c>
      <c r="F38" s="159">
        <f>ROUND((SUM(BH90:BH182)),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45</v>
      </c>
      <c r="F39" s="159">
        <f>ROUND((SUM(BI90:BI182)),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46</v>
      </c>
      <c r="E41" s="163"/>
      <c r="F41" s="163"/>
      <c r="G41" s="164" t="s">
        <v>47</v>
      </c>
      <c r="H41" s="165" t="s">
        <v>48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114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2" t="str">
        <f>E7</f>
        <v>UHERSKÉ HRADIŠTĚ, MAŘATICE, UL. NA ZÁPOVĚDI REKONSTRUKCE VODOVODNÍCH ŘADŮ O-7 A O-8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110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111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112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SO01.3 - Výpis materiálu přípojky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21</v>
      </c>
      <c r="D56" s="43"/>
      <c r="E56" s="43"/>
      <c r="F56" s="30" t="str">
        <f>F14</f>
        <v>Uherské Hradiště, místní části Mařatice</v>
      </c>
      <c r="G56" s="43"/>
      <c r="H56" s="43"/>
      <c r="I56" s="35" t="s">
        <v>23</v>
      </c>
      <c r="J56" s="75" t="str">
        <f>IF(J14="","",J14)</f>
        <v>25. 9. 2025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25</v>
      </c>
      <c r="D58" s="43"/>
      <c r="E58" s="43"/>
      <c r="F58" s="30" t="str">
        <f>E17</f>
        <v xml:space="preserve"> </v>
      </c>
      <c r="G58" s="43"/>
      <c r="H58" s="43"/>
      <c r="I58" s="35" t="s">
        <v>31</v>
      </c>
      <c r="J58" s="39" t="str">
        <f>E23</f>
        <v xml:space="preserve"> 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29</v>
      </c>
      <c r="D59" s="43"/>
      <c r="E59" s="43"/>
      <c r="F59" s="30" t="str">
        <f>IF(E20="","",E20)</f>
        <v>Vyplň údaj</v>
      </c>
      <c r="G59" s="43"/>
      <c r="H59" s="43"/>
      <c r="I59" s="35" t="s">
        <v>33</v>
      </c>
      <c r="J59" s="39" t="str">
        <f>E26</f>
        <v xml:space="preserve"> 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115</v>
      </c>
      <c r="D61" s="174"/>
      <c r="E61" s="174"/>
      <c r="F61" s="174"/>
      <c r="G61" s="174"/>
      <c r="H61" s="174"/>
      <c r="I61" s="174"/>
      <c r="J61" s="175" t="s">
        <v>116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68</v>
      </c>
      <c r="D63" s="43"/>
      <c r="E63" s="43"/>
      <c r="F63" s="43"/>
      <c r="G63" s="43"/>
      <c r="H63" s="43"/>
      <c r="I63" s="43"/>
      <c r="J63" s="105">
        <f>J90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117</v>
      </c>
    </row>
    <row r="64" s="9" customFormat="1" ht="24.96" customHeight="1">
      <c r="A64" s="9"/>
      <c r="B64" s="177"/>
      <c r="C64" s="178"/>
      <c r="D64" s="179" t="s">
        <v>606</v>
      </c>
      <c r="E64" s="180"/>
      <c r="F64" s="180"/>
      <c r="G64" s="180"/>
      <c r="H64" s="180"/>
      <c r="I64" s="180"/>
      <c r="J64" s="181">
        <f>J91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607</v>
      </c>
      <c r="E65" s="185"/>
      <c r="F65" s="185"/>
      <c r="G65" s="185"/>
      <c r="H65" s="185"/>
      <c r="I65" s="185"/>
      <c r="J65" s="186">
        <f>J92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608</v>
      </c>
      <c r="E66" s="185"/>
      <c r="F66" s="185"/>
      <c r="G66" s="185"/>
      <c r="H66" s="185"/>
      <c r="I66" s="185"/>
      <c r="J66" s="186">
        <f>J130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609</v>
      </c>
      <c r="E67" s="185"/>
      <c r="F67" s="185"/>
      <c r="G67" s="185"/>
      <c r="H67" s="185"/>
      <c r="I67" s="185"/>
      <c r="J67" s="186">
        <f>J134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125</v>
      </c>
      <c r="E68" s="185"/>
      <c r="F68" s="185"/>
      <c r="G68" s="185"/>
      <c r="H68" s="185"/>
      <c r="I68" s="185"/>
      <c r="J68" s="186">
        <f>J180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126</v>
      </c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6.25" customHeight="1">
      <c r="A78" s="41"/>
      <c r="B78" s="42"/>
      <c r="C78" s="43"/>
      <c r="D78" s="43"/>
      <c r="E78" s="172" t="str">
        <f>E7</f>
        <v>UHERSKÉ HRADIŠTĚ, MAŘATICE, UL. NA ZÁPOVĚDI REKONSTRUKCE VODOVODNÍCH ŘADŮ O-7 A O-8</v>
      </c>
      <c r="F78" s="35"/>
      <c r="G78" s="35"/>
      <c r="H78" s="35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110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2" customFormat="1" ht="16.5" customHeight="1">
      <c r="A80" s="41"/>
      <c r="B80" s="42"/>
      <c r="C80" s="43"/>
      <c r="D80" s="43"/>
      <c r="E80" s="172" t="s">
        <v>111</v>
      </c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112</v>
      </c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6.5" customHeight="1">
      <c r="A82" s="41"/>
      <c r="B82" s="42"/>
      <c r="C82" s="43"/>
      <c r="D82" s="43"/>
      <c r="E82" s="72" t="str">
        <f>E11</f>
        <v>SO01.3 - Výpis materiálu přípojky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21</v>
      </c>
      <c r="D84" s="43"/>
      <c r="E84" s="43"/>
      <c r="F84" s="30" t="str">
        <f>F14</f>
        <v>Uherské Hradiště, místní části Mařatice</v>
      </c>
      <c r="G84" s="43"/>
      <c r="H84" s="43"/>
      <c r="I84" s="35" t="s">
        <v>23</v>
      </c>
      <c r="J84" s="75" t="str">
        <f>IF(J14="","",J14)</f>
        <v>25. 9. 2025</v>
      </c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5.15" customHeight="1">
      <c r="A86" s="41"/>
      <c r="B86" s="42"/>
      <c r="C86" s="35" t="s">
        <v>25</v>
      </c>
      <c r="D86" s="43"/>
      <c r="E86" s="43"/>
      <c r="F86" s="30" t="str">
        <f>E17</f>
        <v xml:space="preserve"> </v>
      </c>
      <c r="G86" s="43"/>
      <c r="H86" s="43"/>
      <c r="I86" s="35" t="s">
        <v>31</v>
      </c>
      <c r="J86" s="39" t="str">
        <f>E23</f>
        <v xml:space="preserve"> 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5.15" customHeight="1">
      <c r="A87" s="41"/>
      <c r="B87" s="42"/>
      <c r="C87" s="35" t="s">
        <v>29</v>
      </c>
      <c r="D87" s="43"/>
      <c r="E87" s="43"/>
      <c r="F87" s="30" t="str">
        <f>IF(E20="","",E20)</f>
        <v>Vyplň údaj</v>
      </c>
      <c r="G87" s="43"/>
      <c r="H87" s="43"/>
      <c r="I87" s="35" t="s">
        <v>33</v>
      </c>
      <c r="J87" s="39" t="str">
        <f>E26</f>
        <v xml:space="preserve"> 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0.32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11" customFormat="1" ht="29.28" customHeight="1">
      <c r="A89" s="188"/>
      <c r="B89" s="189"/>
      <c r="C89" s="190" t="s">
        <v>127</v>
      </c>
      <c r="D89" s="191" t="s">
        <v>55</v>
      </c>
      <c r="E89" s="191" t="s">
        <v>51</v>
      </c>
      <c r="F89" s="191" t="s">
        <v>52</v>
      </c>
      <c r="G89" s="191" t="s">
        <v>128</v>
      </c>
      <c r="H89" s="191" t="s">
        <v>129</v>
      </c>
      <c r="I89" s="191" t="s">
        <v>130</v>
      </c>
      <c r="J89" s="191" t="s">
        <v>116</v>
      </c>
      <c r="K89" s="192" t="s">
        <v>131</v>
      </c>
      <c r="L89" s="193"/>
      <c r="M89" s="95" t="s">
        <v>19</v>
      </c>
      <c r="N89" s="96" t="s">
        <v>40</v>
      </c>
      <c r="O89" s="96" t="s">
        <v>132</v>
      </c>
      <c r="P89" s="96" t="s">
        <v>133</v>
      </c>
      <c r="Q89" s="96" t="s">
        <v>134</v>
      </c>
      <c r="R89" s="96" t="s">
        <v>135</v>
      </c>
      <c r="S89" s="96" t="s">
        <v>136</v>
      </c>
      <c r="T89" s="97" t="s">
        <v>137</v>
      </c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</row>
    <row r="90" s="2" customFormat="1" ht="22.8" customHeight="1">
      <c r="A90" s="41"/>
      <c r="B90" s="42"/>
      <c r="C90" s="102" t="s">
        <v>138</v>
      </c>
      <c r="D90" s="43"/>
      <c r="E90" s="43"/>
      <c r="F90" s="43"/>
      <c r="G90" s="43"/>
      <c r="H90" s="43"/>
      <c r="I90" s="43"/>
      <c r="J90" s="194">
        <f>BK90</f>
        <v>0</v>
      </c>
      <c r="K90" s="43"/>
      <c r="L90" s="47"/>
      <c r="M90" s="98"/>
      <c r="N90" s="195"/>
      <c r="O90" s="99"/>
      <c r="P90" s="196">
        <f>P91</f>
        <v>0</v>
      </c>
      <c r="Q90" s="99"/>
      <c r="R90" s="196">
        <f>R91</f>
        <v>0.75239460000000002</v>
      </c>
      <c r="S90" s="99"/>
      <c r="T90" s="197">
        <f>T91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69</v>
      </c>
      <c r="AU90" s="20" t="s">
        <v>117</v>
      </c>
      <c r="BK90" s="198">
        <f>BK91</f>
        <v>0</v>
      </c>
    </row>
    <row r="91" s="12" customFormat="1" ht="25.92" customHeight="1">
      <c r="A91" s="12"/>
      <c r="B91" s="199"/>
      <c r="C91" s="200"/>
      <c r="D91" s="201" t="s">
        <v>69</v>
      </c>
      <c r="E91" s="202" t="s">
        <v>139</v>
      </c>
      <c r="F91" s="202" t="s">
        <v>610</v>
      </c>
      <c r="G91" s="200"/>
      <c r="H91" s="200"/>
      <c r="I91" s="203"/>
      <c r="J91" s="204">
        <f>BK91</f>
        <v>0</v>
      </c>
      <c r="K91" s="200"/>
      <c r="L91" s="205"/>
      <c r="M91" s="206"/>
      <c r="N91" s="207"/>
      <c r="O91" s="207"/>
      <c r="P91" s="208">
        <f>P92+P130+P134+P180</f>
        <v>0</v>
      </c>
      <c r="Q91" s="207"/>
      <c r="R91" s="208">
        <f>R92+R130+R134+R180</f>
        <v>0.75239460000000002</v>
      </c>
      <c r="S91" s="207"/>
      <c r="T91" s="209">
        <f>T92+T130+T134+T180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77</v>
      </c>
      <c r="AT91" s="211" t="s">
        <v>69</v>
      </c>
      <c r="AU91" s="211" t="s">
        <v>70</v>
      </c>
      <c r="AY91" s="210" t="s">
        <v>141</v>
      </c>
      <c r="BK91" s="212">
        <f>BK92+BK130+BK134+BK180</f>
        <v>0</v>
      </c>
    </row>
    <row r="92" s="12" customFormat="1" ht="22.8" customHeight="1">
      <c r="A92" s="12"/>
      <c r="B92" s="199"/>
      <c r="C92" s="200"/>
      <c r="D92" s="201" t="s">
        <v>69</v>
      </c>
      <c r="E92" s="213" t="s">
        <v>205</v>
      </c>
      <c r="F92" s="213" t="s">
        <v>611</v>
      </c>
      <c r="G92" s="200"/>
      <c r="H92" s="200"/>
      <c r="I92" s="203"/>
      <c r="J92" s="214">
        <f>BK92</f>
        <v>0</v>
      </c>
      <c r="K92" s="200"/>
      <c r="L92" s="205"/>
      <c r="M92" s="206"/>
      <c r="N92" s="207"/>
      <c r="O92" s="207"/>
      <c r="P92" s="208">
        <f>SUM(P93:P129)</f>
        <v>0</v>
      </c>
      <c r="Q92" s="207"/>
      <c r="R92" s="208">
        <f>SUM(R93:R129)</f>
        <v>0.017774600000000002</v>
      </c>
      <c r="S92" s="207"/>
      <c r="T92" s="209">
        <f>SUM(T93:T129)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77</v>
      </c>
      <c r="AT92" s="211" t="s">
        <v>69</v>
      </c>
      <c r="AU92" s="211" t="s">
        <v>77</v>
      </c>
      <c r="AY92" s="210" t="s">
        <v>141</v>
      </c>
      <c r="BK92" s="212">
        <f>SUM(BK93:BK129)</f>
        <v>0</v>
      </c>
    </row>
    <row r="93" s="2" customFormat="1" ht="24.15" customHeight="1">
      <c r="A93" s="41"/>
      <c r="B93" s="42"/>
      <c r="C93" s="215" t="s">
        <v>77</v>
      </c>
      <c r="D93" s="215" t="s">
        <v>143</v>
      </c>
      <c r="E93" s="216" t="s">
        <v>849</v>
      </c>
      <c r="F93" s="217" t="s">
        <v>850</v>
      </c>
      <c r="G93" s="218" t="s">
        <v>467</v>
      </c>
      <c r="H93" s="219">
        <v>1</v>
      </c>
      <c r="I93" s="220"/>
      <c r="J93" s="221">
        <f>ROUND(I93*H93,2)</f>
        <v>0</v>
      </c>
      <c r="K93" s="217" t="s">
        <v>147</v>
      </c>
      <c r="L93" s="47"/>
      <c r="M93" s="222" t="s">
        <v>19</v>
      </c>
      <c r="N93" s="223" t="s">
        <v>41</v>
      </c>
      <c r="O93" s="87"/>
      <c r="P93" s="224">
        <f>O93*H93</f>
        <v>0</v>
      </c>
      <c r="Q93" s="224">
        <v>0</v>
      </c>
      <c r="R93" s="224">
        <f>Q93*H93</f>
        <v>0</v>
      </c>
      <c r="S93" s="224">
        <v>0</v>
      </c>
      <c r="T93" s="225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6" t="s">
        <v>148</v>
      </c>
      <c r="AT93" s="226" t="s">
        <v>143</v>
      </c>
      <c r="AU93" s="226" t="s">
        <v>79</v>
      </c>
      <c r="AY93" s="20" t="s">
        <v>141</v>
      </c>
      <c r="BE93" s="227">
        <f>IF(N93="základní",J93,0)</f>
        <v>0</v>
      </c>
      <c r="BF93" s="227">
        <f>IF(N93="snížená",J93,0)</f>
        <v>0</v>
      </c>
      <c r="BG93" s="227">
        <f>IF(N93="zákl. přenesená",J93,0)</f>
        <v>0</v>
      </c>
      <c r="BH93" s="227">
        <f>IF(N93="sníž. přenesená",J93,0)</f>
        <v>0</v>
      </c>
      <c r="BI93" s="227">
        <f>IF(N93="nulová",J93,0)</f>
        <v>0</v>
      </c>
      <c r="BJ93" s="20" t="s">
        <v>77</v>
      </c>
      <c r="BK93" s="227">
        <f>ROUND(I93*H93,2)</f>
        <v>0</v>
      </c>
      <c r="BL93" s="20" t="s">
        <v>148</v>
      </c>
      <c r="BM93" s="226" t="s">
        <v>851</v>
      </c>
    </row>
    <row r="94" s="2" customFormat="1">
      <c r="A94" s="41"/>
      <c r="B94" s="42"/>
      <c r="C94" s="43"/>
      <c r="D94" s="228" t="s">
        <v>150</v>
      </c>
      <c r="E94" s="43"/>
      <c r="F94" s="229" t="s">
        <v>852</v>
      </c>
      <c r="G94" s="43"/>
      <c r="H94" s="43"/>
      <c r="I94" s="230"/>
      <c r="J94" s="43"/>
      <c r="K94" s="43"/>
      <c r="L94" s="47"/>
      <c r="M94" s="231"/>
      <c r="N94" s="232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150</v>
      </c>
      <c r="AU94" s="20" t="s">
        <v>79</v>
      </c>
    </row>
    <row r="95" s="2" customFormat="1" ht="16.5" customHeight="1">
      <c r="A95" s="41"/>
      <c r="B95" s="42"/>
      <c r="C95" s="277" t="s">
        <v>79</v>
      </c>
      <c r="D95" s="277" t="s">
        <v>354</v>
      </c>
      <c r="E95" s="278" t="s">
        <v>853</v>
      </c>
      <c r="F95" s="279" t="s">
        <v>854</v>
      </c>
      <c r="G95" s="280" t="s">
        <v>467</v>
      </c>
      <c r="H95" s="281">
        <v>1</v>
      </c>
      <c r="I95" s="282"/>
      <c r="J95" s="283">
        <f>ROUND(I95*H95,2)</f>
        <v>0</v>
      </c>
      <c r="K95" s="279" t="s">
        <v>147</v>
      </c>
      <c r="L95" s="284"/>
      <c r="M95" s="285" t="s">
        <v>19</v>
      </c>
      <c r="N95" s="286" t="s">
        <v>41</v>
      </c>
      <c r="O95" s="87"/>
      <c r="P95" s="224">
        <f>O95*H95</f>
        <v>0</v>
      </c>
      <c r="Q95" s="224">
        <v>0.0080000000000000002</v>
      </c>
      <c r="R95" s="224">
        <f>Q95*H95</f>
        <v>0.0080000000000000002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205</v>
      </c>
      <c r="AT95" s="226" t="s">
        <v>354</v>
      </c>
      <c r="AU95" s="226" t="s">
        <v>79</v>
      </c>
      <c r="AY95" s="20" t="s">
        <v>141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20" t="s">
        <v>77</v>
      </c>
      <c r="BK95" s="227">
        <f>ROUND(I95*H95,2)</f>
        <v>0</v>
      </c>
      <c r="BL95" s="20" t="s">
        <v>148</v>
      </c>
      <c r="BM95" s="226" t="s">
        <v>855</v>
      </c>
    </row>
    <row r="96" s="2" customFormat="1">
      <c r="A96" s="41"/>
      <c r="B96" s="42"/>
      <c r="C96" s="43"/>
      <c r="D96" s="235" t="s">
        <v>619</v>
      </c>
      <c r="E96" s="43"/>
      <c r="F96" s="291" t="s">
        <v>856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619</v>
      </c>
      <c r="AU96" s="20" t="s">
        <v>79</v>
      </c>
    </row>
    <row r="97" s="14" customFormat="1">
      <c r="A97" s="14"/>
      <c r="B97" s="244"/>
      <c r="C97" s="245"/>
      <c r="D97" s="235" t="s">
        <v>152</v>
      </c>
      <c r="E97" s="246" t="s">
        <v>19</v>
      </c>
      <c r="F97" s="247" t="s">
        <v>857</v>
      </c>
      <c r="G97" s="245"/>
      <c r="H97" s="248">
        <v>1</v>
      </c>
      <c r="I97" s="249"/>
      <c r="J97" s="245"/>
      <c r="K97" s="245"/>
      <c r="L97" s="250"/>
      <c r="M97" s="251"/>
      <c r="N97" s="252"/>
      <c r="O97" s="252"/>
      <c r="P97" s="252"/>
      <c r="Q97" s="252"/>
      <c r="R97" s="252"/>
      <c r="S97" s="252"/>
      <c r="T97" s="253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4" t="s">
        <v>152</v>
      </c>
      <c r="AU97" s="254" t="s">
        <v>79</v>
      </c>
      <c r="AV97" s="14" t="s">
        <v>79</v>
      </c>
      <c r="AW97" s="14" t="s">
        <v>32</v>
      </c>
      <c r="AX97" s="14" t="s">
        <v>70</v>
      </c>
      <c r="AY97" s="254" t="s">
        <v>141</v>
      </c>
    </row>
    <row r="98" s="15" customFormat="1">
      <c r="A98" s="15"/>
      <c r="B98" s="255"/>
      <c r="C98" s="256"/>
      <c r="D98" s="235" t="s">
        <v>152</v>
      </c>
      <c r="E98" s="257" t="s">
        <v>19</v>
      </c>
      <c r="F98" s="258" t="s">
        <v>155</v>
      </c>
      <c r="G98" s="256"/>
      <c r="H98" s="259">
        <v>1</v>
      </c>
      <c r="I98" s="260"/>
      <c r="J98" s="256"/>
      <c r="K98" s="256"/>
      <c r="L98" s="261"/>
      <c r="M98" s="262"/>
      <c r="N98" s="263"/>
      <c r="O98" s="263"/>
      <c r="P98" s="263"/>
      <c r="Q98" s="263"/>
      <c r="R98" s="263"/>
      <c r="S98" s="263"/>
      <c r="T98" s="264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T98" s="265" t="s">
        <v>152</v>
      </c>
      <c r="AU98" s="265" t="s">
        <v>79</v>
      </c>
      <c r="AV98" s="15" t="s">
        <v>148</v>
      </c>
      <c r="AW98" s="15" t="s">
        <v>32</v>
      </c>
      <c r="AX98" s="15" t="s">
        <v>77</v>
      </c>
      <c r="AY98" s="265" t="s">
        <v>141</v>
      </c>
    </row>
    <row r="99" s="2" customFormat="1" ht="24.15" customHeight="1">
      <c r="A99" s="41"/>
      <c r="B99" s="42"/>
      <c r="C99" s="215" t="s">
        <v>164</v>
      </c>
      <c r="D99" s="215" t="s">
        <v>143</v>
      </c>
      <c r="E99" s="216" t="s">
        <v>858</v>
      </c>
      <c r="F99" s="217" t="s">
        <v>859</v>
      </c>
      <c r="G99" s="218" t="s">
        <v>188</v>
      </c>
      <c r="H99" s="219">
        <v>7</v>
      </c>
      <c r="I99" s="220"/>
      <c r="J99" s="221">
        <f>ROUND(I99*H99,2)</f>
        <v>0</v>
      </c>
      <c r="K99" s="217" t="s">
        <v>147</v>
      </c>
      <c r="L99" s="47"/>
      <c r="M99" s="222" t="s">
        <v>19</v>
      </c>
      <c r="N99" s="223" t="s">
        <v>41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148</v>
      </c>
      <c r="AT99" s="226" t="s">
        <v>143</v>
      </c>
      <c r="AU99" s="226" t="s">
        <v>79</v>
      </c>
      <c r="AY99" s="20" t="s">
        <v>141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20" t="s">
        <v>77</v>
      </c>
      <c r="BK99" s="227">
        <f>ROUND(I99*H99,2)</f>
        <v>0</v>
      </c>
      <c r="BL99" s="20" t="s">
        <v>148</v>
      </c>
      <c r="BM99" s="226" t="s">
        <v>860</v>
      </c>
    </row>
    <row r="100" s="2" customFormat="1">
      <c r="A100" s="41"/>
      <c r="B100" s="42"/>
      <c r="C100" s="43"/>
      <c r="D100" s="228" t="s">
        <v>150</v>
      </c>
      <c r="E100" s="43"/>
      <c r="F100" s="229" t="s">
        <v>861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150</v>
      </c>
      <c r="AU100" s="20" t="s">
        <v>79</v>
      </c>
    </row>
    <row r="101" s="2" customFormat="1" ht="16.5" customHeight="1">
      <c r="A101" s="41"/>
      <c r="B101" s="42"/>
      <c r="C101" s="277" t="s">
        <v>148</v>
      </c>
      <c r="D101" s="277" t="s">
        <v>354</v>
      </c>
      <c r="E101" s="278" t="s">
        <v>862</v>
      </c>
      <c r="F101" s="279" t="s">
        <v>863</v>
      </c>
      <c r="G101" s="280" t="s">
        <v>188</v>
      </c>
      <c r="H101" s="281">
        <v>7.3499999999999996</v>
      </c>
      <c r="I101" s="282"/>
      <c r="J101" s="283">
        <f>ROUND(I101*H101,2)</f>
        <v>0</v>
      </c>
      <c r="K101" s="279" t="s">
        <v>19</v>
      </c>
      <c r="L101" s="284"/>
      <c r="M101" s="285" t="s">
        <v>19</v>
      </c>
      <c r="N101" s="286" t="s">
        <v>41</v>
      </c>
      <c r="O101" s="87"/>
      <c r="P101" s="224">
        <f>O101*H101</f>
        <v>0</v>
      </c>
      <c r="Q101" s="224">
        <v>0.00050000000000000001</v>
      </c>
      <c r="R101" s="224">
        <f>Q101*H101</f>
        <v>0.0036749999999999999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205</v>
      </c>
      <c r="AT101" s="226" t="s">
        <v>354</v>
      </c>
      <c r="AU101" s="226" t="s">
        <v>79</v>
      </c>
      <c r="AY101" s="20" t="s">
        <v>141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77</v>
      </c>
      <c r="BK101" s="227">
        <f>ROUND(I101*H101,2)</f>
        <v>0</v>
      </c>
      <c r="BL101" s="20" t="s">
        <v>148</v>
      </c>
      <c r="BM101" s="226" t="s">
        <v>864</v>
      </c>
    </row>
    <row r="102" s="2" customFormat="1">
      <c r="A102" s="41"/>
      <c r="B102" s="42"/>
      <c r="C102" s="43"/>
      <c r="D102" s="235" t="s">
        <v>619</v>
      </c>
      <c r="E102" s="43"/>
      <c r="F102" s="291" t="s">
        <v>865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619</v>
      </c>
      <c r="AU102" s="20" t="s">
        <v>79</v>
      </c>
    </row>
    <row r="103" s="14" customFormat="1">
      <c r="A103" s="14"/>
      <c r="B103" s="244"/>
      <c r="C103" s="245"/>
      <c r="D103" s="235" t="s">
        <v>152</v>
      </c>
      <c r="E103" s="246" t="s">
        <v>19</v>
      </c>
      <c r="F103" s="247" t="s">
        <v>866</v>
      </c>
      <c r="G103" s="245"/>
      <c r="H103" s="248">
        <v>7</v>
      </c>
      <c r="I103" s="249"/>
      <c r="J103" s="245"/>
      <c r="K103" s="245"/>
      <c r="L103" s="250"/>
      <c r="M103" s="251"/>
      <c r="N103" s="252"/>
      <c r="O103" s="252"/>
      <c r="P103" s="252"/>
      <c r="Q103" s="252"/>
      <c r="R103" s="252"/>
      <c r="S103" s="252"/>
      <c r="T103" s="253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4" t="s">
        <v>152</v>
      </c>
      <c r="AU103" s="254" t="s">
        <v>79</v>
      </c>
      <c r="AV103" s="14" t="s">
        <v>79</v>
      </c>
      <c r="AW103" s="14" t="s">
        <v>32</v>
      </c>
      <c r="AX103" s="14" t="s">
        <v>70</v>
      </c>
      <c r="AY103" s="254" t="s">
        <v>141</v>
      </c>
    </row>
    <row r="104" s="15" customFormat="1">
      <c r="A104" s="15"/>
      <c r="B104" s="255"/>
      <c r="C104" s="256"/>
      <c r="D104" s="235" t="s">
        <v>152</v>
      </c>
      <c r="E104" s="257" t="s">
        <v>19</v>
      </c>
      <c r="F104" s="258" t="s">
        <v>155</v>
      </c>
      <c r="G104" s="256"/>
      <c r="H104" s="259">
        <v>7</v>
      </c>
      <c r="I104" s="260"/>
      <c r="J104" s="256"/>
      <c r="K104" s="256"/>
      <c r="L104" s="261"/>
      <c r="M104" s="262"/>
      <c r="N104" s="263"/>
      <c r="O104" s="263"/>
      <c r="P104" s="263"/>
      <c r="Q104" s="263"/>
      <c r="R104" s="263"/>
      <c r="S104" s="263"/>
      <c r="T104" s="264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T104" s="265" t="s">
        <v>152</v>
      </c>
      <c r="AU104" s="265" t="s">
        <v>79</v>
      </c>
      <c r="AV104" s="15" t="s">
        <v>148</v>
      </c>
      <c r="AW104" s="15" t="s">
        <v>32</v>
      </c>
      <c r="AX104" s="15" t="s">
        <v>77</v>
      </c>
      <c r="AY104" s="265" t="s">
        <v>141</v>
      </c>
    </row>
    <row r="105" s="14" customFormat="1">
      <c r="A105" s="14"/>
      <c r="B105" s="244"/>
      <c r="C105" s="245"/>
      <c r="D105" s="235" t="s">
        <v>152</v>
      </c>
      <c r="E105" s="245"/>
      <c r="F105" s="247" t="s">
        <v>867</v>
      </c>
      <c r="G105" s="245"/>
      <c r="H105" s="248">
        <v>7.3499999999999996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152</v>
      </c>
      <c r="AU105" s="254" t="s">
        <v>79</v>
      </c>
      <c r="AV105" s="14" t="s">
        <v>79</v>
      </c>
      <c r="AW105" s="14" t="s">
        <v>4</v>
      </c>
      <c r="AX105" s="14" t="s">
        <v>77</v>
      </c>
      <c r="AY105" s="254" t="s">
        <v>141</v>
      </c>
    </row>
    <row r="106" s="2" customFormat="1" ht="21.75" customHeight="1">
      <c r="A106" s="41"/>
      <c r="B106" s="42"/>
      <c r="C106" s="215" t="s">
        <v>185</v>
      </c>
      <c r="D106" s="215" t="s">
        <v>143</v>
      </c>
      <c r="E106" s="216" t="s">
        <v>868</v>
      </c>
      <c r="F106" s="217" t="s">
        <v>869</v>
      </c>
      <c r="G106" s="218" t="s">
        <v>467</v>
      </c>
      <c r="H106" s="219">
        <v>13</v>
      </c>
      <c r="I106" s="220"/>
      <c r="J106" s="221">
        <f>ROUND(I106*H106,2)</f>
        <v>0</v>
      </c>
      <c r="K106" s="217" t="s">
        <v>147</v>
      </c>
      <c r="L106" s="47"/>
      <c r="M106" s="222" t="s">
        <v>19</v>
      </c>
      <c r="N106" s="223" t="s">
        <v>41</v>
      </c>
      <c r="O106" s="87"/>
      <c r="P106" s="224">
        <f>O106*H106</f>
        <v>0</v>
      </c>
      <c r="Q106" s="224">
        <v>0</v>
      </c>
      <c r="R106" s="224">
        <f>Q106*H106</f>
        <v>0</v>
      </c>
      <c r="S106" s="224">
        <v>0</v>
      </c>
      <c r="T106" s="225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6" t="s">
        <v>148</v>
      </c>
      <c r="AT106" s="226" t="s">
        <v>143</v>
      </c>
      <c r="AU106" s="226" t="s">
        <v>79</v>
      </c>
      <c r="AY106" s="20" t="s">
        <v>141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20" t="s">
        <v>77</v>
      </c>
      <c r="BK106" s="227">
        <f>ROUND(I106*H106,2)</f>
        <v>0</v>
      </c>
      <c r="BL106" s="20" t="s">
        <v>148</v>
      </c>
      <c r="BM106" s="226" t="s">
        <v>870</v>
      </c>
    </row>
    <row r="107" s="2" customFormat="1">
      <c r="A107" s="41"/>
      <c r="B107" s="42"/>
      <c r="C107" s="43"/>
      <c r="D107" s="228" t="s">
        <v>150</v>
      </c>
      <c r="E107" s="43"/>
      <c r="F107" s="229" t="s">
        <v>871</v>
      </c>
      <c r="G107" s="43"/>
      <c r="H107" s="43"/>
      <c r="I107" s="230"/>
      <c r="J107" s="43"/>
      <c r="K107" s="43"/>
      <c r="L107" s="47"/>
      <c r="M107" s="231"/>
      <c r="N107" s="232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20" t="s">
        <v>150</v>
      </c>
      <c r="AU107" s="20" t="s">
        <v>79</v>
      </c>
    </row>
    <row r="108" s="2" customFormat="1" ht="16.5" customHeight="1">
      <c r="A108" s="41"/>
      <c r="B108" s="42"/>
      <c r="C108" s="277" t="s">
        <v>192</v>
      </c>
      <c r="D108" s="277" t="s">
        <v>354</v>
      </c>
      <c r="E108" s="278" t="s">
        <v>872</v>
      </c>
      <c r="F108" s="279" t="s">
        <v>873</v>
      </c>
      <c r="G108" s="280" t="s">
        <v>467</v>
      </c>
      <c r="H108" s="281">
        <v>7</v>
      </c>
      <c r="I108" s="282"/>
      <c r="J108" s="283">
        <f>ROUND(I108*H108,2)</f>
        <v>0</v>
      </c>
      <c r="K108" s="279" t="s">
        <v>147</v>
      </c>
      <c r="L108" s="284"/>
      <c r="M108" s="285" t="s">
        <v>19</v>
      </c>
      <c r="N108" s="286" t="s">
        <v>41</v>
      </c>
      <c r="O108" s="87"/>
      <c r="P108" s="224">
        <f>O108*H108</f>
        <v>0</v>
      </c>
      <c r="Q108" s="224">
        <v>0.00027999999999999998</v>
      </c>
      <c r="R108" s="224">
        <f>Q108*H108</f>
        <v>0.0019599999999999999</v>
      </c>
      <c r="S108" s="224">
        <v>0</v>
      </c>
      <c r="T108" s="225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6" t="s">
        <v>205</v>
      </c>
      <c r="AT108" s="226" t="s">
        <v>354</v>
      </c>
      <c r="AU108" s="226" t="s">
        <v>79</v>
      </c>
      <c r="AY108" s="20" t="s">
        <v>141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20" t="s">
        <v>77</v>
      </c>
      <c r="BK108" s="227">
        <f>ROUND(I108*H108,2)</f>
        <v>0</v>
      </c>
      <c r="BL108" s="20" t="s">
        <v>148</v>
      </c>
      <c r="BM108" s="226" t="s">
        <v>874</v>
      </c>
    </row>
    <row r="109" s="14" customFormat="1">
      <c r="A109" s="14"/>
      <c r="B109" s="244"/>
      <c r="C109" s="245"/>
      <c r="D109" s="235" t="s">
        <v>152</v>
      </c>
      <c r="E109" s="246" t="s">
        <v>19</v>
      </c>
      <c r="F109" s="247" t="s">
        <v>875</v>
      </c>
      <c r="G109" s="245"/>
      <c r="H109" s="248">
        <v>7</v>
      </c>
      <c r="I109" s="249"/>
      <c r="J109" s="245"/>
      <c r="K109" s="245"/>
      <c r="L109" s="250"/>
      <c r="M109" s="251"/>
      <c r="N109" s="252"/>
      <c r="O109" s="252"/>
      <c r="P109" s="252"/>
      <c r="Q109" s="252"/>
      <c r="R109" s="252"/>
      <c r="S109" s="252"/>
      <c r="T109" s="253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4" t="s">
        <v>152</v>
      </c>
      <c r="AU109" s="254" t="s">
        <v>79</v>
      </c>
      <c r="AV109" s="14" t="s">
        <v>79</v>
      </c>
      <c r="AW109" s="14" t="s">
        <v>32</v>
      </c>
      <c r="AX109" s="14" t="s">
        <v>70</v>
      </c>
      <c r="AY109" s="254" t="s">
        <v>141</v>
      </c>
    </row>
    <row r="110" s="15" customFormat="1">
      <c r="A110" s="15"/>
      <c r="B110" s="255"/>
      <c r="C110" s="256"/>
      <c r="D110" s="235" t="s">
        <v>152</v>
      </c>
      <c r="E110" s="257" t="s">
        <v>19</v>
      </c>
      <c r="F110" s="258" t="s">
        <v>155</v>
      </c>
      <c r="G110" s="256"/>
      <c r="H110" s="259">
        <v>7</v>
      </c>
      <c r="I110" s="260"/>
      <c r="J110" s="256"/>
      <c r="K110" s="256"/>
      <c r="L110" s="261"/>
      <c r="M110" s="262"/>
      <c r="N110" s="263"/>
      <c r="O110" s="263"/>
      <c r="P110" s="263"/>
      <c r="Q110" s="263"/>
      <c r="R110" s="263"/>
      <c r="S110" s="263"/>
      <c r="T110" s="264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T110" s="265" t="s">
        <v>152</v>
      </c>
      <c r="AU110" s="265" t="s">
        <v>79</v>
      </c>
      <c r="AV110" s="15" t="s">
        <v>148</v>
      </c>
      <c r="AW110" s="15" t="s">
        <v>32</v>
      </c>
      <c r="AX110" s="15" t="s">
        <v>77</v>
      </c>
      <c r="AY110" s="265" t="s">
        <v>141</v>
      </c>
    </row>
    <row r="111" s="2" customFormat="1" ht="16.5" customHeight="1">
      <c r="A111" s="41"/>
      <c r="B111" s="42"/>
      <c r="C111" s="277" t="s">
        <v>199</v>
      </c>
      <c r="D111" s="277" t="s">
        <v>354</v>
      </c>
      <c r="E111" s="278" t="s">
        <v>876</v>
      </c>
      <c r="F111" s="279" t="s">
        <v>877</v>
      </c>
      <c r="G111" s="280" t="s">
        <v>467</v>
      </c>
      <c r="H111" s="281">
        <v>6</v>
      </c>
      <c r="I111" s="282"/>
      <c r="J111" s="283">
        <f>ROUND(I111*H111,2)</f>
        <v>0</v>
      </c>
      <c r="K111" s="279" t="s">
        <v>147</v>
      </c>
      <c r="L111" s="284"/>
      <c r="M111" s="285" t="s">
        <v>19</v>
      </c>
      <c r="N111" s="286" t="s">
        <v>41</v>
      </c>
      <c r="O111" s="87"/>
      <c r="P111" s="224">
        <f>O111*H111</f>
        <v>0</v>
      </c>
      <c r="Q111" s="224">
        <v>0.00016000000000000001</v>
      </c>
      <c r="R111" s="224">
        <f>Q111*H111</f>
        <v>0.00096000000000000013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205</v>
      </c>
      <c r="AT111" s="226" t="s">
        <v>354</v>
      </c>
      <c r="AU111" s="226" t="s">
        <v>79</v>
      </c>
      <c r="AY111" s="20" t="s">
        <v>141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20" t="s">
        <v>77</v>
      </c>
      <c r="BK111" s="227">
        <f>ROUND(I111*H111,2)</f>
        <v>0</v>
      </c>
      <c r="BL111" s="20" t="s">
        <v>148</v>
      </c>
      <c r="BM111" s="226" t="s">
        <v>878</v>
      </c>
    </row>
    <row r="112" s="14" customFormat="1">
      <c r="A112" s="14"/>
      <c r="B112" s="244"/>
      <c r="C112" s="245"/>
      <c r="D112" s="235" t="s">
        <v>152</v>
      </c>
      <c r="E112" s="246" t="s">
        <v>19</v>
      </c>
      <c r="F112" s="247" t="s">
        <v>879</v>
      </c>
      <c r="G112" s="245"/>
      <c r="H112" s="248">
        <v>6</v>
      </c>
      <c r="I112" s="249"/>
      <c r="J112" s="245"/>
      <c r="K112" s="245"/>
      <c r="L112" s="250"/>
      <c r="M112" s="251"/>
      <c r="N112" s="252"/>
      <c r="O112" s="252"/>
      <c r="P112" s="252"/>
      <c r="Q112" s="252"/>
      <c r="R112" s="252"/>
      <c r="S112" s="252"/>
      <c r="T112" s="253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4" t="s">
        <v>152</v>
      </c>
      <c r="AU112" s="254" t="s">
        <v>79</v>
      </c>
      <c r="AV112" s="14" t="s">
        <v>79</v>
      </c>
      <c r="AW112" s="14" t="s">
        <v>32</v>
      </c>
      <c r="AX112" s="14" t="s">
        <v>70</v>
      </c>
      <c r="AY112" s="254" t="s">
        <v>141</v>
      </c>
    </row>
    <row r="113" s="15" customFormat="1">
      <c r="A113" s="15"/>
      <c r="B113" s="255"/>
      <c r="C113" s="256"/>
      <c r="D113" s="235" t="s">
        <v>152</v>
      </c>
      <c r="E113" s="257" t="s">
        <v>19</v>
      </c>
      <c r="F113" s="258" t="s">
        <v>155</v>
      </c>
      <c r="G113" s="256"/>
      <c r="H113" s="259">
        <v>6</v>
      </c>
      <c r="I113" s="260"/>
      <c r="J113" s="256"/>
      <c r="K113" s="256"/>
      <c r="L113" s="261"/>
      <c r="M113" s="262"/>
      <c r="N113" s="263"/>
      <c r="O113" s="263"/>
      <c r="P113" s="263"/>
      <c r="Q113" s="263"/>
      <c r="R113" s="263"/>
      <c r="S113" s="263"/>
      <c r="T113" s="264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T113" s="265" t="s">
        <v>152</v>
      </c>
      <c r="AU113" s="265" t="s">
        <v>79</v>
      </c>
      <c r="AV113" s="15" t="s">
        <v>148</v>
      </c>
      <c r="AW113" s="15" t="s">
        <v>32</v>
      </c>
      <c r="AX113" s="15" t="s">
        <v>77</v>
      </c>
      <c r="AY113" s="265" t="s">
        <v>141</v>
      </c>
    </row>
    <row r="114" s="2" customFormat="1" ht="21.75" customHeight="1">
      <c r="A114" s="41"/>
      <c r="B114" s="42"/>
      <c r="C114" s="215" t="s">
        <v>205</v>
      </c>
      <c r="D114" s="215" t="s">
        <v>143</v>
      </c>
      <c r="E114" s="216" t="s">
        <v>880</v>
      </c>
      <c r="F114" s="217" t="s">
        <v>881</v>
      </c>
      <c r="G114" s="218" t="s">
        <v>467</v>
      </c>
      <c r="H114" s="219">
        <v>2</v>
      </c>
      <c r="I114" s="220"/>
      <c r="J114" s="221">
        <f>ROUND(I114*H114,2)</f>
        <v>0</v>
      </c>
      <c r="K114" s="217" t="s">
        <v>147</v>
      </c>
      <c r="L114" s="47"/>
      <c r="M114" s="222" t="s">
        <v>19</v>
      </c>
      <c r="N114" s="223" t="s">
        <v>41</v>
      </c>
      <c r="O114" s="87"/>
      <c r="P114" s="224">
        <f>O114*H114</f>
        <v>0</v>
      </c>
      <c r="Q114" s="224">
        <v>0</v>
      </c>
      <c r="R114" s="224">
        <f>Q114*H114</f>
        <v>0</v>
      </c>
      <c r="S114" s="224">
        <v>0</v>
      </c>
      <c r="T114" s="225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6" t="s">
        <v>148</v>
      </c>
      <c r="AT114" s="226" t="s">
        <v>143</v>
      </c>
      <c r="AU114" s="226" t="s">
        <v>79</v>
      </c>
      <c r="AY114" s="20" t="s">
        <v>141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20" t="s">
        <v>77</v>
      </c>
      <c r="BK114" s="227">
        <f>ROUND(I114*H114,2)</f>
        <v>0</v>
      </c>
      <c r="BL114" s="20" t="s">
        <v>148</v>
      </c>
      <c r="BM114" s="226" t="s">
        <v>882</v>
      </c>
    </row>
    <row r="115" s="2" customFormat="1">
      <c r="A115" s="41"/>
      <c r="B115" s="42"/>
      <c r="C115" s="43"/>
      <c r="D115" s="228" t="s">
        <v>150</v>
      </c>
      <c r="E115" s="43"/>
      <c r="F115" s="229" t="s">
        <v>883</v>
      </c>
      <c r="G115" s="43"/>
      <c r="H115" s="43"/>
      <c r="I115" s="230"/>
      <c r="J115" s="43"/>
      <c r="K115" s="43"/>
      <c r="L115" s="47"/>
      <c r="M115" s="231"/>
      <c r="N115" s="232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150</v>
      </c>
      <c r="AU115" s="20" t="s">
        <v>79</v>
      </c>
    </row>
    <row r="116" s="2" customFormat="1" ht="16.5" customHeight="1">
      <c r="A116" s="41"/>
      <c r="B116" s="42"/>
      <c r="C116" s="277" t="s">
        <v>213</v>
      </c>
      <c r="D116" s="277" t="s">
        <v>354</v>
      </c>
      <c r="E116" s="278" t="s">
        <v>884</v>
      </c>
      <c r="F116" s="279" t="s">
        <v>885</v>
      </c>
      <c r="G116" s="280" t="s">
        <v>467</v>
      </c>
      <c r="H116" s="281">
        <v>1</v>
      </c>
      <c r="I116" s="282"/>
      <c r="J116" s="283">
        <f>ROUND(I116*H116,2)</f>
        <v>0</v>
      </c>
      <c r="K116" s="279" t="s">
        <v>147</v>
      </c>
      <c r="L116" s="284"/>
      <c r="M116" s="285" t="s">
        <v>19</v>
      </c>
      <c r="N116" s="286" t="s">
        <v>41</v>
      </c>
      <c r="O116" s="87"/>
      <c r="P116" s="224">
        <f>O116*H116</f>
        <v>0</v>
      </c>
      <c r="Q116" s="224">
        <v>0.00052999999999999998</v>
      </c>
      <c r="R116" s="224">
        <f>Q116*H116</f>
        <v>0.00052999999999999998</v>
      </c>
      <c r="S116" s="224">
        <v>0</v>
      </c>
      <c r="T116" s="225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6" t="s">
        <v>205</v>
      </c>
      <c r="AT116" s="226" t="s">
        <v>354</v>
      </c>
      <c r="AU116" s="226" t="s">
        <v>79</v>
      </c>
      <c r="AY116" s="20" t="s">
        <v>141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20" t="s">
        <v>77</v>
      </c>
      <c r="BK116" s="227">
        <f>ROUND(I116*H116,2)</f>
        <v>0</v>
      </c>
      <c r="BL116" s="20" t="s">
        <v>148</v>
      </c>
      <c r="BM116" s="226" t="s">
        <v>886</v>
      </c>
    </row>
    <row r="117" s="14" customFormat="1">
      <c r="A117" s="14"/>
      <c r="B117" s="244"/>
      <c r="C117" s="245"/>
      <c r="D117" s="235" t="s">
        <v>152</v>
      </c>
      <c r="E117" s="246" t="s">
        <v>19</v>
      </c>
      <c r="F117" s="247" t="s">
        <v>887</v>
      </c>
      <c r="G117" s="245"/>
      <c r="H117" s="248">
        <v>1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152</v>
      </c>
      <c r="AU117" s="254" t="s">
        <v>79</v>
      </c>
      <c r="AV117" s="14" t="s">
        <v>79</v>
      </c>
      <c r="AW117" s="14" t="s">
        <v>32</v>
      </c>
      <c r="AX117" s="14" t="s">
        <v>70</v>
      </c>
      <c r="AY117" s="254" t="s">
        <v>141</v>
      </c>
    </row>
    <row r="118" s="15" customFormat="1">
      <c r="A118" s="15"/>
      <c r="B118" s="255"/>
      <c r="C118" s="256"/>
      <c r="D118" s="235" t="s">
        <v>152</v>
      </c>
      <c r="E118" s="257" t="s">
        <v>19</v>
      </c>
      <c r="F118" s="258" t="s">
        <v>155</v>
      </c>
      <c r="G118" s="256"/>
      <c r="H118" s="259">
        <v>1</v>
      </c>
      <c r="I118" s="260"/>
      <c r="J118" s="256"/>
      <c r="K118" s="256"/>
      <c r="L118" s="261"/>
      <c r="M118" s="262"/>
      <c r="N118" s="263"/>
      <c r="O118" s="263"/>
      <c r="P118" s="263"/>
      <c r="Q118" s="263"/>
      <c r="R118" s="263"/>
      <c r="S118" s="263"/>
      <c r="T118" s="264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5" t="s">
        <v>152</v>
      </c>
      <c r="AU118" s="265" t="s">
        <v>79</v>
      </c>
      <c r="AV118" s="15" t="s">
        <v>148</v>
      </c>
      <c r="AW118" s="15" t="s">
        <v>32</v>
      </c>
      <c r="AX118" s="15" t="s">
        <v>77</v>
      </c>
      <c r="AY118" s="265" t="s">
        <v>141</v>
      </c>
    </row>
    <row r="119" s="2" customFormat="1" ht="16.5" customHeight="1">
      <c r="A119" s="41"/>
      <c r="B119" s="42"/>
      <c r="C119" s="277" t="s">
        <v>233</v>
      </c>
      <c r="D119" s="277" t="s">
        <v>354</v>
      </c>
      <c r="E119" s="278" t="s">
        <v>888</v>
      </c>
      <c r="F119" s="279" t="s">
        <v>889</v>
      </c>
      <c r="G119" s="280" t="s">
        <v>467</v>
      </c>
      <c r="H119" s="281">
        <v>1</v>
      </c>
      <c r="I119" s="282"/>
      <c r="J119" s="283">
        <f>ROUND(I119*H119,2)</f>
        <v>0</v>
      </c>
      <c r="K119" s="279" t="s">
        <v>19</v>
      </c>
      <c r="L119" s="284"/>
      <c r="M119" s="285" t="s">
        <v>19</v>
      </c>
      <c r="N119" s="286" t="s">
        <v>41</v>
      </c>
      <c r="O119" s="87"/>
      <c r="P119" s="224">
        <f>O119*H119</f>
        <v>0</v>
      </c>
      <c r="Q119" s="224">
        <v>0</v>
      </c>
      <c r="R119" s="224">
        <f>Q119*H119</f>
        <v>0</v>
      </c>
      <c r="S119" s="224">
        <v>0</v>
      </c>
      <c r="T119" s="225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6" t="s">
        <v>205</v>
      </c>
      <c r="AT119" s="226" t="s">
        <v>354</v>
      </c>
      <c r="AU119" s="226" t="s">
        <v>79</v>
      </c>
      <c r="AY119" s="20" t="s">
        <v>141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20" t="s">
        <v>77</v>
      </c>
      <c r="BK119" s="227">
        <f>ROUND(I119*H119,2)</f>
        <v>0</v>
      </c>
      <c r="BL119" s="20" t="s">
        <v>148</v>
      </c>
      <c r="BM119" s="226" t="s">
        <v>890</v>
      </c>
    </row>
    <row r="120" s="14" customFormat="1">
      <c r="A120" s="14"/>
      <c r="B120" s="244"/>
      <c r="C120" s="245"/>
      <c r="D120" s="235" t="s">
        <v>152</v>
      </c>
      <c r="E120" s="246" t="s">
        <v>19</v>
      </c>
      <c r="F120" s="247" t="s">
        <v>891</v>
      </c>
      <c r="G120" s="245"/>
      <c r="H120" s="248">
        <v>1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152</v>
      </c>
      <c r="AU120" s="254" t="s">
        <v>79</v>
      </c>
      <c r="AV120" s="14" t="s">
        <v>79</v>
      </c>
      <c r="AW120" s="14" t="s">
        <v>32</v>
      </c>
      <c r="AX120" s="14" t="s">
        <v>70</v>
      </c>
      <c r="AY120" s="254" t="s">
        <v>141</v>
      </c>
    </row>
    <row r="121" s="15" customFormat="1">
      <c r="A121" s="15"/>
      <c r="B121" s="255"/>
      <c r="C121" s="256"/>
      <c r="D121" s="235" t="s">
        <v>152</v>
      </c>
      <c r="E121" s="257" t="s">
        <v>19</v>
      </c>
      <c r="F121" s="258" t="s">
        <v>155</v>
      </c>
      <c r="G121" s="256"/>
      <c r="H121" s="259">
        <v>1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152</v>
      </c>
      <c r="AU121" s="265" t="s">
        <v>79</v>
      </c>
      <c r="AV121" s="15" t="s">
        <v>148</v>
      </c>
      <c r="AW121" s="15" t="s">
        <v>32</v>
      </c>
      <c r="AX121" s="15" t="s">
        <v>77</v>
      </c>
      <c r="AY121" s="265" t="s">
        <v>141</v>
      </c>
    </row>
    <row r="122" s="2" customFormat="1" ht="16.5" customHeight="1">
      <c r="A122" s="41"/>
      <c r="B122" s="42"/>
      <c r="C122" s="215" t="s">
        <v>241</v>
      </c>
      <c r="D122" s="215" t="s">
        <v>143</v>
      </c>
      <c r="E122" s="216" t="s">
        <v>892</v>
      </c>
      <c r="F122" s="217" t="s">
        <v>893</v>
      </c>
      <c r="G122" s="218" t="s">
        <v>188</v>
      </c>
      <c r="H122" s="219">
        <v>7</v>
      </c>
      <c r="I122" s="220"/>
      <c r="J122" s="221">
        <f>ROUND(I122*H122,2)</f>
        <v>0</v>
      </c>
      <c r="K122" s="217" t="s">
        <v>147</v>
      </c>
      <c r="L122" s="47"/>
      <c r="M122" s="222" t="s">
        <v>19</v>
      </c>
      <c r="N122" s="223" t="s">
        <v>41</v>
      </c>
      <c r="O122" s="87"/>
      <c r="P122" s="224">
        <f>O122*H122</f>
        <v>0</v>
      </c>
      <c r="Q122" s="224">
        <v>0</v>
      </c>
      <c r="R122" s="224">
        <f>Q122*H122</f>
        <v>0</v>
      </c>
      <c r="S122" s="224">
        <v>0</v>
      </c>
      <c r="T122" s="225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6" t="s">
        <v>148</v>
      </c>
      <c r="AT122" s="226" t="s">
        <v>143</v>
      </c>
      <c r="AU122" s="226" t="s">
        <v>79</v>
      </c>
      <c r="AY122" s="20" t="s">
        <v>141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20" t="s">
        <v>77</v>
      </c>
      <c r="BK122" s="227">
        <f>ROUND(I122*H122,2)</f>
        <v>0</v>
      </c>
      <c r="BL122" s="20" t="s">
        <v>148</v>
      </c>
      <c r="BM122" s="226" t="s">
        <v>894</v>
      </c>
    </row>
    <row r="123" s="2" customFormat="1">
      <c r="A123" s="41"/>
      <c r="B123" s="42"/>
      <c r="C123" s="43"/>
      <c r="D123" s="228" t="s">
        <v>150</v>
      </c>
      <c r="E123" s="43"/>
      <c r="F123" s="229" t="s">
        <v>895</v>
      </c>
      <c r="G123" s="43"/>
      <c r="H123" s="43"/>
      <c r="I123" s="230"/>
      <c r="J123" s="43"/>
      <c r="K123" s="43"/>
      <c r="L123" s="47"/>
      <c r="M123" s="231"/>
      <c r="N123" s="232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150</v>
      </c>
      <c r="AU123" s="20" t="s">
        <v>79</v>
      </c>
    </row>
    <row r="124" s="2" customFormat="1" ht="16.5" customHeight="1">
      <c r="A124" s="41"/>
      <c r="B124" s="42"/>
      <c r="C124" s="215" t="s">
        <v>8</v>
      </c>
      <c r="D124" s="215" t="s">
        <v>143</v>
      </c>
      <c r="E124" s="216" t="s">
        <v>725</v>
      </c>
      <c r="F124" s="217" t="s">
        <v>726</v>
      </c>
      <c r="G124" s="218" t="s">
        <v>188</v>
      </c>
      <c r="H124" s="219">
        <v>7</v>
      </c>
      <c r="I124" s="220"/>
      <c r="J124" s="221">
        <f>ROUND(I124*H124,2)</f>
        <v>0</v>
      </c>
      <c r="K124" s="217" t="s">
        <v>147</v>
      </c>
      <c r="L124" s="47"/>
      <c r="M124" s="222" t="s">
        <v>19</v>
      </c>
      <c r="N124" s="223" t="s">
        <v>41</v>
      </c>
      <c r="O124" s="87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6" t="s">
        <v>148</v>
      </c>
      <c r="AT124" s="226" t="s">
        <v>143</v>
      </c>
      <c r="AU124" s="226" t="s">
        <v>79</v>
      </c>
      <c r="AY124" s="20" t="s">
        <v>141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20" t="s">
        <v>77</v>
      </c>
      <c r="BK124" s="227">
        <f>ROUND(I124*H124,2)</f>
        <v>0</v>
      </c>
      <c r="BL124" s="20" t="s">
        <v>148</v>
      </c>
      <c r="BM124" s="226" t="s">
        <v>896</v>
      </c>
    </row>
    <row r="125" s="2" customFormat="1">
      <c r="A125" s="41"/>
      <c r="B125" s="42"/>
      <c r="C125" s="43"/>
      <c r="D125" s="228" t="s">
        <v>150</v>
      </c>
      <c r="E125" s="43"/>
      <c r="F125" s="229" t="s">
        <v>728</v>
      </c>
      <c r="G125" s="43"/>
      <c r="H125" s="43"/>
      <c r="I125" s="230"/>
      <c r="J125" s="43"/>
      <c r="K125" s="43"/>
      <c r="L125" s="47"/>
      <c r="M125" s="231"/>
      <c r="N125" s="232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150</v>
      </c>
      <c r="AU125" s="20" t="s">
        <v>79</v>
      </c>
    </row>
    <row r="126" s="2" customFormat="1" ht="16.5" customHeight="1">
      <c r="A126" s="41"/>
      <c r="B126" s="42"/>
      <c r="C126" s="215" t="s">
        <v>256</v>
      </c>
      <c r="D126" s="215" t="s">
        <v>143</v>
      </c>
      <c r="E126" s="216" t="s">
        <v>897</v>
      </c>
      <c r="F126" s="217" t="s">
        <v>898</v>
      </c>
      <c r="G126" s="218" t="s">
        <v>467</v>
      </c>
      <c r="H126" s="219">
        <v>8</v>
      </c>
      <c r="I126" s="220"/>
      <c r="J126" s="221">
        <f>ROUND(I126*H126,2)</f>
        <v>0</v>
      </c>
      <c r="K126" s="217" t="s">
        <v>147</v>
      </c>
      <c r="L126" s="47"/>
      <c r="M126" s="222" t="s">
        <v>19</v>
      </c>
      <c r="N126" s="223" t="s">
        <v>41</v>
      </c>
      <c r="O126" s="87"/>
      <c r="P126" s="224">
        <f>O126*H126</f>
        <v>0</v>
      </c>
      <c r="Q126" s="224">
        <v>0.00033119999999999997</v>
      </c>
      <c r="R126" s="224">
        <f>Q126*H126</f>
        <v>0.0026495999999999998</v>
      </c>
      <c r="S126" s="224">
        <v>0</v>
      </c>
      <c r="T126" s="225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6" t="s">
        <v>148</v>
      </c>
      <c r="AT126" s="226" t="s">
        <v>143</v>
      </c>
      <c r="AU126" s="226" t="s">
        <v>79</v>
      </c>
      <c r="AY126" s="20" t="s">
        <v>141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20" t="s">
        <v>77</v>
      </c>
      <c r="BK126" s="227">
        <f>ROUND(I126*H126,2)</f>
        <v>0</v>
      </c>
      <c r="BL126" s="20" t="s">
        <v>148</v>
      </c>
      <c r="BM126" s="226" t="s">
        <v>899</v>
      </c>
    </row>
    <row r="127" s="2" customFormat="1">
      <c r="A127" s="41"/>
      <c r="B127" s="42"/>
      <c r="C127" s="43"/>
      <c r="D127" s="228" t="s">
        <v>150</v>
      </c>
      <c r="E127" s="43"/>
      <c r="F127" s="229" t="s">
        <v>900</v>
      </c>
      <c r="G127" s="43"/>
      <c r="H127" s="43"/>
      <c r="I127" s="230"/>
      <c r="J127" s="43"/>
      <c r="K127" s="43"/>
      <c r="L127" s="47"/>
      <c r="M127" s="231"/>
      <c r="N127" s="232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150</v>
      </c>
      <c r="AU127" s="20" t="s">
        <v>79</v>
      </c>
    </row>
    <row r="128" s="14" customFormat="1">
      <c r="A128" s="14"/>
      <c r="B128" s="244"/>
      <c r="C128" s="245"/>
      <c r="D128" s="235" t="s">
        <v>152</v>
      </c>
      <c r="E128" s="246" t="s">
        <v>19</v>
      </c>
      <c r="F128" s="247" t="s">
        <v>901</v>
      </c>
      <c r="G128" s="245"/>
      <c r="H128" s="248">
        <v>8</v>
      </c>
      <c r="I128" s="249"/>
      <c r="J128" s="245"/>
      <c r="K128" s="245"/>
      <c r="L128" s="250"/>
      <c r="M128" s="251"/>
      <c r="N128" s="252"/>
      <c r="O128" s="252"/>
      <c r="P128" s="252"/>
      <c r="Q128" s="252"/>
      <c r="R128" s="252"/>
      <c r="S128" s="252"/>
      <c r="T128" s="253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4" t="s">
        <v>152</v>
      </c>
      <c r="AU128" s="254" t="s">
        <v>79</v>
      </c>
      <c r="AV128" s="14" t="s">
        <v>79</v>
      </c>
      <c r="AW128" s="14" t="s">
        <v>32</v>
      </c>
      <c r="AX128" s="14" t="s">
        <v>70</v>
      </c>
      <c r="AY128" s="254" t="s">
        <v>141</v>
      </c>
    </row>
    <row r="129" s="15" customFormat="1">
      <c r="A129" s="15"/>
      <c r="B129" s="255"/>
      <c r="C129" s="256"/>
      <c r="D129" s="235" t="s">
        <v>152</v>
      </c>
      <c r="E129" s="257" t="s">
        <v>19</v>
      </c>
      <c r="F129" s="258" t="s">
        <v>155</v>
      </c>
      <c r="G129" s="256"/>
      <c r="H129" s="259">
        <v>8</v>
      </c>
      <c r="I129" s="260"/>
      <c r="J129" s="256"/>
      <c r="K129" s="256"/>
      <c r="L129" s="261"/>
      <c r="M129" s="262"/>
      <c r="N129" s="263"/>
      <c r="O129" s="263"/>
      <c r="P129" s="263"/>
      <c r="Q129" s="263"/>
      <c r="R129" s="263"/>
      <c r="S129" s="263"/>
      <c r="T129" s="264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T129" s="265" t="s">
        <v>152</v>
      </c>
      <c r="AU129" s="265" t="s">
        <v>79</v>
      </c>
      <c r="AV129" s="15" t="s">
        <v>148</v>
      </c>
      <c r="AW129" s="15" t="s">
        <v>32</v>
      </c>
      <c r="AX129" s="15" t="s">
        <v>77</v>
      </c>
      <c r="AY129" s="265" t="s">
        <v>141</v>
      </c>
    </row>
    <row r="130" s="12" customFormat="1" ht="22.8" customHeight="1">
      <c r="A130" s="12"/>
      <c r="B130" s="199"/>
      <c r="C130" s="200"/>
      <c r="D130" s="201" t="s">
        <v>69</v>
      </c>
      <c r="E130" s="213" t="s">
        <v>762</v>
      </c>
      <c r="F130" s="213" t="s">
        <v>763</v>
      </c>
      <c r="G130" s="200"/>
      <c r="H130" s="200"/>
      <c r="I130" s="203"/>
      <c r="J130" s="214">
        <f>BK130</f>
        <v>0</v>
      </c>
      <c r="K130" s="200"/>
      <c r="L130" s="205"/>
      <c r="M130" s="206"/>
      <c r="N130" s="207"/>
      <c r="O130" s="207"/>
      <c r="P130" s="208">
        <f>SUM(P131:P133)</f>
        <v>0</v>
      </c>
      <c r="Q130" s="207"/>
      <c r="R130" s="208">
        <f>SUM(R131:R133)</f>
        <v>0.002</v>
      </c>
      <c r="S130" s="207"/>
      <c r="T130" s="209">
        <f>SUM(T131:T133)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0" t="s">
        <v>77</v>
      </c>
      <c r="AT130" s="211" t="s">
        <v>69</v>
      </c>
      <c r="AU130" s="211" t="s">
        <v>77</v>
      </c>
      <c r="AY130" s="210" t="s">
        <v>141</v>
      </c>
      <c r="BK130" s="212">
        <f>SUM(BK131:BK133)</f>
        <v>0</v>
      </c>
    </row>
    <row r="131" s="2" customFormat="1" ht="24.15" customHeight="1">
      <c r="A131" s="41"/>
      <c r="B131" s="42"/>
      <c r="C131" s="215" t="s">
        <v>270</v>
      </c>
      <c r="D131" s="215" t="s">
        <v>143</v>
      </c>
      <c r="E131" s="216" t="s">
        <v>764</v>
      </c>
      <c r="F131" s="217" t="s">
        <v>765</v>
      </c>
      <c r="G131" s="218" t="s">
        <v>467</v>
      </c>
      <c r="H131" s="219">
        <v>1</v>
      </c>
      <c r="I131" s="220"/>
      <c r="J131" s="221">
        <f>ROUND(I131*H131,2)</f>
        <v>0</v>
      </c>
      <c r="K131" s="217" t="s">
        <v>19</v>
      </c>
      <c r="L131" s="47"/>
      <c r="M131" s="222" t="s">
        <v>19</v>
      </c>
      <c r="N131" s="223" t="s">
        <v>41</v>
      </c>
      <c r="O131" s="87"/>
      <c r="P131" s="224">
        <f>O131*H131</f>
        <v>0</v>
      </c>
      <c r="Q131" s="224">
        <v>0.002</v>
      </c>
      <c r="R131" s="224">
        <f>Q131*H131</f>
        <v>0.002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148</v>
      </c>
      <c r="AT131" s="226" t="s">
        <v>143</v>
      </c>
      <c r="AU131" s="226" t="s">
        <v>79</v>
      </c>
      <c r="AY131" s="20" t="s">
        <v>141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20" t="s">
        <v>77</v>
      </c>
      <c r="BK131" s="227">
        <f>ROUND(I131*H131,2)</f>
        <v>0</v>
      </c>
      <c r="BL131" s="20" t="s">
        <v>148</v>
      </c>
      <c r="BM131" s="226" t="s">
        <v>902</v>
      </c>
    </row>
    <row r="132" s="14" customFormat="1">
      <c r="A132" s="14"/>
      <c r="B132" s="244"/>
      <c r="C132" s="245"/>
      <c r="D132" s="235" t="s">
        <v>152</v>
      </c>
      <c r="E132" s="246" t="s">
        <v>19</v>
      </c>
      <c r="F132" s="247" t="s">
        <v>903</v>
      </c>
      <c r="G132" s="245"/>
      <c r="H132" s="248">
        <v>1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152</v>
      </c>
      <c r="AU132" s="254" t="s">
        <v>79</v>
      </c>
      <c r="AV132" s="14" t="s">
        <v>79</v>
      </c>
      <c r="AW132" s="14" t="s">
        <v>32</v>
      </c>
      <c r="AX132" s="14" t="s">
        <v>70</v>
      </c>
      <c r="AY132" s="254" t="s">
        <v>141</v>
      </c>
    </row>
    <row r="133" s="15" customFormat="1">
      <c r="A133" s="15"/>
      <c r="B133" s="255"/>
      <c r="C133" s="256"/>
      <c r="D133" s="235" t="s">
        <v>152</v>
      </c>
      <c r="E133" s="257" t="s">
        <v>19</v>
      </c>
      <c r="F133" s="258" t="s">
        <v>768</v>
      </c>
      <c r="G133" s="256"/>
      <c r="H133" s="259">
        <v>1</v>
      </c>
      <c r="I133" s="260"/>
      <c r="J133" s="256"/>
      <c r="K133" s="256"/>
      <c r="L133" s="261"/>
      <c r="M133" s="262"/>
      <c r="N133" s="263"/>
      <c r="O133" s="263"/>
      <c r="P133" s="263"/>
      <c r="Q133" s="263"/>
      <c r="R133" s="263"/>
      <c r="S133" s="263"/>
      <c r="T133" s="264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T133" s="265" t="s">
        <v>152</v>
      </c>
      <c r="AU133" s="265" t="s">
        <v>79</v>
      </c>
      <c r="AV133" s="15" t="s">
        <v>148</v>
      </c>
      <c r="AW133" s="15" t="s">
        <v>32</v>
      </c>
      <c r="AX133" s="15" t="s">
        <v>77</v>
      </c>
      <c r="AY133" s="265" t="s">
        <v>141</v>
      </c>
    </row>
    <row r="134" s="12" customFormat="1" ht="22.8" customHeight="1">
      <c r="A134" s="12"/>
      <c r="B134" s="199"/>
      <c r="C134" s="200"/>
      <c r="D134" s="201" t="s">
        <v>69</v>
      </c>
      <c r="E134" s="213" t="s">
        <v>773</v>
      </c>
      <c r="F134" s="213" t="s">
        <v>774</v>
      </c>
      <c r="G134" s="200"/>
      <c r="H134" s="200"/>
      <c r="I134" s="203"/>
      <c r="J134" s="214">
        <f>BK134</f>
        <v>0</v>
      </c>
      <c r="K134" s="200"/>
      <c r="L134" s="205"/>
      <c r="M134" s="206"/>
      <c r="N134" s="207"/>
      <c r="O134" s="207"/>
      <c r="P134" s="208">
        <f>SUM(P135:P179)</f>
        <v>0</v>
      </c>
      <c r="Q134" s="207"/>
      <c r="R134" s="208">
        <f>SUM(R135:R179)</f>
        <v>0.73262000000000005</v>
      </c>
      <c r="S134" s="207"/>
      <c r="T134" s="209">
        <f>SUM(T135:T179)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10" t="s">
        <v>77</v>
      </c>
      <c r="AT134" s="211" t="s">
        <v>69</v>
      </c>
      <c r="AU134" s="211" t="s">
        <v>77</v>
      </c>
      <c r="AY134" s="210" t="s">
        <v>141</v>
      </c>
      <c r="BK134" s="212">
        <f>SUM(BK135:BK179)</f>
        <v>0</v>
      </c>
    </row>
    <row r="135" s="2" customFormat="1" ht="24.15" customHeight="1">
      <c r="A135" s="41"/>
      <c r="B135" s="42"/>
      <c r="C135" s="215" t="s">
        <v>275</v>
      </c>
      <c r="D135" s="215" t="s">
        <v>143</v>
      </c>
      <c r="E135" s="216" t="s">
        <v>775</v>
      </c>
      <c r="F135" s="217" t="s">
        <v>776</v>
      </c>
      <c r="G135" s="218" t="s">
        <v>467</v>
      </c>
      <c r="H135" s="219">
        <v>1</v>
      </c>
      <c r="I135" s="220"/>
      <c r="J135" s="221">
        <f>ROUND(I135*H135,2)</f>
        <v>0</v>
      </c>
      <c r="K135" s="217" t="s">
        <v>147</v>
      </c>
      <c r="L135" s="47"/>
      <c r="M135" s="222" t="s">
        <v>19</v>
      </c>
      <c r="N135" s="223" t="s">
        <v>41</v>
      </c>
      <c r="O135" s="87"/>
      <c r="P135" s="224">
        <f>O135*H135</f>
        <v>0</v>
      </c>
      <c r="Q135" s="224">
        <v>0.0016199999999999999</v>
      </c>
      <c r="R135" s="224">
        <f>Q135*H135</f>
        <v>0.0016199999999999999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148</v>
      </c>
      <c r="AT135" s="226" t="s">
        <v>143</v>
      </c>
      <c r="AU135" s="226" t="s">
        <v>79</v>
      </c>
      <c r="AY135" s="20" t="s">
        <v>141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20" t="s">
        <v>77</v>
      </c>
      <c r="BK135" s="227">
        <f>ROUND(I135*H135,2)</f>
        <v>0</v>
      </c>
      <c r="BL135" s="20" t="s">
        <v>148</v>
      </c>
      <c r="BM135" s="226" t="s">
        <v>904</v>
      </c>
    </row>
    <row r="136" s="2" customFormat="1">
      <c r="A136" s="41"/>
      <c r="B136" s="42"/>
      <c r="C136" s="43"/>
      <c r="D136" s="228" t="s">
        <v>150</v>
      </c>
      <c r="E136" s="43"/>
      <c r="F136" s="229" t="s">
        <v>778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150</v>
      </c>
      <c r="AU136" s="20" t="s">
        <v>79</v>
      </c>
    </row>
    <row r="137" s="14" customFormat="1">
      <c r="A137" s="14"/>
      <c r="B137" s="244"/>
      <c r="C137" s="245"/>
      <c r="D137" s="235" t="s">
        <v>152</v>
      </c>
      <c r="E137" s="246" t="s">
        <v>19</v>
      </c>
      <c r="F137" s="247" t="s">
        <v>905</v>
      </c>
      <c r="G137" s="245"/>
      <c r="H137" s="248">
        <v>1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152</v>
      </c>
      <c r="AU137" s="254" t="s">
        <v>79</v>
      </c>
      <c r="AV137" s="14" t="s">
        <v>79</v>
      </c>
      <c r="AW137" s="14" t="s">
        <v>32</v>
      </c>
      <c r="AX137" s="14" t="s">
        <v>70</v>
      </c>
      <c r="AY137" s="254" t="s">
        <v>141</v>
      </c>
    </row>
    <row r="138" s="15" customFormat="1">
      <c r="A138" s="15"/>
      <c r="B138" s="255"/>
      <c r="C138" s="256"/>
      <c r="D138" s="235" t="s">
        <v>152</v>
      </c>
      <c r="E138" s="257" t="s">
        <v>19</v>
      </c>
      <c r="F138" s="258" t="s">
        <v>155</v>
      </c>
      <c r="G138" s="256"/>
      <c r="H138" s="259">
        <v>1</v>
      </c>
      <c r="I138" s="260"/>
      <c r="J138" s="256"/>
      <c r="K138" s="256"/>
      <c r="L138" s="261"/>
      <c r="M138" s="262"/>
      <c r="N138" s="263"/>
      <c r="O138" s="263"/>
      <c r="P138" s="263"/>
      <c r="Q138" s="263"/>
      <c r="R138" s="263"/>
      <c r="S138" s="263"/>
      <c r="T138" s="264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65" t="s">
        <v>152</v>
      </c>
      <c r="AU138" s="265" t="s">
        <v>79</v>
      </c>
      <c r="AV138" s="15" t="s">
        <v>148</v>
      </c>
      <c r="AW138" s="15" t="s">
        <v>32</v>
      </c>
      <c r="AX138" s="15" t="s">
        <v>77</v>
      </c>
      <c r="AY138" s="265" t="s">
        <v>141</v>
      </c>
    </row>
    <row r="139" s="2" customFormat="1" ht="16.5" customHeight="1">
      <c r="A139" s="41"/>
      <c r="B139" s="42"/>
      <c r="C139" s="277" t="s">
        <v>280</v>
      </c>
      <c r="D139" s="277" t="s">
        <v>354</v>
      </c>
      <c r="E139" s="278" t="s">
        <v>780</v>
      </c>
      <c r="F139" s="279" t="s">
        <v>781</v>
      </c>
      <c r="G139" s="280" t="s">
        <v>467</v>
      </c>
      <c r="H139" s="281">
        <v>1</v>
      </c>
      <c r="I139" s="282"/>
      <c r="J139" s="283">
        <f>ROUND(I139*H139,2)</f>
        <v>0</v>
      </c>
      <c r="K139" s="279" t="s">
        <v>147</v>
      </c>
      <c r="L139" s="284"/>
      <c r="M139" s="285" t="s">
        <v>19</v>
      </c>
      <c r="N139" s="286" t="s">
        <v>41</v>
      </c>
      <c r="O139" s="87"/>
      <c r="P139" s="224">
        <f>O139*H139</f>
        <v>0</v>
      </c>
      <c r="Q139" s="224">
        <v>0.017999999999999999</v>
      </c>
      <c r="R139" s="224">
        <f>Q139*H139</f>
        <v>0.017999999999999999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205</v>
      </c>
      <c r="AT139" s="226" t="s">
        <v>354</v>
      </c>
      <c r="AU139" s="226" t="s">
        <v>79</v>
      </c>
      <c r="AY139" s="20" t="s">
        <v>141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20" t="s">
        <v>77</v>
      </c>
      <c r="BK139" s="227">
        <f>ROUND(I139*H139,2)</f>
        <v>0</v>
      </c>
      <c r="BL139" s="20" t="s">
        <v>148</v>
      </c>
      <c r="BM139" s="226" t="s">
        <v>906</v>
      </c>
    </row>
    <row r="140" s="2" customFormat="1">
      <c r="A140" s="41"/>
      <c r="B140" s="42"/>
      <c r="C140" s="43"/>
      <c r="D140" s="235" t="s">
        <v>619</v>
      </c>
      <c r="E140" s="43"/>
      <c r="F140" s="291" t="s">
        <v>907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619</v>
      </c>
      <c r="AU140" s="20" t="s">
        <v>79</v>
      </c>
    </row>
    <row r="141" s="2" customFormat="1" ht="16.5" customHeight="1">
      <c r="A141" s="41"/>
      <c r="B141" s="42"/>
      <c r="C141" s="215" t="s">
        <v>285</v>
      </c>
      <c r="D141" s="215" t="s">
        <v>143</v>
      </c>
      <c r="E141" s="216" t="s">
        <v>908</v>
      </c>
      <c r="F141" s="217" t="s">
        <v>909</v>
      </c>
      <c r="G141" s="218" t="s">
        <v>467</v>
      </c>
      <c r="H141" s="219">
        <v>7</v>
      </c>
      <c r="I141" s="220"/>
      <c r="J141" s="221">
        <f>ROUND(I141*H141,2)</f>
        <v>0</v>
      </c>
      <c r="K141" s="217" t="s">
        <v>147</v>
      </c>
      <c r="L141" s="47"/>
      <c r="M141" s="222" t="s">
        <v>19</v>
      </c>
      <c r="N141" s="223" t="s">
        <v>41</v>
      </c>
      <c r="O141" s="87"/>
      <c r="P141" s="224">
        <f>O141*H141</f>
        <v>0</v>
      </c>
      <c r="Q141" s="224">
        <v>0.040000000000000001</v>
      </c>
      <c r="R141" s="224">
        <f>Q141*H141</f>
        <v>0.28000000000000003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148</v>
      </c>
      <c r="AT141" s="226" t="s">
        <v>143</v>
      </c>
      <c r="AU141" s="226" t="s">
        <v>79</v>
      </c>
      <c r="AY141" s="20" t="s">
        <v>141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20" t="s">
        <v>77</v>
      </c>
      <c r="BK141" s="227">
        <f>ROUND(I141*H141,2)</f>
        <v>0</v>
      </c>
      <c r="BL141" s="20" t="s">
        <v>148</v>
      </c>
      <c r="BM141" s="226" t="s">
        <v>910</v>
      </c>
    </row>
    <row r="142" s="2" customFormat="1">
      <c r="A142" s="41"/>
      <c r="B142" s="42"/>
      <c r="C142" s="43"/>
      <c r="D142" s="228" t="s">
        <v>150</v>
      </c>
      <c r="E142" s="43"/>
      <c r="F142" s="229" t="s">
        <v>911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150</v>
      </c>
      <c r="AU142" s="20" t="s">
        <v>79</v>
      </c>
    </row>
    <row r="143" s="14" customFormat="1">
      <c r="A143" s="14"/>
      <c r="B143" s="244"/>
      <c r="C143" s="245"/>
      <c r="D143" s="235" t="s">
        <v>152</v>
      </c>
      <c r="E143" s="246" t="s">
        <v>19</v>
      </c>
      <c r="F143" s="247" t="s">
        <v>912</v>
      </c>
      <c r="G143" s="245"/>
      <c r="H143" s="248">
        <v>7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152</v>
      </c>
      <c r="AU143" s="254" t="s">
        <v>79</v>
      </c>
      <c r="AV143" s="14" t="s">
        <v>79</v>
      </c>
      <c r="AW143" s="14" t="s">
        <v>32</v>
      </c>
      <c r="AX143" s="14" t="s">
        <v>70</v>
      </c>
      <c r="AY143" s="254" t="s">
        <v>141</v>
      </c>
    </row>
    <row r="144" s="15" customFormat="1">
      <c r="A144" s="15"/>
      <c r="B144" s="255"/>
      <c r="C144" s="256"/>
      <c r="D144" s="235" t="s">
        <v>152</v>
      </c>
      <c r="E144" s="257" t="s">
        <v>19</v>
      </c>
      <c r="F144" s="258" t="s">
        <v>155</v>
      </c>
      <c r="G144" s="256"/>
      <c r="H144" s="259">
        <v>7</v>
      </c>
      <c r="I144" s="260"/>
      <c r="J144" s="256"/>
      <c r="K144" s="256"/>
      <c r="L144" s="261"/>
      <c r="M144" s="262"/>
      <c r="N144" s="263"/>
      <c r="O144" s="263"/>
      <c r="P144" s="263"/>
      <c r="Q144" s="263"/>
      <c r="R144" s="263"/>
      <c r="S144" s="263"/>
      <c r="T144" s="264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5" t="s">
        <v>152</v>
      </c>
      <c r="AU144" s="265" t="s">
        <v>79</v>
      </c>
      <c r="AV144" s="15" t="s">
        <v>148</v>
      </c>
      <c r="AW144" s="15" t="s">
        <v>32</v>
      </c>
      <c r="AX144" s="15" t="s">
        <v>77</v>
      </c>
      <c r="AY144" s="265" t="s">
        <v>141</v>
      </c>
    </row>
    <row r="145" s="2" customFormat="1" ht="16.5" customHeight="1">
      <c r="A145" s="41"/>
      <c r="B145" s="42"/>
      <c r="C145" s="277" t="s">
        <v>291</v>
      </c>
      <c r="D145" s="277" t="s">
        <v>354</v>
      </c>
      <c r="E145" s="278" t="s">
        <v>913</v>
      </c>
      <c r="F145" s="279" t="s">
        <v>914</v>
      </c>
      <c r="G145" s="280" t="s">
        <v>467</v>
      </c>
      <c r="H145" s="281">
        <v>7</v>
      </c>
      <c r="I145" s="282"/>
      <c r="J145" s="283">
        <f>ROUND(I145*H145,2)</f>
        <v>0</v>
      </c>
      <c r="K145" s="279" t="s">
        <v>147</v>
      </c>
      <c r="L145" s="284"/>
      <c r="M145" s="285" t="s">
        <v>19</v>
      </c>
      <c r="N145" s="286" t="s">
        <v>41</v>
      </c>
      <c r="O145" s="87"/>
      <c r="P145" s="224">
        <f>O145*H145</f>
        <v>0</v>
      </c>
      <c r="Q145" s="224">
        <v>0.0079000000000000008</v>
      </c>
      <c r="R145" s="224">
        <f>Q145*H145</f>
        <v>0.055300000000000002</v>
      </c>
      <c r="S145" s="224">
        <v>0</v>
      </c>
      <c r="T145" s="225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6" t="s">
        <v>205</v>
      </c>
      <c r="AT145" s="226" t="s">
        <v>354</v>
      </c>
      <c r="AU145" s="226" t="s">
        <v>79</v>
      </c>
      <c r="AY145" s="20" t="s">
        <v>141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20" t="s">
        <v>77</v>
      </c>
      <c r="BK145" s="227">
        <f>ROUND(I145*H145,2)</f>
        <v>0</v>
      </c>
      <c r="BL145" s="20" t="s">
        <v>148</v>
      </c>
      <c r="BM145" s="226" t="s">
        <v>915</v>
      </c>
    </row>
    <row r="146" s="14" customFormat="1">
      <c r="A146" s="14"/>
      <c r="B146" s="244"/>
      <c r="C146" s="245"/>
      <c r="D146" s="235" t="s">
        <v>152</v>
      </c>
      <c r="E146" s="246" t="s">
        <v>19</v>
      </c>
      <c r="F146" s="247" t="s">
        <v>916</v>
      </c>
      <c r="G146" s="245"/>
      <c r="H146" s="248">
        <v>7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152</v>
      </c>
      <c r="AU146" s="254" t="s">
        <v>79</v>
      </c>
      <c r="AV146" s="14" t="s">
        <v>79</v>
      </c>
      <c r="AW146" s="14" t="s">
        <v>32</v>
      </c>
      <c r="AX146" s="14" t="s">
        <v>70</v>
      </c>
      <c r="AY146" s="254" t="s">
        <v>141</v>
      </c>
    </row>
    <row r="147" s="15" customFormat="1">
      <c r="A147" s="15"/>
      <c r="B147" s="255"/>
      <c r="C147" s="256"/>
      <c r="D147" s="235" t="s">
        <v>152</v>
      </c>
      <c r="E147" s="257" t="s">
        <v>19</v>
      </c>
      <c r="F147" s="258" t="s">
        <v>155</v>
      </c>
      <c r="G147" s="256"/>
      <c r="H147" s="259">
        <v>7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152</v>
      </c>
      <c r="AU147" s="265" t="s">
        <v>79</v>
      </c>
      <c r="AV147" s="15" t="s">
        <v>148</v>
      </c>
      <c r="AW147" s="15" t="s">
        <v>32</v>
      </c>
      <c r="AX147" s="15" t="s">
        <v>77</v>
      </c>
      <c r="AY147" s="265" t="s">
        <v>141</v>
      </c>
    </row>
    <row r="148" s="2" customFormat="1" ht="16.5" customHeight="1">
      <c r="A148" s="41"/>
      <c r="B148" s="42"/>
      <c r="C148" s="277" t="s">
        <v>296</v>
      </c>
      <c r="D148" s="277" t="s">
        <v>354</v>
      </c>
      <c r="E148" s="278" t="s">
        <v>917</v>
      </c>
      <c r="F148" s="279" t="s">
        <v>918</v>
      </c>
      <c r="G148" s="280" t="s">
        <v>467</v>
      </c>
      <c r="H148" s="281">
        <v>7</v>
      </c>
      <c r="I148" s="282"/>
      <c r="J148" s="283">
        <f>ROUND(I148*H148,2)</f>
        <v>0</v>
      </c>
      <c r="K148" s="279" t="s">
        <v>147</v>
      </c>
      <c r="L148" s="284"/>
      <c r="M148" s="285" t="s">
        <v>19</v>
      </c>
      <c r="N148" s="286" t="s">
        <v>41</v>
      </c>
      <c r="O148" s="87"/>
      <c r="P148" s="224">
        <f>O148*H148</f>
        <v>0</v>
      </c>
      <c r="Q148" s="224">
        <v>0.00089999999999999998</v>
      </c>
      <c r="R148" s="224">
        <f>Q148*H148</f>
        <v>0.0063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205</v>
      </c>
      <c r="AT148" s="226" t="s">
        <v>354</v>
      </c>
      <c r="AU148" s="226" t="s">
        <v>79</v>
      </c>
      <c r="AY148" s="20" t="s">
        <v>141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20" t="s">
        <v>77</v>
      </c>
      <c r="BK148" s="227">
        <f>ROUND(I148*H148,2)</f>
        <v>0</v>
      </c>
      <c r="BL148" s="20" t="s">
        <v>148</v>
      </c>
      <c r="BM148" s="226" t="s">
        <v>919</v>
      </c>
    </row>
    <row r="149" s="14" customFormat="1">
      <c r="A149" s="14"/>
      <c r="B149" s="244"/>
      <c r="C149" s="245"/>
      <c r="D149" s="235" t="s">
        <v>152</v>
      </c>
      <c r="E149" s="246" t="s">
        <v>19</v>
      </c>
      <c r="F149" s="247" t="s">
        <v>920</v>
      </c>
      <c r="G149" s="245"/>
      <c r="H149" s="248">
        <v>7</v>
      </c>
      <c r="I149" s="249"/>
      <c r="J149" s="245"/>
      <c r="K149" s="245"/>
      <c r="L149" s="250"/>
      <c r="M149" s="251"/>
      <c r="N149" s="252"/>
      <c r="O149" s="252"/>
      <c r="P149" s="252"/>
      <c r="Q149" s="252"/>
      <c r="R149" s="252"/>
      <c r="S149" s="252"/>
      <c r="T149" s="253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4" t="s">
        <v>152</v>
      </c>
      <c r="AU149" s="254" t="s">
        <v>79</v>
      </c>
      <c r="AV149" s="14" t="s">
        <v>79</v>
      </c>
      <c r="AW149" s="14" t="s">
        <v>32</v>
      </c>
      <c r="AX149" s="14" t="s">
        <v>70</v>
      </c>
      <c r="AY149" s="254" t="s">
        <v>141</v>
      </c>
    </row>
    <row r="150" s="15" customFormat="1">
      <c r="A150" s="15"/>
      <c r="B150" s="255"/>
      <c r="C150" s="256"/>
      <c r="D150" s="235" t="s">
        <v>152</v>
      </c>
      <c r="E150" s="257" t="s">
        <v>19</v>
      </c>
      <c r="F150" s="258" t="s">
        <v>155</v>
      </c>
      <c r="G150" s="256"/>
      <c r="H150" s="259">
        <v>7</v>
      </c>
      <c r="I150" s="260"/>
      <c r="J150" s="256"/>
      <c r="K150" s="256"/>
      <c r="L150" s="261"/>
      <c r="M150" s="262"/>
      <c r="N150" s="263"/>
      <c r="O150" s="263"/>
      <c r="P150" s="263"/>
      <c r="Q150" s="263"/>
      <c r="R150" s="263"/>
      <c r="S150" s="263"/>
      <c r="T150" s="264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5" t="s">
        <v>152</v>
      </c>
      <c r="AU150" s="265" t="s">
        <v>79</v>
      </c>
      <c r="AV150" s="15" t="s">
        <v>148</v>
      </c>
      <c r="AW150" s="15" t="s">
        <v>32</v>
      </c>
      <c r="AX150" s="15" t="s">
        <v>77</v>
      </c>
      <c r="AY150" s="265" t="s">
        <v>141</v>
      </c>
    </row>
    <row r="151" s="2" customFormat="1" ht="16.5" customHeight="1">
      <c r="A151" s="41"/>
      <c r="B151" s="42"/>
      <c r="C151" s="215" t="s">
        <v>305</v>
      </c>
      <c r="D151" s="215" t="s">
        <v>143</v>
      </c>
      <c r="E151" s="216" t="s">
        <v>805</v>
      </c>
      <c r="F151" s="217" t="s">
        <v>806</v>
      </c>
      <c r="G151" s="218" t="s">
        <v>467</v>
      </c>
      <c r="H151" s="219">
        <v>1</v>
      </c>
      <c r="I151" s="220"/>
      <c r="J151" s="221">
        <f>ROUND(I151*H151,2)</f>
        <v>0</v>
      </c>
      <c r="K151" s="217" t="s">
        <v>19</v>
      </c>
      <c r="L151" s="47"/>
      <c r="M151" s="222" t="s">
        <v>19</v>
      </c>
      <c r="N151" s="223" t="s">
        <v>41</v>
      </c>
      <c r="O151" s="87"/>
      <c r="P151" s="224">
        <f>O151*H151</f>
        <v>0</v>
      </c>
      <c r="Q151" s="224">
        <v>0.040000000000000001</v>
      </c>
      <c r="R151" s="224">
        <f>Q151*H151</f>
        <v>0.040000000000000001</v>
      </c>
      <c r="S151" s="224">
        <v>0</v>
      </c>
      <c r="T151" s="225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6" t="s">
        <v>148</v>
      </c>
      <c r="AT151" s="226" t="s">
        <v>143</v>
      </c>
      <c r="AU151" s="226" t="s">
        <v>79</v>
      </c>
      <c r="AY151" s="20" t="s">
        <v>141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20" t="s">
        <v>77</v>
      </c>
      <c r="BK151" s="227">
        <f>ROUND(I151*H151,2)</f>
        <v>0</v>
      </c>
      <c r="BL151" s="20" t="s">
        <v>148</v>
      </c>
      <c r="BM151" s="226" t="s">
        <v>921</v>
      </c>
    </row>
    <row r="152" s="14" customFormat="1">
      <c r="A152" s="14"/>
      <c r="B152" s="244"/>
      <c r="C152" s="245"/>
      <c r="D152" s="235" t="s">
        <v>152</v>
      </c>
      <c r="E152" s="246" t="s">
        <v>19</v>
      </c>
      <c r="F152" s="247" t="s">
        <v>922</v>
      </c>
      <c r="G152" s="245"/>
      <c r="H152" s="248">
        <v>1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152</v>
      </c>
      <c r="AU152" s="254" t="s">
        <v>79</v>
      </c>
      <c r="AV152" s="14" t="s">
        <v>79</v>
      </c>
      <c r="AW152" s="14" t="s">
        <v>32</v>
      </c>
      <c r="AX152" s="14" t="s">
        <v>70</v>
      </c>
      <c r="AY152" s="254" t="s">
        <v>141</v>
      </c>
    </row>
    <row r="153" s="15" customFormat="1">
      <c r="A153" s="15"/>
      <c r="B153" s="255"/>
      <c r="C153" s="256"/>
      <c r="D153" s="235" t="s">
        <v>152</v>
      </c>
      <c r="E153" s="257" t="s">
        <v>19</v>
      </c>
      <c r="F153" s="258" t="s">
        <v>155</v>
      </c>
      <c r="G153" s="256"/>
      <c r="H153" s="259">
        <v>1</v>
      </c>
      <c r="I153" s="260"/>
      <c r="J153" s="256"/>
      <c r="K153" s="256"/>
      <c r="L153" s="261"/>
      <c r="M153" s="262"/>
      <c r="N153" s="263"/>
      <c r="O153" s="263"/>
      <c r="P153" s="263"/>
      <c r="Q153" s="263"/>
      <c r="R153" s="263"/>
      <c r="S153" s="263"/>
      <c r="T153" s="264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65" t="s">
        <v>152</v>
      </c>
      <c r="AU153" s="265" t="s">
        <v>79</v>
      </c>
      <c r="AV153" s="15" t="s">
        <v>148</v>
      </c>
      <c r="AW153" s="15" t="s">
        <v>32</v>
      </c>
      <c r="AX153" s="15" t="s">
        <v>77</v>
      </c>
      <c r="AY153" s="265" t="s">
        <v>141</v>
      </c>
    </row>
    <row r="154" s="2" customFormat="1" ht="16.5" customHeight="1">
      <c r="A154" s="41"/>
      <c r="B154" s="42"/>
      <c r="C154" s="277" t="s">
        <v>7</v>
      </c>
      <c r="D154" s="277" t="s">
        <v>354</v>
      </c>
      <c r="E154" s="278" t="s">
        <v>809</v>
      </c>
      <c r="F154" s="279" t="s">
        <v>810</v>
      </c>
      <c r="G154" s="280" t="s">
        <v>467</v>
      </c>
      <c r="H154" s="281">
        <v>1</v>
      </c>
      <c r="I154" s="282"/>
      <c r="J154" s="283">
        <f>ROUND(I154*H154,2)</f>
        <v>0</v>
      </c>
      <c r="K154" s="279" t="s">
        <v>147</v>
      </c>
      <c r="L154" s="284"/>
      <c r="M154" s="285" t="s">
        <v>19</v>
      </c>
      <c r="N154" s="286" t="s">
        <v>41</v>
      </c>
      <c r="O154" s="87"/>
      <c r="P154" s="224">
        <f>O154*H154</f>
        <v>0</v>
      </c>
      <c r="Q154" s="224">
        <v>0.041099999999999998</v>
      </c>
      <c r="R154" s="224">
        <f>Q154*H154</f>
        <v>0.041099999999999998</v>
      </c>
      <c r="S154" s="224">
        <v>0</v>
      </c>
      <c r="T154" s="225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6" t="s">
        <v>205</v>
      </c>
      <c r="AT154" s="226" t="s">
        <v>354</v>
      </c>
      <c r="AU154" s="226" t="s">
        <v>79</v>
      </c>
      <c r="AY154" s="20" t="s">
        <v>141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20" t="s">
        <v>77</v>
      </c>
      <c r="BK154" s="227">
        <f>ROUND(I154*H154,2)</f>
        <v>0</v>
      </c>
      <c r="BL154" s="20" t="s">
        <v>148</v>
      </c>
      <c r="BM154" s="226" t="s">
        <v>923</v>
      </c>
    </row>
    <row r="155" s="2" customFormat="1">
      <c r="A155" s="41"/>
      <c r="B155" s="42"/>
      <c r="C155" s="43"/>
      <c r="D155" s="235" t="s">
        <v>619</v>
      </c>
      <c r="E155" s="43"/>
      <c r="F155" s="291" t="s">
        <v>812</v>
      </c>
      <c r="G155" s="43"/>
      <c r="H155" s="43"/>
      <c r="I155" s="230"/>
      <c r="J155" s="43"/>
      <c r="K155" s="43"/>
      <c r="L155" s="47"/>
      <c r="M155" s="231"/>
      <c r="N155" s="232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20" t="s">
        <v>619</v>
      </c>
      <c r="AU155" s="20" t="s">
        <v>79</v>
      </c>
    </row>
    <row r="156" s="14" customFormat="1">
      <c r="A156" s="14"/>
      <c r="B156" s="244"/>
      <c r="C156" s="245"/>
      <c r="D156" s="235" t="s">
        <v>152</v>
      </c>
      <c r="E156" s="246" t="s">
        <v>19</v>
      </c>
      <c r="F156" s="247" t="s">
        <v>924</v>
      </c>
      <c r="G156" s="245"/>
      <c r="H156" s="248">
        <v>1</v>
      </c>
      <c r="I156" s="249"/>
      <c r="J156" s="245"/>
      <c r="K156" s="245"/>
      <c r="L156" s="250"/>
      <c r="M156" s="251"/>
      <c r="N156" s="252"/>
      <c r="O156" s="252"/>
      <c r="P156" s="252"/>
      <c r="Q156" s="252"/>
      <c r="R156" s="252"/>
      <c r="S156" s="252"/>
      <c r="T156" s="253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4" t="s">
        <v>152</v>
      </c>
      <c r="AU156" s="254" t="s">
        <v>79</v>
      </c>
      <c r="AV156" s="14" t="s">
        <v>79</v>
      </c>
      <c r="AW156" s="14" t="s">
        <v>32</v>
      </c>
      <c r="AX156" s="14" t="s">
        <v>70</v>
      </c>
      <c r="AY156" s="254" t="s">
        <v>141</v>
      </c>
    </row>
    <row r="157" s="15" customFormat="1">
      <c r="A157" s="15"/>
      <c r="B157" s="255"/>
      <c r="C157" s="256"/>
      <c r="D157" s="235" t="s">
        <v>152</v>
      </c>
      <c r="E157" s="257" t="s">
        <v>19</v>
      </c>
      <c r="F157" s="258" t="s">
        <v>155</v>
      </c>
      <c r="G157" s="256"/>
      <c r="H157" s="259">
        <v>1</v>
      </c>
      <c r="I157" s="260"/>
      <c r="J157" s="256"/>
      <c r="K157" s="256"/>
      <c r="L157" s="261"/>
      <c r="M157" s="262"/>
      <c r="N157" s="263"/>
      <c r="O157" s="263"/>
      <c r="P157" s="263"/>
      <c r="Q157" s="263"/>
      <c r="R157" s="263"/>
      <c r="S157" s="263"/>
      <c r="T157" s="264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65" t="s">
        <v>152</v>
      </c>
      <c r="AU157" s="265" t="s">
        <v>79</v>
      </c>
      <c r="AV157" s="15" t="s">
        <v>148</v>
      </c>
      <c r="AW157" s="15" t="s">
        <v>32</v>
      </c>
      <c r="AX157" s="15" t="s">
        <v>77</v>
      </c>
      <c r="AY157" s="265" t="s">
        <v>141</v>
      </c>
    </row>
    <row r="158" s="2" customFormat="1" ht="16.5" customHeight="1">
      <c r="A158" s="41"/>
      <c r="B158" s="42"/>
      <c r="C158" s="277" t="s">
        <v>317</v>
      </c>
      <c r="D158" s="277" t="s">
        <v>354</v>
      </c>
      <c r="E158" s="278" t="s">
        <v>814</v>
      </c>
      <c r="F158" s="279" t="s">
        <v>815</v>
      </c>
      <c r="G158" s="280" t="s">
        <v>467</v>
      </c>
      <c r="H158" s="281">
        <v>1</v>
      </c>
      <c r="I158" s="282"/>
      <c r="J158" s="283">
        <f>ROUND(I158*H158,2)</f>
        <v>0</v>
      </c>
      <c r="K158" s="279" t="s">
        <v>147</v>
      </c>
      <c r="L158" s="284"/>
      <c r="M158" s="285" t="s">
        <v>19</v>
      </c>
      <c r="N158" s="286" t="s">
        <v>41</v>
      </c>
      <c r="O158" s="87"/>
      <c r="P158" s="224">
        <f>O158*H158</f>
        <v>0</v>
      </c>
      <c r="Q158" s="224">
        <v>0.00029999999999999997</v>
      </c>
      <c r="R158" s="224">
        <f>Q158*H158</f>
        <v>0.00029999999999999997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205</v>
      </c>
      <c r="AT158" s="226" t="s">
        <v>354</v>
      </c>
      <c r="AU158" s="226" t="s">
        <v>79</v>
      </c>
      <c r="AY158" s="20" t="s">
        <v>141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77</v>
      </c>
      <c r="BK158" s="227">
        <f>ROUND(I158*H158,2)</f>
        <v>0</v>
      </c>
      <c r="BL158" s="20" t="s">
        <v>148</v>
      </c>
      <c r="BM158" s="226" t="s">
        <v>925</v>
      </c>
    </row>
    <row r="159" s="14" customFormat="1">
      <c r="A159" s="14"/>
      <c r="B159" s="244"/>
      <c r="C159" s="245"/>
      <c r="D159" s="235" t="s">
        <v>152</v>
      </c>
      <c r="E159" s="246" t="s">
        <v>19</v>
      </c>
      <c r="F159" s="247" t="s">
        <v>926</v>
      </c>
      <c r="G159" s="245"/>
      <c r="H159" s="248">
        <v>1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152</v>
      </c>
      <c r="AU159" s="254" t="s">
        <v>79</v>
      </c>
      <c r="AV159" s="14" t="s">
        <v>79</v>
      </c>
      <c r="AW159" s="14" t="s">
        <v>32</v>
      </c>
      <c r="AX159" s="14" t="s">
        <v>70</v>
      </c>
      <c r="AY159" s="254" t="s">
        <v>141</v>
      </c>
    </row>
    <row r="160" s="15" customFormat="1">
      <c r="A160" s="15"/>
      <c r="B160" s="255"/>
      <c r="C160" s="256"/>
      <c r="D160" s="235" t="s">
        <v>152</v>
      </c>
      <c r="E160" s="257" t="s">
        <v>19</v>
      </c>
      <c r="F160" s="258" t="s">
        <v>155</v>
      </c>
      <c r="G160" s="256"/>
      <c r="H160" s="259">
        <v>1</v>
      </c>
      <c r="I160" s="260"/>
      <c r="J160" s="256"/>
      <c r="K160" s="256"/>
      <c r="L160" s="261"/>
      <c r="M160" s="262"/>
      <c r="N160" s="263"/>
      <c r="O160" s="263"/>
      <c r="P160" s="263"/>
      <c r="Q160" s="263"/>
      <c r="R160" s="263"/>
      <c r="S160" s="263"/>
      <c r="T160" s="264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65" t="s">
        <v>152</v>
      </c>
      <c r="AU160" s="265" t="s">
        <v>79</v>
      </c>
      <c r="AV160" s="15" t="s">
        <v>148</v>
      </c>
      <c r="AW160" s="15" t="s">
        <v>32</v>
      </c>
      <c r="AX160" s="15" t="s">
        <v>77</v>
      </c>
      <c r="AY160" s="265" t="s">
        <v>141</v>
      </c>
    </row>
    <row r="161" s="2" customFormat="1" ht="16.5" customHeight="1">
      <c r="A161" s="41"/>
      <c r="B161" s="42"/>
      <c r="C161" s="215" t="s">
        <v>324</v>
      </c>
      <c r="D161" s="215" t="s">
        <v>143</v>
      </c>
      <c r="E161" s="216" t="s">
        <v>832</v>
      </c>
      <c r="F161" s="217" t="s">
        <v>833</v>
      </c>
      <c r="G161" s="218" t="s">
        <v>467</v>
      </c>
      <c r="H161" s="219">
        <v>8</v>
      </c>
      <c r="I161" s="220"/>
      <c r="J161" s="221">
        <f>ROUND(I161*H161,2)</f>
        <v>0</v>
      </c>
      <c r="K161" s="217" t="s">
        <v>19</v>
      </c>
      <c r="L161" s="47"/>
      <c r="M161" s="222" t="s">
        <v>19</v>
      </c>
      <c r="N161" s="223" t="s">
        <v>41</v>
      </c>
      <c r="O161" s="87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583</v>
      </c>
      <c r="AT161" s="226" t="s">
        <v>143</v>
      </c>
      <c r="AU161" s="226" t="s">
        <v>79</v>
      </c>
      <c r="AY161" s="20" t="s">
        <v>141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20" t="s">
        <v>77</v>
      </c>
      <c r="BK161" s="227">
        <f>ROUND(I161*H161,2)</f>
        <v>0</v>
      </c>
      <c r="BL161" s="20" t="s">
        <v>583</v>
      </c>
      <c r="BM161" s="226" t="s">
        <v>927</v>
      </c>
    </row>
    <row r="162" s="2" customFormat="1" ht="16.5" customHeight="1">
      <c r="A162" s="41"/>
      <c r="B162" s="42"/>
      <c r="C162" s="215" t="s">
        <v>330</v>
      </c>
      <c r="D162" s="215" t="s">
        <v>143</v>
      </c>
      <c r="E162" s="216" t="s">
        <v>835</v>
      </c>
      <c r="F162" s="217" t="s">
        <v>836</v>
      </c>
      <c r="G162" s="218" t="s">
        <v>467</v>
      </c>
      <c r="H162" s="219">
        <v>8</v>
      </c>
      <c r="I162" s="220"/>
      <c r="J162" s="221">
        <f>ROUND(I162*H162,2)</f>
        <v>0</v>
      </c>
      <c r="K162" s="217" t="s">
        <v>19</v>
      </c>
      <c r="L162" s="47"/>
      <c r="M162" s="222" t="s">
        <v>19</v>
      </c>
      <c r="N162" s="223" t="s">
        <v>41</v>
      </c>
      <c r="O162" s="87"/>
      <c r="P162" s="224">
        <f>O162*H162</f>
        <v>0</v>
      </c>
      <c r="Q162" s="224">
        <v>0.025000000000000001</v>
      </c>
      <c r="R162" s="224">
        <f>Q162*H162</f>
        <v>0.20000000000000001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148</v>
      </c>
      <c r="AT162" s="226" t="s">
        <v>143</v>
      </c>
      <c r="AU162" s="226" t="s">
        <v>79</v>
      </c>
      <c r="AY162" s="20" t="s">
        <v>141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20" t="s">
        <v>77</v>
      </c>
      <c r="BK162" s="227">
        <f>ROUND(I162*H162,2)</f>
        <v>0</v>
      </c>
      <c r="BL162" s="20" t="s">
        <v>148</v>
      </c>
      <c r="BM162" s="226" t="s">
        <v>928</v>
      </c>
    </row>
    <row r="163" s="14" customFormat="1">
      <c r="A163" s="14"/>
      <c r="B163" s="244"/>
      <c r="C163" s="245"/>
      <c r="D163" s="235" t="s">
        <v>152</v>
      </c>
      <c r="E163" s="246" t="s">
        <v>19</v>
      </c>
      <c r="F163" s="247" t="s">
        <v>929</v>
      </c>
      <c r="G163" s="245"/>
      <c r="H163" s="248">
        <v>8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152</v>
      </c>
      <c r="AU163" s="254" t="s">
        <v>79</v>
      </c>
      <c r="AV163" s="14" t="s">
        <v>79</v>
      </c>
      <c r="AW163" s="14" t="s">
        <v>32</v>
      </c>
      <c r="AX163" s="14" t="s">
        <v>70</v>
      </c>
      <c r="AY163" s="254" t="s">
        <v>141</v>
      </c>
    </row>
    <row r="164" s="15" customFormat="1">
      <c r="A164" s="15"/>
      <c r="B164" s="255"/>
      <c r="C164" s="256"/>
      <c r="D164" s="235" t="s">
        <v>152</v>
      </c>
      <c r="E164" s="257" t="s">
        <v>19</v>
      </c>
      <c r="F164" s="258" t="s">
        <v>155</v>
      </c>
      <c r="G164" s="256"/>
      <c r="H164" s="259">
        <v>8</v>
      </c>
      <c r="I164" s="260"/>
      <c r="J164" s="256"/>
      <c r="K164" s="256"/>
      <c r="L164" s="261"/>
      <c r="M164" s="262"/>
      <c r="N164" s="263"/>
      <c r="O164" s="263"/>
      <c r="P164" s="263"/>
      <c r="Q164" s="263"/>
      <c r="R164" s="263"/>
      <c r="S164" s="263"/>
      <c r="T164" s="264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65" t="s">
        <v>152</v>
      </c>
      <c r="AU164" s="265" t="s">
        <v>79</v>
      </c>
      <c r="AV164" s="15" t="s">
        <v>148</v>
      </c>
      <c r="AW164" s="15" t="s">
        <v>32</v>
      </c>
      <c r="AX164" s="15" t="s">
        <v>77</v>
      </c>
      <c r="AY164" s="265" t="s">
        <v>141</v>
      </c>
    </row>
    <row r="165" s="2" customFormat="1" ht="24.15" customHeight="1">
      <c r="A165" s="41"/>
      <c r="B165" s="42"/>
      <c r="C165" s="215" t="s">
        <v>341</v>
      </c>
      <c r="D165" s="215" t="s">
        <v>143</v>
      </c>
      <c r="E165" s="216" t="s">
        <v>930</v>
      </c>
      <c r="F165" s="217" t="s">
        <v>931</v>
      </c>
      <c r="G165" s="218" t="s">
        <v>467</v>
      </c>
      <c r="H165" s="219">
        <v>7</v>
      </c>
      <c r="I165" s="220"/>
      <c r="J165" s="221">
        <f>ROUND(I165*H165,2)</f>
        <v>0</v>
      </c>
      <c r="K165" s="217" t="s">
        <v>19</v>
      </c>
      <c r="L165" s="47"/>
      <c r="M165" s="222" t="s">
        <v>19</v>
      </c>
      <c r="N165" s="223" t="s">
        <v>41</v>
      </c>
      <c r="O165" s="87"/>
      <c r="P165" s="224">
        <f>O165*H165</f>
        <v>0</v>
      </c>
      <c r="Q165" s="224">
        <v>0.0060000000000000001</v>
      </c>
      <c r="R165" s="224">
        <f>Q165*H165</f>
        <v>0.042000000000000003</v>
      </c>
      <c r="S165" s="224">
        <v>0</v>
      </c>
      <c r="T165" s="225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6" t="s">
        <v>148</v>
      </c>
      <c r="AT165" s="226" t="s">
        <v>143</v>
      </c>
      <c r="AU165" s="226" t="s">
        <v>79</v>
      </c>
      <c r="AY165" s="20" t="s">
        <v>141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20" t="s">
        <v>77</v>
      </c>
      <c r="BK165" s="227">
        <f>ROUND(I165*H165,2)</f>
        <v>0</v>
      </c>
      <c r="BL165" s="20" t="s">
        <v>148</v>
      </c>
      <c r="BM165" s="226" t="s">
        <v>932</v>
      </c>
    </row>
    <row r="166" s="2" customFormat="1">
      <c r="A166" s="41"/>
      <c r="B166" s="42"/>
      <c r="C166" s="43"/>
      <c r="D166" s="235" t="s">
        <v>619</v>
      </c>
      <c r="E166" s="43"/>
      <c r="F166" s="291" t="s">
        <v>933</v>
      </c>
      <c r="G166" s="43"/>
      <c r="H166" s="43"/>
      <c r="I166" s="230"/>
      <c r="J166" s="43"/>
      <c r="K166" s="43"/>
      <c r="L166" s="47"/>
      <c r="M166" s="231"/>
      <c r="N166" s="232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20" t="s">
        <v>619</v>
      </c>
      <c r="AU166" s="20" t="s">
        <v>79</v>
      </c>
    </row>
    <row r="167" s="14" customFormat="1">
      <c r="A167" s="14"/>
      <c r="B167" s="244"/>
      <c r="C167" s="245"/>
      <c r="D167" s="235" t="s">
        <v>152</v>
      </c>
      <c r="E167" s="246" t="s">
        <v>19</v>
      </c>
      <c r="F167" s="247" t="s">
        <v>934</v>
      </c>
      <c r="G167" s="245"/>
      <c r="H167" s="248">
        <v>7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152</v>
      </c>
      <c r="AU167" s="254" t="s">
        <v>79</v>
      </c>
      <c r="AV167" s="14" t="s">
        <v>79</v>
      </c>
      <c r="AW167" s="14" t="s">
        <v>32</v>
      </c>
      <c r="AX167" s="14" t="s">
        <v>70</v>
      </c>
      <c r="AY167" s="254" t="s">
        <v>141</v>
      </c>
    </row>
    <row r="168" s="15" customFormat="1">
      <c r="A168" s="15"/>
      <c r="B168" s="255"/>
      <c r="C168" s="256"/>
      <c r="D168" s="235" t="s">
        <v>152</v>
      </c>
      <c r="E168" s="257" t="s">
        <v>19</v>
      </c>
      <c r="F168" s="258" t="s">
        <v>155</v>
      </c>
      <c r="G168" s="256"/>
      <c r="H168" s="259">
        <v>7</v>
      </c>
      <c r="I168" s="260"/>
      <c r="J168" s="256"/>
      <c r="K168" s="256"/>
      <c r="L168" s="261"/>
      <c r="M168" s="262"/>
      <c r="N168" s="263"/>
      <c r="O168" s="263"/>
      <c r="P168" s="263"/>
      <c r="Q168" s="263"/>
      <c r="R168" s="263"/>
      <c r="S168" s="263"/>
      <c r="T168" s="264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65" t="s">
        <v>152</v>
      </c>
      <c r="AU168" s="265" t="s">
        <v>79</v>
      </c>
      <c r="AV168" s="15" t="s">
        <v>148</v>
      </c>
      <c r="AW168" s="15" t="s">
        <v>32</v>
      </c>
      <c r="AX168" s="15" t="s">
        <v>77</v>
      </c>
      <c r="AY168" s="265" t="s">
        <v>141</v>
      </c>
    </row>
    <row r="169" s="2" customFormat="1" ht="24.15" customHeight="1">
      <c r="A169" s="41"/>
      <c r="B169" s="42"/>
      <c r="C169" s="215" t="s">
        <v>348</v>
      </c>
      <c r="D169" s="215" t="s">
        <v>143</v>
      </c>
      <c r="E169" s="216" t="s">
        <v>839</v>
      </c>
      <c r="F169" s="217" t="s">
        <v>840</v>
      </c>
      <c r="G169" s="218" t="s">
        <v>467</v>
      </c>
      <c r="H169" s="219">
        <v>1</v>
      </c>
      <c r="I169" s="220"/>
      <c r="J169" s="221">
        <f>ROUND(I169*H169,2)</f>
        <v>0</v>
      </c>
      <c r="K169" s="217" t="s">
        <v>19</v>
      </c>
      <c r="L169" s="47"/>
      <c r="M169" s="222" t="s">
        <v>19</v>
      </c>
      <c r="N169" s="223" t="s">
        <v>41</v>
      </c>
      <c r="O169" s="87"/>
      <c r="P169" s="224">
        <f>O169*H169</f>
        <v>0</v>
      </c>
      <c r="Q169" s="224">
        <v>0.0060000000000000001</v>
      </c>
      <c r="R169" s="224">
        <f>Q169*H169</f>
        <v>0.0060000000000000001</v>
      </c>
      <c r="S169" s="224">
        <v>0</v>
      </c>
      <c r="T169" s="225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6" t="s">
        <v>148</v>
      </c>
      <c r="AT169" s="226" t="s">
        <v>143</v>
      </c>
      <c r="AU169" s="226" t="s">
        <v>79</v>
      </c>
      <c r="AY169" s="20" t="s">
        <v>141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20" t="s">
        <v>77</v>
      </c>
      <c r="BK169" s="227">
        <f>ROUND(I169*H169,2)</f>
        <v>0</v>
      </c>
      <c r="BL169" s="20" t="s">
        <v>148</v>
      </c>
      <c r="BM169" s="226" t="s">
        <v>935</v>
      </c>
    </row>
    <row r="170" s="14" customFormat="1">
      <c r="A170" s="14"/>
      <c r="B170" s="244"/>
      <c r="C170" s="245"/>
      <c r="D170" s="235" t="s">
        <v>152</v>
      </c>
      <c r="E170" s="246" t="s">
        <v>19</v>
      </c>
      <c r="F170" s="247" t="s">
        <v>936</v>
      </c>
      <c r="G170" s="245"/>
      <c r="H170" s="248">
        <v>1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152</v>
      </c>
      <c r="AU170" s="254" t="s">
        <v>79</v>
      </c>
      <c r="AV170" s="14" t="s">
        <v>79</v>
      </c>
      <c r="AW170" s="14" t="s">
        <v>32</v>
      </c>
      <c r="AX170" s="14" t="s">
        <v>70</v>
      </c>
      <c r="AY170" s="254" t="s">
        <v>141</v>
      </c>
    </row>
    <row r="171" s="15" customFormat="1">
      <c r="A171" s="15"/>
      <c r="B171" s="255"/>
      <c r="C171" s="256"/>
      <c r="D171" s="235" t="s">
        <v>152</v>
      </c>
      <c r="E171" s="257" t="s">
        <v>19</v>
      </c>
      <c r="F171" s="258" t="s">
        <v>155</v>
      </c>
      <c r="G171" s="256"/>
      <c r="H171" s="259">
        <v>1</v>
      </c>
      <c r="I171" s="260"/>
      <c r="J171" s="256"/>
      <c r="K171" s="256"/>
      <c r="L171" s="261"/>
      <c r="M171" s="262"/>
      <c r="N171" s="263"/>
      <c r="O171" s="263"/>
      <c r="P171" s="263"/>
      <c r="Q171" s="263"/>
      <c r="R171" s="263"/>
      <c r="S171" s="263"/>
      <c r="T171" s="264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65" t="s">
        <v>152</v>
      </c>
      <c r="AU171" s="265" t="s">
        <v>79</v>
      </c>
      <c r="AV171" s="15" t="s">
        <v>148</v>
      </c>
      <c r="AW171" s="15" t="s">
        <v>32</v>
      </c>
      <c r="AX171" s="15" t="s">
        <v>77</v>
      </c>
      <c r="AY171" s="265" t="s">
        <v>141</v>
      </c>
    </row>
    <row r="172" s="2" customFormat="1" ht="33" customHeight="1">
      <c r="A172" s="41"/>
      <c r="B172" s="42"/>
      <c r="C172" s="215" t="s">
        <v>353</v>
      </c>
      <c r="D172" s="215" t="s">
        <v>143</v>
      </c>
      <c r="E172" s="216" t="s">
        <v>937</v>
      </c>
      <c r="F172" s="217" t="s">
        <v>938</v>
      </c>
      <c r="G172" s="218" t="s">
        <v>467</v>
      </c>
      <c r="H172" s="219">
        <v>1</v>
      </c>
      <c r="I172" s="220"/>
      <c r="J172" s="221">
        <f>ROUND(I172*H172,2)</f>
        <v>0</v>
      </c>
      <c r="K172" s="217" t="s">
        <v>19</v>
      </c>
      <c r="L172" s="47"/>
      <c r="M172" s="222" t="s">
        <v>19</v>
      </c>
      <c r="N172" s="223" t="s">
        <v>41</v>
      </c>
      <c r="O172" s="87"/>
      <c r="P172" s="224">
        <f>O172*H172</f>
        <v>0</v>
      </c>
      <c r="Q172" s="224">
        <v>0.0060000000000000001</v>
      </c>
      <c r="R172" s="224">
        <f>Q172*H172</f>
        <v>0.0060000000000000001</v>
      </c>
      <c r="S172" s="224">
        <v>0</v>
      </c>
      <c r="T172" s="225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6" t="s">
        <v>148</v>
      </c>
      <c r="AT172" s="226" t="s">
        <v>143</v>
      </c>
      <c r="AU172" s="226" t="s">
        <v>79</v>
      </c>
      <c r="AY172" s="20" t="s">
        <v>141</v>
      </c>
      <c r="BE172" s="227">
        <f>IF(N172="základní",J172,0)</f>
        <v>0</v>
      </c>
      <c r="BF172" s="227">
        <f>IF(N172="snížená",J172,0)</f>
        <v>0</v>
      </c>
      <c r="BG172" s="227">
        <f>IF(N172="zákl. přenesená",J172,0)</f>
        <v>0</v>
      </c>
      <c r="BH172" s="227">
        <f>IF(N172="sníž. přenesená",J172,0)</f>
        <v>0</v>
      </c>
      <c r="BI172" s="227">
        <f>IF(N172="nulová",J172,0)</f>
        <v>0</v>
      </c>
      <c r="BJ172" s="20" t="s">
        <v>77</v>
      </c>
      <c r="BK172" s="227">
        <f>ROUND(I172*H172,2)</f>
        <v>0</v>
      </c>
      <c r="BL172" s="20" t="s">
        <v>148</v>
      </c>
      <c r="BM172" s="226" t="s">
        <v>939</v>
      </c>
    </row>
    <row r="173" s="2" customFormat="1">
      <c r="A173" s="41"/>
      <c r="B173" s="42"/>
      <c r="C173" s="43"/>
      <c r="D173" s="235" t="s">
        <v>619</v>
      </c>
      <c r="E173" s="43"/>
      <c r="F173" s="291" t="s">
        <v>940</v>
      </c>
      <c r="G173" s="43"/>
      <c r="H173" s="43"/>
      <c r="I173" s="230"/>
      <c r="J173" s="43"/>
      <c r="K173" s="43"/>
      <c r="L173" s="47"/>
      <c r="M173" s="231"/>
      <c r="N173" s="232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20" t="s">
        <v>619</v>
      </c>
      <c r="AU173" s="20" t="s">
        <v>79</v>
      </c>
    </row>
    <row r="174" s="14" customFormat="1">
      <c r="A174" s="14"/>
      <c r="B174" s="244"/>
      <c r="C174" s="245"/>
      <c r="D174" s="235" t="s">
        <v>152</v>
      </c>
      <c r="E174" s="246" t="s">
        <v>19</v>
      </c>
      <c r="F174" s="247" t="s">
        <v>941</v>
      </c>
      <c r="G174" s="245"/>
      <c r="H174" s="248">
        <v>1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152</v>
      </c>
      <c r="AU174" s="254" t="s">
        <v>79</v>
      </c>
      <c r="AV174" s="14" t="s">
        <v>79</v>
      </c>
      <c r="AW174" s="14" t="s">
        <v>32</v>
      </c>
      <c r="AX174" s="14" t="s">
        <v>70</v>
      </c>
      <c r="AY174" s="254" t="s">
        <v>141</v>
      </c>
    </row>
    <row r="175" s="15" customFormat="1">
      <c r="A175" s="15"/>
      <c r="B175" s="255"/>
      <c r="C175" s="256"/>
      <c r="D175" s="235" t="s">
        <v>152</v>
      </c>
      <c r="E175" s="257" t="s">
        <v>19</v>
      </c>
      <c r="F175" s="258" t="s">
        <v>155</v>
      </c>
      <c r="G175" s="256"/>
      <c r="H175" s="259">
        <v>1</v>
      </c>
      <c r="I175" s="260"/>
      <c r="J175" s="256"/>
      <c r="K175" s="256"/>
      <c r="L175" s="261"/>
      <c r="M175" s="262"/>
      <c r="N175" s="263"/>
      <c r="O175" s="263"/>
      <c r="P175" s="263"/>
      <c r="Q175" s="263"/>
      <c r="R175" s="263"/>
      <c r="S175" s="263"/>
      <c r="T175" s="264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65" t="s">
        <v>152</v>
      </c>
      <c r="AU175" s="265" t="s">
        <v>79</v>
      </c>
      <c r="AV175" s="15" t="s">
        <v>148</v>
      </c>
      <c r="AW175" s="15" t="s">
        <v>32</v>
      </c>
      <c r="AX175" s="15" t="s">
        <v>77</v>
      </c>
      <c r="AY175" s="265" t="s">
        <v>141</v>
      </c>
    </row>
    <row r="176" s="2" customFormat="1" ht="24.15" customHeight="1">
      <c r="A176" s="41"/>
      <c r="B176" s="42"/>
      <c r="C176" s="215" t="s">
        <v>359</v>
      </c>
      <c r="D176" s="215" t="s">
        <v>143</v>
      </c>
      <c r="E176" s="216" t="s">
        <v>942</v>
      </c>
      <c r="F176" s="217" t="s">
        <v>943</v>
      </c>
      <c r="G176" s="218" t="s">
        <v>467</v>
      </c>
      <c r="H176" s="219">
        <v>6</v>
      </c>
      <c r="I176" s="220"/>
      <c r="J176" s="221">
        <f>ROUND(I176*H176,2)</f>
        <v>0</v>
      </c>
      <c r="K176" s="217" t="s">
        <v>19</v>
      </c>
      <c r="L176" s="47"/>
      <c r="M176" s="222" t="s">
        <v>19</v>
      </c>
      <c r="N176" s="223" t="s">
        <v>41</v>
      </c>
      <c r="O176" s="87"/>
      <c r="P176" s="224">
        <f>O176*H176</f>
        <v>0</v>
      </c>
      <c r="Q176" s="224">
        <v>0.0060000000000000001</v>
      </c>
      <c r="R176" s="224">
        <f>Q176*H176</f>
        <v>0.036000000000000004</v>
      </c>
      <c r="S176" s="224">
        <v>0</v>
      </c>
      <c r="T176" s="225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6" t="s">
        <v>148</v>
      </c>
      <c r="AT176" s="226" t="s">
        <v>143</v>
      </c>
      <c r="AU176" s="226" t="s">
        <v>79</v>
      </c>
      <c r="AY176" s="20" t="s">
        <v>141</v>
      </c>
      <c r="BE176" s="227">
        <f>IF(N176="základní",J176,0)</f>
        <v>0</v>
      </c>
      <c r="BF176" s="227">
        <f>IF(N176="snížená",J176,0)</f>
        <v>0</v>
      </c>
      <c r="BG176" s="227">
        <f>IF(N176="zákl. přenesená",J176,0)</f>
        <v>0</v>
      </c>
      <c r="BH176" s="227">
        <f>IF(N176="sníž. přenesená",J176,0)</f>
        <v>0</v>
      </c>
      <c r="BI176" s="227">
        <f>IF(N176="nulová",J176,0)</f>
        <v>0</v>
      </c>
      <c r="BJ176" s="20" t="s">
        <v>77</v>
      </c>
      <c r="BK176" s="227">
        <f>ROUND(I176*H176,2)</f>
        <v>0</v>
      </c>
      <c r="BL176" s="20" t="s">
        <v>148</v>
      </c>
      <c r="BM176" s="226" t="s">
        <v>944</v>
      </c>
    </row>
    <row r="177" s="2" customFormat="1">
      <c r="A177" s="41"/>
      <c r="B177" s="42"/>
      <c r="C177" s="43"/>
      <c r="D177" s="235" t="s">
        <v>619</v>
      </c>
      <c r="E177" s="43"/>
      <c r="F177" s="291" t="s">
        <v>945</v>
      </c>
      <c r="G177" s="43"/>
      <c r="H177" s="43"/>
      <c r="I177" s="230"/>
      <c r="J177" s="43"/>
      <c r="K177" s="43"/>
      <c r="L177" s="47"/>
      <c r="M177" s="231"/>
      <c r="N177" s="232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20" t="s">
        <v>619</v>
      </c>
      <c r="AU177" s="20" t="s">
        <v>79</v>
      </c>
    </row>
    <row r="178" s="14" customFormat="1">
      <c r="A178" s="14"/>
      <c r="B178" s="244"/>
      <c r="C178" s="245"/>
      <c r="D178" s="235" t="s">
        <v>152</v>
      </c>
      <c r="E178" s="246" t="s">
        <v>19</v>
      </c>
      <c r="F178" s="247" t="s">
        <v>946</v>
      </c>
      <c r="G178" s="245"/>
      <c r="H178" s="248">
        <v>6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152</v>
      </c>
      <c r="AU178" s="254" t="s">
        <v>79</v>
      </c>
      <c r="AV178" s="14" t="s">
        <v>79</v>
      </c>
      <c r="AW178" s="14" t="s">
        <v>32</v>
      </c>
      <c r="AX178" s="14" t="s">
        <v>70</v>
      </c>
      <c r="AY178" s="254" t="s">
        <v>141</v>
      </c>
    </row>
    <row r="179" s="15" customFormat="1">
      <c r="A179" s="15"/>
      <c r="B179" s="255"/>
      <c r="C179" s="256"/>
      <c r="D179" s="235" t="s">
        <v>152</v>
      </c>
      <c r="E179" s="257" t="s">
        <v>19</v>
      </c>
      <c r="F179" s="258" t="s">
        <v>155</v>
      </c>
      <c r="G179" s="256"/>
      <c r="H179" s="259">
        <v>6</v>
      </c>
      <c r="I179" s="260"/>
      <c r="J179" s="256"/>
      <c r="K179" s="256"/>
      <c r="L179" s="261"/>
      <c r="M179" s="262"/>
      <c r="N179" s="263"/>
      <c r="O179" s="263"/>
      <c r="P179" s="263"/>
      <c r="Q179" s="263"/>
      <c r="R179" s="263"/>
      <c r="S179" s="263"/>
      <c r="T179" s="264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65" t="s">
        <v>152</v>
      </c>
      <c r="AU179" s="265" t="s">
        <v>79</v>
      </c>
      <c r="AV179" s="15" t="s">
        <v>148</v>
      </c>
      <c r="AW179" s="15" t="s">
        <v>32</v>
      </c>
      <c r="AX179" s="15" t="s">
        <v>77</v>
      </c>
      <c r="AY179" s="265" t="s">
        <v>141</v>
      </c>
    </row>
    <row r="180" s="12" customFormat="1" ht="22.8" customHeight="1">
      <c r="A180" s="12"/>
      <c r="B180" s="199"/>
      <c r="C180" s="200"/>
      <c r="D180" s="201" t="s">
        <v>69</v>
      </c>
      <c r="E180" s="213" t="s">
        <v>598</v>
      </c>
      <c r="F180" s="213" t="s">
        <v>599</v>
      </c>
      <c r="G180" s="200"/>
      <c r="H180" s="200"/>
      <c r="I180" s="203"/>
      <c r="J180" s="214">
        <f>BK180</f>
        <v>0</v>
      </c>
      <c r="K180" s="200"/>
      <c r="L180" s="205"/>
      <c r="M180" s="206"/>
      <c r="N180" s="207"/>
      <c r="O180" s="207"/>
      <c r="P180" s="208">
        <f>SUM(P181:P182)</f>
        <v>0</v>
      </c>
      <c r="Q180" s="207"/>
      <c r="R180" s="208">
        <f>SUM(R181:R182)</f>
        <v>0</v>
      </c>
      <c r="S180" s="207"/>
      <c r="T180" s="209">
        <f>SUM(T181:T182)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10" t="s">
        <v>77</v>
      </c>
      <c r="AT180" s="211" t="s">
        <v>69</v>
      </c>
      <c r="AU180" s="211" t="s">
        <v>77</v>
      </c>
      <c r="AY180" s="210" t="s">
        <v>141</v>
      </c>
      <c r="BK180" s="212">
        <f>SUM(BK181:BK182)</f>
        <v>0</v>
      </c>
    </row>
    <row r="181" s="2" customFormat="1" ht="24.15" customHeight="1">
      <c r="A181" s="41"/>
      <c r="B181" s="42"/>
      <c r="C181" s="215" t="s">
        <v>372</v>
      </c>
      <c r="D181" s="215" t="s">
        <v>143</v>
      </c>
      <c r="E181" s="216" t="s">
        <v>601</v>
      </c>
      <c r="F181" s="217" t="s">
        <v>602</v>
      </c>
      <c r="G181" s="218" t="s">
        <v>320</v>
      </c>
      <c r="H181" s="219">
        <v>0.752</v>
      </c>
      <c r="I181" s="220"/>
      <c r="J181" s="221">
        <f>ROUND(I181*H181,2)</f>
        <v>0</v>
      </c>
      <c r="K181" s="217" t="s">
        <v>147</v>
      </c>
      <c r="L181" s="47"/>
      <c r="M181" s="222" t="s">
        <v>19</v>
      </c>
      <c r="N181" s="223" t="s">
        <v>41</v>
      </c>
      <c r="O181" s="87"/>
      <c r="P181" s="224">
        <f>O181*H181</f>
        <v>0</v>
      </c>
      <c r="Q181" s="224">
        <v>0</v>
      </c>
      <c r="R181" s="224">
        <f>Q181*H181</f>
        <v>0</v>
      </c>
      <c r="S181" s="224">
        <v>0</v>
      </c>
      <c r="T181" s="225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6" t="s">
        <v>148</v>
      </c>
      <c r="AT181" s="226" t="s">
        <v>143</v>
      </c>
      <c r="AU181" s="226" t="s">
        <v>79</v>
      </c>
      <c r="AY181" s="20" t="s">
        <v>141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20" t="s">
        <v>77</v>
      </c>
      <c r="BK181" s="227">
        <f>ROUND(I181*H181,2)</f>
        <v>0</v>
      </c>
      <c r="BL181" s="20" t="s">
        <v>148</v>
      </c>
      <c r="BM181" s="226" t="s">
        <v>947</v>
      </c>
    </row>
    <row r="182" s="2" customFormat="1">
      <c r="A182" s="41"/>
      <c r="B182" s="42"/>
      <c r="C182" s="43"/>
      <c r="D182" s="228" t="s">
        <v>150</v>
      </c>
      <c r="E182" s="43"/>
      <c r="F182" s="229" t="s">
        <v>604</v>
      </c>
      <c r="G182" s="43"/>
      <c r="H182" s="43"/>
      <c r="I182" s="230"/>
      <c r="J182" s="43"/>
      <c r="K182" s="43"/>
      <c r="L182" s="47"/>
      <c r="M182" s="287"/>
      <c r="N182" s="288"/>
      <c r="O182" s="289"/>
      <c r="P182" s="289"/>
      <c r="Q182" s="289"/>
      <c r="R182" s="289"/>
      <c r="S182" s="289"/>
      <c r="T182" s="290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20" t="s">
        <v>150</v>
      </c>
      <c r="AU182" s="20" t="s">
        <v>79</v>
      </c>
    </row>
    <row r="183" s="2" customFormat="1" ht="6.96" customHeight="1">
      <c r="A183" s="41"/>
      <c r="B183" s="62"/>
      <c r="C183" s="63"/>
      <c r="D183" s="63"/>
      <c r="E183" s="63"/>
      <c r="F183" s="63"/>
      <c r="G183" s="63"/>
      <c r="H183" s="63"/>
      <c r="I183" s="63"/>
      <c r="J183" s="63"/>
      <c r="K183" s="63"/>
      <c r="L183" s="47"/>
      <c r="M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</row>
  </sheetData>
  <sheetProtection sheet="1" autoFilter="0" formatColumns="0" formatRows="0" objects="1" scenarios="1" spinCount="100000" saltValue="IygTFv3yDGMDn9Z0OxMqxYoBUKgCLrNIgArJ27+NIt7ebNAafRbOLZPNr/weqf84RAcNmeTNeeuW2H+P7V7xSg==" hashValue="OkTugDQTNrhXVaUaQZ2E37x57g1r00HijT1VMPGgONvp+cDs9FVO2l0HVs3uZyOxxtrVIDYRLyx8GaqhDK8s5g==" algorithmName="SHA-512" password="CC51"/>
  <autoFilter ref="C89:K182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8:H78"/>
    <mergeCell ref="E80:H80"/>
    <mergeCell ref="E82:H82"/>
    <mergeCell ref="L2:V2"/>
  </mergeCells>
  <hyperlinks>
    <hyperlink ref="F94" r:id="rId1" display="https://podminky.urs.cz/item/CS_URS_2025_02/857241131"/>
    <hyperlink ref="F100" r:id="rId2" display="https://podminky.urs.cz/item/CS_URS_2025_02/871161141"/>
    <hyperlink ref="F107" r:id="rId3" display="https://podminky.urs.cz/item/CS_URS_2025_02/877162001"/>
    <hyperlink ref="F115" r:id="rId4" display="https://podminky.urs.cz/item/CS_URS_2025_02/877172001"/>
    <hyperlink ref="F123" r:id="rId5" display="https://podminky.urs.cz/item/CS_URS_2025_02/892233122"/>
    <hyperlink ref="F125" r:id="rId6" display="https://podminky.urs.cz/item/CS_URS_2025_02/892241111"/>
    <hyperlink ref="F127" r:id="rId7" display="https://podminky.urs.cz/item/CS_URS_2025_02/899712111"/>
    <hyperlink ref="F136" r:id="rId8" display="https://podminky.urs.cz/item/CS_URS_2025_02/891241112"/>
    <hyperlink ref="F142" r:id="rId9" display="https://podminky.urs.cz/item/CS_URS_2025_02/899401111"/>
    <hyperlink ref="F182" r:id="rId10" display="https://podminky.urs.cz/item/CS_URS_2025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93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79</v>
      </c>
    </row>
    <row r="4" s="1" customFormat="1" ht="24.96" customHeight="1">
      <c r="B4" s="23"/>
      <c r="D4" s="143" t="s">
        <v>109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26.25" customHeight="1">
      <c r="B7" s="23"/>
      <c r="E7" s="146" t="str">
        <f>'Rekapitulace stavby'!K6</f>
        <v>UHERSKÉ HRADIŠTĚ, MAŘATICE, UL. NA ZÁPOVĚDI REKONSTRUKCE VODOVODNÍCH ŘADŮ O-7 A O-8</v>
      </c>
      <c r="F7" s="145"/>
      <c r="G7" s="145"/>
      <c r="H7" s="145"/>
      <c r="L7" s="23"/>
    </row>
    <row r="8" s="1" customFormat="1" ht="12" customHeight="1">
      <c r="B8" s="23"/>
      <c r="D8" s="145" t="s">
        <v>110</v>
      </c>
      <c r="L8" s="23"/>
    </row>
    <row r="9" s="2" customFormat="1" ht="16.5" customHeight="1">
      <c r="A9" s="41"/>
      <c r="B9" s="47"/>
      <c r="C9" s="41"/>
      <c r="D9" s="41"/>
      <c r="E9" s="146" t="s">
        <v>111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112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948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19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21</v>
      </c>
      <c r="E14" s="41"/>
      <c r="F14" s="136" t="s">
        <v>22</v>
      </c>
      <c r="G14" s="41"/>
      <c r="H14" s="41"/>
      <c r="I14" s="145" t="s">
        <v>23</v>
      </c>
      <c r="J14" s="149" t="str">
        <f>'Rekapitulace stavby'!AN8</f>
        <v>25. 9. 2025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25</v>
      </c>
      <c r="E16" s="41"/>
      <c r="F16" s="41"/>
      <c r="G16" s="41"/>
      <c r="H16" s="41"/>
      <c r="I16" s="145" t="s">
        <v>26</v>
      </c>
      <c r="J16" s="136" t="str">
        <f>IF('Rekapitulace stavby'!AN10="","",'Rekapitulace stavby'!AN10)</f>
        <v/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tr">
        <f>IF('Rekapitulace stavby'!E11="","",'Rekapitulace stavby'!E11)</f>
        <v xml:space="preserve"> </v>
      </c>
      <c r="F17" s="41"/>
      <c r="G17" s="41"/>
      <c r="H17" s="41"/>
      <c r="I17" s="145" t="s">
        <v>28</v>
      </c>
      <c r="J17" s="136" t="str">
        <f>IF('Rekapitulace stavby'!AN11="","",'Rekapitulace stavby'!AN11)</f>
        <v/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29</v>
      </c>
      <c r="E19" s="41"/>
      <c r="F19" s="41"/>
      <c r="G19" s="41"/>
      <c r="H19" s="41"/>
      <c r="I19" s="145" t="s">
        <v>26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28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31</v>
      </c>
      <c r="E22" s="41"/>
      <c r="F22" s="41"/>
      <c r="G22" s="41"/>
      <c r="H22" s="41"/>
      <c r="I22" s="145" t="s">
        <v>26</v>
      </c>
      <c r="J22" s="136" t="str">
        <f>IF('Rekapitulace stavby'!AN16="","",'Rekapitulace stavby'!AN16)</f>
        <v/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tr">
        <f>IF('Rekapitulace stavby'!E17="","",'Rekapitulace stavby'!E17)</f>
        <v xml:space="preserve"> </v>
      </c>
      <c r="F23" s="41"/>
      <c r="G23" s="41"/>
      <c r="H23" s="41"/>
      <c r="I23" s="145" t="s">
        <v>28</v>
      </c>
      <c r="J23" s="136" t="str">
        <f>IF('Rekapitulace stavby'!AN17="","",'Rekapitulace stavby'!AN17)</f>
        <v/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33</v>
      </c>
      <c r="E25" s="41"/>
      <c r="F25" s="41"/>
      <c r="G25" s="41"/>
      <c r="H25" s="41"/>
      <c r="I25" s="145" t="s">
        <v>26</v>
      </c>
      <c r="J25" s="136" t="str">
        <f>IF('Rekapitulace stavby'!AN19="","",'Rekapitulace stavby'!AN19)</f>
        <v/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5" t="s">
        <v>28</v>
      </c>
      <c r="J26" s="136" t="str">
        <f>IF('Rekapitulace stavby'!AN20="","",'Rekapitulace stavby'!AN20)</f>
        <v/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34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36</v>
      </c>
      <c r="E32" s="41"/>
      <c r="F32" s="41"/>
      <c r="G32" s="41"/>
      <c r="H32" s="41"/>
      <c r="I32" s="41"/>
      <c r="J32" s="156">
        <f>ROUND(J89,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38</v>
      </c>
      <c r="G34" s="41"/>
      <c r="H34" s="41"/>
      <c r="I34" s="157" t="s">
        <v>37</v>
      </c>
      <c r="J34" s="157" t="s">
        <v>39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40</v>
      </c>
      <c r="E35" s="145" t="s">
        <v>41</v>
      </c>
      <c r="F35" s="159">
        <f>ROUND((SUM(BE89:BE171)),  2)</f>
        <v>0</v>
      </c>
      <c r="G35" s="41"/>
      <c r="H35" s="41"/>
      <c r="I35" s="160">
        <v>0.20999999999999999</v>
      </c>
      <c r="J35" s="159">
        <f>ROUND(((SUM(BE89:BE171))*I35),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42</v>
      </c>
      <c r="F36" s="159">
        <f>ROUND((SUM(BF89:BF171)),  2)</f>
        <v>0</v>
      </c>
      <c r="G36" s="41"/>
      <c r="H36" s="41"/>
      <c r="I36" s="160">
        <v>0.12</v>
      </c>
      <c r="J36" s="159">
        <f>ROUND(((SUM(BF89:BF171))*I36),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43</v>
      </c>
      <c r="F37" s="159">
        <f>ROUND((SUM(BG89:BG171)),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44</v>
      </c>
      <c r="F38" s="159">
        <f>ROUND((SUM(BH89:BH171)),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45</v>
      </c>
      <c r="F39" s="159">
        <f>ROUND((SUM(BI89:BI171)),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46</v>
      </c>
      <c r="E41" s="163"/>
      <c r="F41" s="163"/>
      <c r="G41" s="164" t="s">
        <v>47</v>
      </c>
      <c r="H41" s="165" t="s">
        <v>48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114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2" t="str">
        <f>E7</f>
        <v>UHERSKÉ HRADIŠTĚ, MAŘATICE, UL. NA ZÁPOVĚDI REKONSTRUKCE VODOVODNÍCH ŘADŮ O-7 A O-8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110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111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112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SO01.4 - Provizorní zásobení vodou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21</v>
      </c>
      <c r="D56" s="43"/>
      <c r="E56" s="43"/>
      <c r="F56" s="30" t="str">
        <f>F14</f>
        <v>Uherské Hradiště, místní části Mařatice</v>
      </c>
      <c r="G56" s="43"/>
      <c r="H56" s="43"/>
      <c r="I56" s="35" t="s">
        <v>23</v>
      </c>
      <c r="J56" s="75" t="str">
        <f>IF(J14="","",J14)</f>
        <v>25. 9. 2025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25</v>
      </c>
      <c r="D58" s="43"/>
      <c r="E58" s="43"/>
      <c r="F58" s="30" t="str">
        <f>E17</f>
        <v xml:space="preserve"> </v>
      </c>
      <c r="G58" s="43"/>
      <c r="H58" s="43"/>
      <c r="I58" s="35" t="s">
        <v>31</v>
      </c>
      <c r="J58" s="39" t="str">
        <f>E23</f>
        <v xml:space="preserve"> 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29</v>
      </c>
      <c r="D59" s="43"/>
      <c r="E59" s="43"/>
      <c r="F59" s="30" t="str">
        <f>IF(E20="","",E20)</f>
        <v>Vyplň údaj</v>
      </c>
      <c r="G59" s="43"/>
      <c r="H59" s="43"/>
      <c r="I59" s="35" t="s">
        <v>33</v>
      </c>
      <c r="J59" s="39" t="str">
        <f>E26</f>
        <v xml:space="preserve"> 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115</v>
      </c>
      <c r="D61" s="174"/>
      <c r="E61" s="174"/>
      <c r="F61" s="174"/>
      <c r="G61" s="174"/>
      <c r="H61" s="174"/>
      <c r="I61" s="174"/>
      <c r="J61" s="175" t="s">
        <v>116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68</v>
      </c>
      <c r="D63" s="43"/>
      <c r="E63" s="43"/>
      <c r="F63" s="43"/>
      <c r="G63" s="43"/>
      <c r="H63" s="43"/>
      <c r="I63" s="43"/>
      <c r="J63" s="105">
        <f>J89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117</v>
      </c>
    </row>
    <row r="64" s="9" customFormat="1" ht="24.96" customHeight="1">
      <c r="A64" s="9"/>
      <c r="B64" s="177"/>
      <c r="C64" s="178"/>
      <c r="D64" s="179" t="s">
        <v>606</v>
      </c>
      <c r="E64" s="180"/>
      <c r="F64" s="180"/>
      <c r="G64" s="180"/>
      <c r="H64" s="180"/>
      <c r="I64" s="180"/>
      <c r="J64" s="181">
        <f>J90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607</v>
      </c>
      <c r="E65" s="185"/>
      <c r="F65" s="185"/>
      <c r="G65" s="185"/>
      <c r="H65" s="185"/>
      <c r="I65" s="185"/>
      <c r="J65" s="186">
        <f>J91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609</v>
      </c>
      <c r="E66" s="185"/>
      <c r="F66" s="185"/>
      <c r="G66" s="185"/>
      <c r="H66" s="185"/>
      <c r="I66" s="185"/>
      <c r="J66" s="186">
        <f>J162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125</v>
      </c>
      <c r="E67" s="185"/>
      <c r="F67" s="185"/>
      <c r="G67" s="185"/>
      <c r="H67" s="185"/>
      <c r="I67" s="185"/>
      <c r="J67" s="186">
        <f>J169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2" customFormat="1" ht="21.84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4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6.96" customHeight="1">
      <c r="A69" s="41"/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3" s="2" customFormat="1" ht="6.96" customHeight="1">
      <c r="A73" s="41"/>
      <c r="B73" s="64"/>
      <c r="C73" s="65"/>
      <c r="D73" s="65"/>
      <c r="E73" s="65"/>
      <c r="F73" s="65"/>
      <c r="G73" s="65"/>
      <c r="H73" s="65"/>
      <c r="I73" s="65"/>
      <c r="J73" s="65"/>
      <c r="K73" s="65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24.96" customHeight="1">
      <c r="A74" s="41"/>
      <c r="B74" s="42"/>
      <c r="C74" s="26" t="s">
        <v>126</v>
      </c>
      <c r="D74" s="43"/>
      <c r="E74" s="43"/>
      <c r="F74" s="43"/>
      <c r="G74" s="43"/>
      <c r="H74" s="43"/>
      <c r="I74" s="43"/>
      <c r="J74" s="43"/>
      <c r="K74" s="4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2" customHeight="1">
      <c r="A76" s="41"/>
      <c r="B76" s="42"/>
      <c r="C76" s="35" t="s">
        <v>16</v>
      </c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6.25" customHeight="1">
      <c r="A77" s="41"/>
      <c r="B77" s="42"/>
      <c r="C77" s="43"/>
      <c r="D77" s="43"/>
      <c r="E77" s="172" t="str">
        <f>E7</f>
        <v>UHERSKÉ HRADIŠTĚ, MAŘATICE, UL. NA ZÁPOVĚDI REKONSTRUKCE VODOVODNÍCH ŘADŮ O-7 A O-8</v>
      </c>
      <c r="F77" s="35"/>
      <c r="G77" s="35"/>
      <c r="H77" s="35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1" customFormat="1" ht="12" customHeight="1">
      <c r="B78" s="24"/>
      <c r="C78" s="35" t="s">
        <v>110</v>
      </c>
      <c r="D78" s="25"/>
      <c r="E78" s="25"/>
      <c r="F78" s="25"/>
      <c r="G78" s="25"/>
      <c r="H78" s="25"/>
      <c r="I78" s="25"/>
      <c r="J78" s="25"/>
      <c r="K78" s="25"/>
      <c r="L78" s="23"/>
    </row>
    <row r="79" s="2" customFormat="1" ht="16.5" customHeight="1">
      <c r="A79" s="41"/>
      <c r="B79" s="42"/>
      <c r="C79" s="43"/>
      <c r="D79" s="43"/>
      <c r="E79" s="172" t="s">
        <v>111</v>
      </c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112</v>
      </c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72" t="str">
        <f>E11</f>
        <v>SO01.4 - Provizorní zásobení vodou</v>
      </c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21</v>
      </c>
      <c r="D83" s="43"/>
      <c r="E83" s="43"/>
      <c r="F83" s="30" t="str">
        <f>F14</f>
        <v>Uherské Hradiště, místní části Mařatice</v>
      </c>
      <c r="G83" s="43"/>
      <c r="H83" s="43"/>
      <c r="I83" s="35" t="s">
        <v>23</v>
      </c>
      <c r="J83" s="75" t="str">
        <f>IF(J14="","",J14)</f>
        <v>25. 9. 2025</v>
      </c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5.15" customHeight="1">
      <c r="A85" s="41"/>
      <c r="B85" s="42"/>
      <c r="C85" s="35" t="s">
        <v>25</v>
      </c>
      <c r="D85" s="43"/>
      <c r="E85" s="43"/>
      <c r="F85" s="30" t="str">
        <f>E17</f>
        <v xml:space="preserve"> </v>
      </c>
      <c r="G85" s="43"/>
      <c r="H85" s="43"/>
      <c r="I85" s="35" t="s">
        <v>31</v>
      </c>
      <c r="J85" s="39" t="str">
        <f>E23</f>
        <v xml:space="preserve"> </v>
      </c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5.15" customHeight="1">
      <c r="A86" s="41"/>
      <c r="B86" s="42"/>
      <c r="C86" s="35" t="s">
        <v>29</v>
      </c>
      <c r="D86" s="43"/>
      <c r="E86" s="43"/>
      <c r="F86" s="30" t="str">
        <f>IF(E20="","",E20)</f>
        <v>Vyplň údaj</v>
      </c>
      <c r="G86" s="43"/>
      <c r="H86" s="43"/>
      <c r="I86" s="35" t="s">
        <v>33</v>
      </c>
      <c r="J86" s="39" t="str">
        <f>E26</f>
        <v xml:space="preserve"> 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0.32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11" customFormat="1" ht="29.28" customHeight="1">
      <c r="A88" s="188"/>
      <c r="B88" s="189"/>
      <c r="C88" s="190" t="s">
        <v>127</v>
      </c>
      <c r="D88" s="191" t="s">
        <v>55</v>
      </c>
      <c r="E88" s="191" t="s">
        <v>51</v>
      </c>
      <c r="F88" s="191" t="s">
        <v>52</v>
      </c>
      <c r="G88" s="191" t="s">
        <v>128</v>
      </c>
      <c r="H88" s="191" t="s">
        <v>129</v>
      </c>
      <c r="I88" s="191" t="s">
        <v>130</v>
      </c>
      <c r="J88" s="191" t="s">
        <v>116</v>
      </c>
      <c r="K88" s="192" t="s">
        <v>131</v>
      </c>
      <c r="L88" s="193"/>
      <c r="M88" s="95" t="s">
        <v>19</v>
      </c>
      <c r="N88" s="96" t="s">
        <v>40</v>
      </c>
      <c r="O88" s="96" t="s">
        <v>132</v>
      </c>
      <c r="P88" s="96" t="s">
        <v>133</v>
      </c>
      <c r="Q88" s="96" t="s">
        <v>134</v>
      </c>
      <c r="R88" s="96" t="s">
        <v>135</v>
      </c>
      <c r="S88" s="96" t="s">
        <v>136</v>
      </c>
      <c r="T88" s="97" t="s">
        <v>137</v>
      </c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</row>
    <row r="89" s="2" customFormat="1" ht="22.8" customHeight="1">
      <c r="A89" s="41"/>
      <c r="B89" s="42"/>
      <c r="C89" s="102" t="s">
        <v>138</v>
      </c>
      <c r="D89" s="43"/>
      <c r="E89" s="43"/>
      <c r="F89" s="43"/>
      <c r="G89" s="43"/>
      <c r="H89" s="43"/>
      <c r="I89" s="43"/>
      <c r="J89" s="194">
        <f>BK89</f>
        <v>0</v>
      </c>
      <c r="K89" s="43"/>
      <c r="L89" s="47"/>
      <c r="M89" s="98"/>
      <c r="N89" s="195"/>
      <c r="O89" s="99"/>
      <c r="P89" s="196">
        <f>P90</f>
        <v>0</v>
      </c>
      <c r="Q89" s="99"/>
      <c r="R89" s="196">
        <f>R90</f>
        <v>5.1299013119999994</v>
      </c>
      <c r="S89" s="99"/>
      <c r="T89" s="197">
        <f>T90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69</v>
      </c>
      <c r="AU89" s="20" t="s">
        <v>117</v>
      </c>
      <c r="BK89" s="198">
        <f>BK90</f>
        <v>0</v>
      </c>
    </row>
    <row r="90" s="12" customFormat="1" ht="25.92" customHeight="1">
      <c r="A90" s="12"/>
      <c r="B90" s="199"/>
      <c r="C90" s="200"/>
      <c r="D90" s="201" t="s">
        <v>69</v>
      </c>
      <c r="E90" s="202" t="s">
        <v>139</v>
      </c>
      <c r="F90" s="202" t="s">
        <v>610</v>
      </c>
      <c r="G90" s="200"/>
      <c r="H90" s="200"/>
      <c r="I90" s="203"/>
      <c r="J90" s="204">
        <f>BK90</f>
        <v>0</v>
      </c>
      <c r="K90" s="200"/>
      <c r="L90" s="205"/>
      <c r="M90" s="206"/>
      <c r="N90" s="207"/>
      <c r="O90" s="207"/>
      <c r="P90" s="208">
        <f>P91+P162+P169</f>
        <v>0</v>
      </c>
      <c r="Q90" s="207"/>
      <c r="R90" s="208">
        <f>R91+R162+R169</f>
        <v>5.1299013119999994</v>
      </c>
      <c r="S90" s="207"/>
      <c r="T90" s="209">
        <f>T91+T162+T169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10" t="s">
        <v>77</v>
      </c>
      <c r="AT90" s="211" t="s">
        <v>69</v>
      </c>
      <c r="AU90" s="211" t="s">
        <v>70</v>
      </c>
      <c r="AY90" s="210" t="s">
        <v>141</v>
      </c>
      <c r="BK90" s="212">
        <f>BK91+BK162+BK169</f>
        <v>0</v>
      </c>
    </row>
    <row r="91" s="12" customFormat="1" ht="22.8" customHeight="1">
      <c r="A91" s="12"/>
      <c r="B91" s="199"/>
      <c r="C91" s="200"/>
      <c r="D91" s="201" t="s">
        <v>69</v>
      </c>
      <c r="E91" s="213" t="s">
        <v>205</v>
      </c>
      <c r="F91" s="213" t="s">
        <v>611</v>
      </c>
      <c r="G91" s="200"/>
      <c r="H91" s="200"/>
      <c r="I91" s="203"/>
      <c r="J91" s="214">
        <f>BK91</f>
        <v>0</v>
      </c>
      <c r="K91" s="200"/>
      <c r="L91" s="205"/>
      <c r="M91" s="206"/>
      <c r="N91" s="207"/>
      <c r="O91" s="207"/>
      <c r="P91" s="208">
        <f>SUM(P92:P161)</f>
        <v>0</v>
      </c>
      <c r="Q91" s="207"/>
      <c r="R91" s="208">
        <f>SUM(R92:R161)</f>
        <v>2.2499013119999995</v>
      </c>
      <c r="S91" s="207"/>
      <c r="T91" s="209">
        <f>SUM(T92:T161)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77</v>
      </c>
      <c r="AT91" s="211" t="s">
        <v>69</v>
      </c>
      <c r="AU91" s="211" t="s">
        <v>77</v>
      </c>
      <c r="AY91" s="210" t="s">
        <v>141</v>
      </c>
      <c r="BK91" s="212">
        <f>SUM(BK92:BK161)</f>
        <v>0</v>
      </c>
    </row>
    <row r="92" s="2" customFormat="1" ht="24.15" customHeight="1">
      <c r="A92" s="41"/>
      <c r="B92" s="42"/>
      <c r="C92" s="215" t="s">
        <v>77</v>
      </c>
      <c r="D92" s="215" t="s">
        <v>143</v>
      </c>
      <c r="E92" s="216" t="s">
        <v>653</v>
      </c>
      <c r="F92" s="217" t="s">
        <v>654</v>
      </c>
      <c r="G92" s="218" t="s">
        <v>467</v>
      </c>
      <c r="H92" s="219">
        <v>1</v>
      </c>
      <c r="I92" s="220"/>
      <c r="J92" s="221">
        <f>ROUND(I92*H92,2)</f>
        <v>0</v>
      </c>
      <c r="K92" s="217" t="s">
        <v>147</v>
      </c>
      <c r="L92" s="47"/>
      <c r="M92" s="222" t="s">
        <v>19</v>
      </c>
      <c r="N92" s="223" t="s">
        <v>41</v>
      </c>
      <c r="O92" s="87"/>
      <c r="P92" s="224">
        <f>O92*H92</f>
        <v>0</v>
      </c>
      <c r="Q92" s="224">
        <v>0.00167</v>
      </c>
      <c r="R92" s="224">
        <f>Q92*H92</f>
        <v>0.00167</v>
      </c>
      <c r="S92" s="224">
        <v>0</v>
      </c>
      <c r="T92" s="225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26" t="s">
        <v>148</v>
      </c>
      <c r="AT92" s="226" t="s">
        <v>143</v>
      </c>
      <c r="AU92" s="226" t="s">
        <v>79</v>
      </c>
      <c r="AY92" s="20" t="s">
        <v>141</v>
      </c>
      <c r="BE92" s="227">
        <f>IF(N92="základní",J92,0)</f>
        <v>0</v>
      </c>
      <c r="BF92" s="227">
        <f>IF(N92="snížená",J92,0)</f>
        <v>0</v>
      </c>
      <c r="BG92" s="227">
        <f>IF(N92="zákl. přenesená",J92,0)</f>
        <v>0</v>
      </c>
      <c r="BH92" s="227">
        <f>IF(N92="sníž. přenesená",J92,0)</f>
        <v>0</v>
      </c>
      <c r="BI92" s="227">
        <f>IF(N92="nulová",J92,0)</f>
        <v>0</v>
      </c>
      <c r="BJ92" s="20" t="s">
        <v>77</v>
      </c>
      <c r="BK92" s="227">
        <f>ROUND(I92*H92,2)</f>
        <v>0</v>
      </c>
      <c r="BL92" s="20" t="s">
        <v>148</v>
      </c>
      <c r="BM92" s="226" t="s">
        <v>949</v>
      </c>
    </row>
    <row r="93" s="2" customFormat="1">
      <c r="A93" s="41"/>
      <c r="B93" s="42"/>
      <c r="C93" s="43"/>
      <c r="D93" s="228" t="s">
        <v>150</v>
      </c>
      <c r="E93" s="43"/>
      <c r="F93" s="229" t="s">
        <v>656</v>
      </c>
      <c r="G93" s="43"/>
      <c r="H93" s="43"/>
      <c r="I93" s="230"/>
      <c r="J93" s="43"/>
      <c r="K93" s="43"/>
      <c r="L93" s="47"/>
      <c r="M93" s="231"/>
      <c r="N93" s="232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150</v>
      </c>
      <c r="AU93" s="20" t="s">
        <v>79</v>
      </c>
    </row>
    <row r="94" s="14" customFormat="1">
      <c r="A94" s="14"/>
      <c r="B94" s="244"/>
      <c r="C94" s="245"/>
      <c r="D94" s="235" t="s">
        <v>152</v>
      </c>
      <c r="E94" s="246" t="s">
        <v>19</v>
      </c>
      <c r="F94" s="247" t="s">
        <v>950</v>
      </c>
      <c r="G94" s="245"/>
      <c r="H94" s="248">
        <v>1</v>
      </c>
      <c r="I94" s="249"/>
      <c r="J94" s="245"/>
      <c r="K94" s="245"/>
      <c r="L94" s="250"/>
      <c r="M94" s="251"/>
      <c r="N94" s="252"/>
      <c r="O94" s="252"/>
      <c r="P94" s="252"/>
      <c r="Q94" s="252"/>
      <c r="R94" s="252"/>
      <c r="S94" s="252"/>
      <c r="T94" s="253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T94" s="254" t="s">
        <v>152</v>
      </c>
      <c r="AU94" s="254" t="s">
        <v>79</v>
      </c>
      <c r="AV94" s="14" t="s">
        <v>79</v>
      </c>
      <c r="AW94" s="14" t="s">
        <v>32</v>
      </c>
      <c r="AX94" s="14" t="s">
        <v>70</v>
      </c>
      <c r="AY94" s="254" t="s">
        <v>141</v>
      </c>
    </row>
    <row r="95" s="15" customFormat="1">
      <c r="A95" s="15"/>
      <c r="B95" s="255"/>
      <c r="C95" s="256"/>
      <c r="D95" s="235" t="s">
        <v>152</v>
      </c>
      <c r="E95" s="257" t="s">
        <v>19</v>
      </c>
      <c r="F95" s="258" t="s">
        <v>155</v>
      </c>
      <c r="G95" s="256"/>
      <c r="H95" s="259">
        <v>1</v>
      </c>
      <c r="I95" s="260"/>
      <c r="J95" s="256"/>
      <c r="K95" s="256"/>
      <c r="L95" s="261"/>
      <c r="M95" s="262"/>
      <c r="N95" s="263"/>
      <c r="O95" s="263"/>
      <c r="P95" s="263"/>
      <c r="Q95" s="263"/>
      <c r="R95" s="263"/>
      <c r="S95" s="263"/>
      <c r="T95" s="264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T95" s="265" t="s">
        <v>152</v>
      </c>
      <c r="AU95" s="265" t="s">
        <v>79</v>
      </c>
      <c r="AV95" s="15" t="s">
        <v>148</v>
      </c>
      <c r="AW95" s="15" t="s">
        <v>32</v>
      </c>
      <c r="AX95" s="15" t="s">
        <v>77</v>
      </c>
      <c r="AY95" s="265" t="s">
        <v>141</v>
      </c>
    </row>
    <row r="96" s="2" customFormat="1" ht="16.5" customHeight="1">
      <c r="A96" s="41"/>
      <c r="B96" s="42"/>
      <c r="C96" s="277" t="s">
        <v>79</v>
      </c>
      <c r="D96" s="277" t="s">
        <v>354</v>
      </c>
      <c r="E96" s="278" t="s">
        <v>951</v>
      </c>
      <c r="F96" s="279" t="s">
        <v>952</v>
      </c>
      <c r="G96" s="280" t="s">
        <v>467</v>
      </c>
      <c r="H96" s="281">
        <v>1</v>
      </c>
      <c r="I96" s="282"/>
      <c r="J96" s="283">
        <f>ROUND(I96*H96,2)</f>
        <v>0</v>
      </c>
      <c r="K96" s="279" t="s">
        <v>19</v>
      </c>
      <c r="L96" s="284"/>
      <c r="M96" s="285" t="s">
        <v>19</v>
      </c>
      <c r="N96" s="286" t="s">
        <v>41</v>
      </c>
      <c r="O96" s="87"/>
      <c r="P96" s="224">
        <f>O96*H96</f>
        <v>0</v>
      </c>
      <c r="Q96" s="224">
        <v>0.0050000000000000001</v>
      </c>
      <c r="R96" s="224">
        <f>Q96*H96</f>
        <v>0.0050000000000000001</v>
      </c>
      <c r="S96" s="224">
        <v>0</v>
      </c>
      <c r="T96" s="225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6" t="s">
        <v>205</v>
      </c>
      <c r="AT96" s="226" t="s">
        <v>354</v>
      </c>
      <c r="AU96" s="226" t="s">
        <v>79</v>
      </c>
      <c r="AY96" s="20" t="s">
        <v>141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20" t="s">
        <v>77</v>
      </c>
      <c r="BK96" s="227">
        <f>ROUND(I96*H96,2)</f>
        <v>0</v>
      </c>
      <c r="BL96" s="20" t="s">
        <v>148</v>
      </c>
      <c r="BM96" s="226" t="s">
        <v>953</v>
      </c>
    </row>
    <row r="97" s="14" customFormat="1">
      <c r="A97" s="14"/>
      <c r="B97" s="244"/>
      <c r="C97" s="245"/>
      <c r="D97" s="235" t="s">
        <v>152</v>
      </c>
      <c r="E97" s="246" t="s">
        <v>19</v>
      </c>
      <c r="F97" s="247" t="s">
        <v>950</v>
      </c>
      <c r="G97" s="245"/>
      <c r="H97" s="248">
        <v>1</v>
      </c>
      <c r="I97" s="249"/>
      <c r="J97" s="245"/>
      <c r="K97" s="245"/>
      <c r="L97" s="250"/>
      <c r="M97" s="251"/>
      <c r="N97" s="252"/>
      <c r="O97" s="252"/>
      <c r="P97" s="252"/>
      <c r="Q97" s="252"/>
      <c r="R97" s="252"/>
      <c r="S97" s="252"/>
      <c r="T97" s="253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4" t="s">
        <v>152</v>
      </c>
      <c r="AU97" s="254" t="s">
        <v>79</v>
      </c>
      <c r="AV97" s="14" t="s">
        <v>79</v>
      </c>
      <c r="AW97" s="14" t="s">
        <v>32</v>
      </c>
      <c r="AX97" s="14" t="s">
        <v>70</v>
      </c>
      <c r="AY97" s="254" t="s">
        <v>141</v>
      </c>
    </row>
    <row r="98" s="15" customFormat="1">
      <c r="A98" s="15"/>
      <c r="B98" s="255"/>
      <c r="C98" s="256"/>
      <c r="D98" s="235" t="s">
        <v>152</v>
      </c>
      <c r="E98" s="257" t="s">
        <v>19</v>
      </c>
      <c r="F98" s="258" t="s">
        <v>155</v>
      </c>
      <c r="G98" s="256"/>
      <c r="H98" s="259">
        <v>1</v>
      </c>
      <c r="I98" s="260"/>
      <c r="J98" s="256"/>
      <c r="K98" s="256"/>
      <c r="L98" s="261"/>
      <c r="M98" s="262"/>
      <c r="N98" s="263"/>
      <c r="O98" s="263"/>
      <c r="P98" s="263"/>
      <c r="Q98" s="263"/>
      <c r="R98" s="263"/>
      <c r="S98" s="263"/>
      <c r="T98" s="264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T98" s="265" t="s">
        <v>152</v>
      </c>
      <c r="AU98" s="265" t="s">
        <v>79</v>
      </c>
      <c r="AV98" s="15" t="s">
        <v>148</v>
      </c>
      <c r="AW98" s="15" t="s">
        <v>32</v>
      </c>
      <c r="AX98" s="15" t="s">
        <v>77</v>
      </c>
      <c r="AY98" s="265" t="s">
        <v>141</v>
      </c>
    </row>
    <row r="99" s="2" customFormat="1" ht="24.15" customHeight="1">
      <c r="A99" s="41"/>
      <c r="B99" s="42"/>
      <c r="C99" s="215" t="s">
        <v>164</v>
      </c>
      <c r="D99" s="215" t="s">
        <v>143</v>
      </c>
      <c r="E99" s="216" t="s">
        <v>954</v>
      </c>
      <c r="F99" s="217" t="s">
        <v>955</v>
      </c>
      <c r="G99" s="218" t="s">
        <v>188</v>
      </c>
      <c r="H99" s="219">
        <v>50</v>
      </c>
      <c r="I99" s="220"/>
      <c r="J99" s="221">
        <f>ROUND(I99*H99,2)</f>
        <v>0</v>
      </c>
      <c r="K99" s="217" t="s">
        <v>147</v>
      </c>
      <c r="L99" s="47"/>
      <c r="M99" s="222" t="s">
        <v>19</v>
      </c>
      <c r="N99" s="223" t="s">
        <v>41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148</v>
      </c>
      <c r="AT99" s="226" t="s">
        <v>143</v>
      </c>
      <c r="AU99" s="226" t="s">
        <v>79</v>
      </c>
      <c r="AY99" s="20" t="s">
        <v>141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20" t="s">
        <v>77</v>
      </c>
      <c r="BK99" s="227">
        <f>ROUND(I99*H99,2)</f>
        <v>0</v>
      </c>
      <c r="BL99" s="20" t="s">
        <v>148</v>
      </c>
      <c r="BM99" s="226" t="s">
        <v>956</v>
      </c>
    </row>
    <row r="100" s="2" customFormat="1">
      <c r="A100" s="41"/>
      <c r="B100" s="42"/>
      <c r="C100" s="43"/>
      <c r="D100" s="228" t="s">
        <v>150</v>
      </c>
      <c r="E100" s="43"/>
      <c r="F100" s="229" t="s">
        <v>957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150</v>
      </c>
      <c r="AU100" s="20" t="s">
        <v>79</v>
      </c>
    </row>
    <row r="101" s="14" customFormat="1">
      <c r="A101" s="14"/>
      <c r="B101" s="244"/>
      <c r="C101" s="245"/>
      <c r="D101" s="235" t="s">
        <v>152</v>
      </c>
      <c r="E101" s="246" t="s">
        <v>19</v>
      </c>
      <c r="F101" s="247" t="s">
        <v>958</v>
      </c>
      <c r="G101" s="245"/>
      <c r="H101" s="248">
        <v>50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152</v>
      </c>
      <c r="AU101" s="254" t="s">
        <v>79</v>
      </c>
      <c r="AV101" s="14" t="s">
        <v>79</v>
      </c>
      <c r="AW101" s="14" t="s">
        <v>32</v>
      </c>
      <c r="AX101" s="14" t="s">
        <v>70</v>
      </c>
      <c r="AY101" s="254" t="s">
        <v>141</v>
      </c>
    </row>
    <row r="102" s="15" customFormat="1">
      <c r="A102" s="15"/>
      <c r="B102" s="255"/>
      <c r="C102" s="256"/>
      <c r="D102" s="235" t="s">
        <v>152</v>
      </c>
      <c r="E102" s="257" t="s">
        <v>19</v>
      </c>
      <c r="F102" s="258" t="s">
        <v>155</v>
      </c>
      <c r="G102" s="256"/>
      <c r="H102" s="259">
        <v>50</v>
      </c>
      <c r="I102" s="260"/>
      <c r="J102" s="256"/>
      <c r="K102" s="256"/>
      <c r="L102" s="261"/>
      <c r="M102" s="262"/>
      <c r="N102" s="263"/>
      <c r="O102" s="263"/>
      <c r="P102" s="263"/>
      <c r="Q102" s="263"/>
      <c r="R102" s="263"/>
      <c r="S102" s="263"/>
      <c r="T102" s="264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T102" s="265" t="s">
        <v>152</v>
      </c>
      <c r="AU102" s="265" t="s">
        <v>79</v>
      </c>
      <c r="AV102" s="15" t="s">
        <v>148</v>
      </c>
      <c r="AW102" s="15" t="s">
        <v>32</v>
      </c>
      <c r="AX102" s="15" t="s">
        <v>77</v>
      </c>
      <c r="AY102" s="265" t="s">
        <v>141</v>
      </c>
    </row>
    <row r="103" s="2" customFormat="1" ht="21.75" customHeight="1">
      <c r="A103" s="41"/>
      <c r="B103" s="42"/>
      <c r="C103" s="277" t="s">
        <v>148</v>
      </c>
      <c r="D103" s="277" t="s">
        <v>354</v>
      </c>
      <c r="E103" s="278" t="s">
        <v>721</v>
      </c>
      <c r="F103" s="279" t="s">
        <v>959</v>
      </c>
      <c r="G103" s="280" t="s">
        <v>188</v>
      </c>
      <c r="H103" s="281">
        <v>50.75</v>
      </c>
      <c r="I103" s="282"/>
      <c r="J103" s="283">
        <f>ROUND(I103*H103,2)</f>
        <v>0</v>
      </c>
      <c r="K103" s="279" t="s">
        <v>19</v>
      </c>
      <c r="L103" s="284"/>
      <c r="M103" s="285" t="s">
        <v>19</v>
      </c>
      <c r="N103" s="286" t="s">
        <v>41</v>
      </c>
      <c r="O103" s="87"/>
      <c r="P103" s="224">
        <f>O103*H103</f>
        <v>0</v>
      </c>
      <c r="Q103" s="224">
        <v>0.0067400000000000003</v>
      </c>
      <c r="R103" s="224">
        <f>Q103*H103</f>
        <v>0.342055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205</v>
      </c>
      <c r="AT103" s="226" t="s">
        <v>354</v>
      </c>
      <c r="AU103" s="226" t="s">
        <v>79</v>
      </c>
      <c r="AY103" s="20" t="s">
        <v>141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20" t="s">
        <v>77</v>
      </c>
      <c r="BK103" s="227">
        <f>ROUND(I103*H103,2)</f>
        <v>0</v>
      </c>
      <c r="BL103" s="20" t="s">
        <v>148</v>
      </c>
      <c r="BM103" s="226" t="s">
        <v>960</v>
      </c>
    </row>
    <row r="104" s="14" customFormat="1">
      <c r="A104" s="14"/>
      <c r="B104" s="244"/>
      <c r="C104" s="245"/>
      <c r="D104" s="235" t="s">
        <v>152</v>
      </c>
      <c r="E104" s="245"/>
      <c r="F104" s="247" t="s">
        <v>961</v>
      </c>
      <c r="G104" s="245"/>
      <c r="H104" s="248">
        <v>50.75</v>
      </c>
      <c r="I104" s="249"/>
      <c r="J104" s="245"/>
      <c r="K104" s="245"/>
      <c r="L104" s="250"/>
      <c r="M104" s="251"/>
      <c r="N104" s="252"/>
      <c r="O104" s="252"/>
      <c r="P104" s="252"/>
      <c r="Q104" s="252"/>
      <c r="R104" s="252"/>
      <c r="S104" s="252"/>
      <c r="T104" s="253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4" t="s">
        <v>152</v>
      </c>
      <c r="AU104" s="254" t="s">
        <v>79</v>
      </c>
      <c r="AV104" s="14" t="s">
        <v>79</v>
      </c>
      <c r="AW104" s="14" t="s">
        <v>4</v>
      </c>
      <c r="AX104" s="14" t="s">
        <v>77</v>
      </c>
      <c r="AY104" s="254" t="s">
        <v>141</v>
      </c>
    </row>
    <row r="105" s="2" customFormat="1" ht="24.15" customHeight="1">
      <c r="A105" s="41"/>
      <c r="B105" s="42"/>
      <c r="C105" s="215" t="s">
        <v>185</v>
      </c>
      <c r="D105" s="215" t="s">
        <v>143</v>
      </c>
      <c r="E105" s="216" t="s">
        <v>962</v>
      </c>
      <c r="F105" s="217" t="s">
        <v>963</v>
      </c>
      <c r="G105" s="218" t="s">
        <v>188</v>
      </c>
      <c r="H105" s="219">
        <v>125</v>
      </c>
      <c r="I105" s="220"/>
      <c r="J105" s="221">
        <f>ROUND(I105*H105,2)</f>
        <v>0</v>
      </c>
      <c r="K105" s="217" t="s">
        <v>147</v>
      </c>
      <c r="L105" s="47"/>
      <c r="M105" s="222" t="s">
        <v>19</v>
      </c>
      <c r="N105" s="223" t="s">
        <v>41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148</v>
      </c>
      <c r="AT105" s="226" t="s">
        <v>143</v>
      </c>
      <c r="AU105" s="226" t="s">
        <v>79</v>
      </c>
      <c r="AY105" s="20" t="s">
        <v>141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20" t="s">
        <v>77</v>
      </c>
      <c r="BK105" s="227">
        <f>ROUND(I105*H105,2)</f>
        <v>0</v>
      </c>
      <c r="BL105" s="20" t="s">
        <v>148</v>
      </c>
      <c r="BM105" s="226" t="s">
        <v>964</v>
      </c>
    </row>
    <row r="106" s="2" customFormat="1">
      <c r="A106" s="41"/>
      <c r="B106" s="42"/>
      <c r="C106" s="43"/>
      <c r="D106" s="228" t="s">
        <v>150</v>
      </c>
      <c r="E106" s="43"/>
      <c r="F106" s="229" t="s">
        <v>965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150</v>
      </c>
      <c r="AU106" s="20" t="s">
        <v>79</v>
      </c>
    </row>
    <row r="107" s="14" customFormat="1">
      <c r="A107" s="14"/>
      <c r="B107" s="244"/>
      <c r="C107" s="245"/>
      <c r="D107" s="235" t="s">
        <v>152</v>
      </c>
      <c r="E107" s="246" t="s">
        <v>19</v>
      </c>
      <c r="F107" s="247" t="s">
        <v>966</v>
      </c>
      <c r="G107" s="245"/>
      <c r="H107" s="248">
        <v>125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152</v>
      </c>
      <c r="AU107" s="254" t="s">
        <v>79</v>
      </c>
      <c r="AV107" s="14" t="s">
        <v>79</v>
      </c>
      <c r="AW107" s="14" t="s">
        <v>32</v>
      </c>
      <c r="AX107" s="14" t="s">
        <v>70</v>
      </c>
      <c r="AY107" s="254" t="s">
        <v>141</v>
      </c>
    </row>
    <row r="108" s="15" customFormat="1">
      <c r="A108" s="15"/>
      <c r="B108" s="255"/>
      <c r="C108" s="256"/>
      <c r="D108" s="235" t="s">
        <v>152</v>
      </c>
      <c r="E108" s="257" t="s">
        <v>19</v>
      </c>
      <c r="F108" s="258" t="s">
        <v>155</v>
      </c>
      <c r="G108" s="256"/>
      <c r="H108" s="259">
        <v>125</v>
      </c>
      <c r="I108" s="260"/>
      <c r="J108" s="256"/>
      <c r="K108" s="256"/>
      <c r="L108" s="261"/>
      <c r="M108" s="262"/>
      <c r="N108" s="263"/>
      <c r="O108" s="263"/>
      <c r="P108" s="263"/>
      <c r="Q108" s="263"/>
      <c r="R108" s="263"/>
      <c r="S108" s="263"/>
      <c r="T108" s="264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T108" s="265" t="s">
        <v>152</v>
      </c>
      <c r="AU108" s="265" t="s">
        <v>79</v>
      </c>
      <c r="AV108" s="15" t="s">
        <v>148</v>
      </c>
      <c r="AW108" s="15" t="s">
        <v>32</v>
      </c>
      <c r="AX108" s="15" t="s">
        <v>77</v>
      </c>
      <c r="AY108" s="265" t="s">
        <v>141</v>
      </c>
    </row>
    <row r="109" s="2" customFormat="1" ht="21.75" customHeight="1">
      <c r="A109" s="41"/>
      <c r="B109" s="42"/>
      <c r="C109" s="277" t="s">
        <v>192</v>
      </c>
      <c r="D109" s="277" t="s">
        <v>354</v>
      </c>
      <c r="E109" s="278" t="s">
        <v>967</v>
      </c>
      <c r="F109" s="279" t="s">
        <v>968</v>
      </c>
      <c r="G109" s="280" t="s">
        <v>188</v>
      </c>
      <c r="H109" s="281">
        <v>126.875</v>
      </c>
      <c r="I109" s="282"/>
      <c r="J109" s="283">
        <f>ROUND(I109*H109,2)</f>
        <v>0</v>
      </c>
      <c r="K109" s="279" t="s">
        <v>19</v>
      </c>
      <c r="L109" s="284"/>
      <c r="M109" s="285" t="s">
        <v>19</v>
      </c>
      <c r="N109" s="286" t="s">
        <v>41</v>
      </c>
      <c r="O109" s="87"/>
      <c r="P109" s="224">
        <f>O109*H109</f>
        <v>0</v>
      </c>
      <c r="Q109" s="224">
        <v>0.0067400000000000003</v>
      </c>
      <c r="R109" s="224">
        <f>Q109*H109</f>
        <v>0.85513749999999999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205</v>
      </c>
      <c r="AT109" s="226" t="s">
        <v>354</v>
      </c>
      <c r="AU109" s="226" t="s">
        <v>79</v>
      </c>
      <c r="AY109" s="20" t="s">
        <v>141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20" t="s">
        <v>77</v>
      </c>
      <c r="BK109" s="227">
        <f>ROUND(I109*H109,2)</f>
        <v>0</v>
      </c>
      <c r="BL109" s="20" t="s">
        <v>148</v>
      </c>
      <c r="BM109" s="226" t="s">
        <v>969</v>
      </c>
    </row>
    <row r="110" s="14" customFormat="1">
      <c r="A110" s="14"/>
      <c r="B110" s="244"/>
      <c r="C110" s="245"/>
      <c r="D110" s="235" t="s">
        <v>152</v>
      </c>
      <c r="E110" s="245"/>
      <c r="F110" s="247" t="s">
        <v>970</v>
      </c>
      <c r="G110" s="245"/>
      <c r="H110" s="248">
        <v>126.875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152</v>
      </c>
      <c r="AU110" s="254" t="s">
        <v>79</v>
      </c>
      <c r="AV110" s="14" t="s">
        <v>79</v>
      </c>
      <c r="AW110" s="14" t="s">
        <v>4</v>
      </c>
      <c r="AX110" s="14" t="s">
        <v>77</v>
      </c>
      <c r="AY110" s="254" t="s">
        <v>141</v>
      </c>
    </row>
    <row r="111" s="2" customFormat="1" ht="24.15" customHeight="1">
      <c r="A111" s="41"/>
      <c r="B111" s="42"/>
      <c r="C111" s="215" t="s">
        <v>199</v>
      </c>
      <c r="D111" s="215" t="s">
        <v>143</v>
      </c>
      <c r="E111" s="216" t="s">
        <v>971</v>
      </c>
      <c r="F111" s="217" t="s">
        <v>972</v>
      </c>
      <c r="G111" s="218" t="s">
        <v>188</v>
      </c>
      <c r="H111" s="219">
        <v>65</v>
      </c>
      <c r="I111" s="220"/>
      <c r="J111" s="221">
        <f>ROUND(I111*H111,2)</f>
        <v>0</v>
      </c>
      <c r="K111" s="217" t="s">
        <v>147</v>
      </c>
      <c r="L111" s="47"/>
      <c r="M111" s="222" t="s">
        <v>19</v>
      </c>
      <c r="N111" s="223" t="s">
        <v>41</v>
      </c>
      <c r="O111" s="87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148</v>
      </c>
      <c r="AT111" s="226" t="s">
        <v>143</v>
      </c>
      <c r="AU111" s="226" t="s">
        <v>79</v>
      </c>
      <c r="AY111" s="20" t="s">
        <v>141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20" t="s">
        <v>77</v>
      </c>
      <c r="BK111" s="227">
        <f>ROUND(I111*H111,2)</f>
        <v>0</v>
      </c>
      <c r="BL111" s="20" t="s">
        <v>148</v>
      </c>
      <c r="BM111" s="226" t="s">
        <v>973</v>
      </c>
    </row>
    <row r="112" s="2" customFormat="1">
      <c r="A112" s="41"/>
      <c r="B112" s="42"/>
      <c r="C112" s="43"/>
      <c r="D112" s="228" t="s">
        <v>150</v>
      </c>
      <c r="E112" s="43"/>
      <c r="F112" s="229" t="s">
        <v>974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150</v>
      </c>
      <c r="AU112" s="20" t="s">
        <v>79</v>
      </c>
    </row>
    <row r="113" s="14" customFormat="1">
      <c r="A113" s="14"/>
      <c r="B113" s="244"/>
      <c r="C113" s="245"/>
      <c r="D113" s="235" t="s">
        <v>152</v>
      </c>
      <c r="E113" s="246" t="s">
        <v>19</v>
      </c>
      <c r="F113" s="247" t="s">
        <v>975</v>
      </c>
      <c r="G113" s="245"/>
      <c r="H113" s="248">
        <v>65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152</v>
      </c>
      <c r="AU113" s="254" t="s">
        <v>79</v>
      </c>
      <c r="AV113" s="14" t="s">
        <v>79</v>
      </c>
      <c r="AW113" s="14" t="s">
        <v>32</v>
      </c>
      <c r="AX113" s="14" t="s">
        <v>70</v>
      </c>
      <c r="AY113" s="254" t="s">
        <v>141</v>
      </c>
    </row>
    <row r="114" s="15" customFormat="1">
      <c r="A114" s="15"/>
      <c r="B114" s="255"/>
      <c r="C114" s="256"/>
      <c r="D114" s="235" t="s">
        <v>152</v>
      </c>
      <c r="E114" s="257" t="s">
        <v>19</v>
      </c>
      <c r="F114" s="258" t="s">
        <v>155</v>
      </c>
      <c r="G114" s="256"/>
      <c r="H114" s="259">
        <v>65</v>
      </c>
      <c r="I114" s="260"/>
      <c r="J114" s="256"/>
      <c r="K114" s="256"/>
      <c r="L114" s="261"/>
      <c r="M114" s="262"/>
      <c r="N114" s="263"/>
      <c r="O114" s="263"/>
      <c r="P114" s="263"/>
      <c r="Q114" s="263"/>
      <c r="R114" s="263"/>
      <c r="S114" s="263"/>
      <c r="T114" s="264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T114" s="265" t="s">
        <v>152</v>
      </c>
      <c r="AU114" s="265" t="s">
        <v>79</v>
      </c>
      <c r="AV114" s="15" t="s">
        <v>148</v>
      </c>
      <c r="AW114" s="15" t="s">
        <v>32</v>
      </c>
      <c r="AX114" s="15" t="s">
        <v>77</v>
      </c>
      <c r="AY114" s="265" t="s">
        <v>141</v>
      </c>
    </row>
    <row r="115" s="2" customFormat="1" ht="16.5" customHeight="1">
      <c r="A115" s="41"/>
      <c r="B115" s="42"/>
      <c r="C115" s="277" t="s">
        <v>205</v>
      </c>
      <c r="D115" s="277" t="s">
        <v>354</v>
      </c>
      <c r="E115" s="278" t="s">
        <v>976</v>
      </c>
      <c r="F115" s="279" t="s">
        <v>977</v>
      </c>
      <c r="G115" s="280" t="s">
        <v>188</v>
      </c>
      <c r="H115" s="281">
        <v>65.974999999999994</v>
      </c>
      <c r="I115" s="282"/>
      <c r="J115" s="283">
        <f>ROUND(I115*H115,2)</f>
        <v>0</v>
      </c>
      <c r="K115" s="279" t="s">
        <v>147</v>
      </c>
      <c r="L115" s="284"/>
      <c r="M115" s="285" t="s">
        <v>19</v>
      </c>
      <c r="N115" s="286" t="s">
        <v>41</v>
      </c>
      <c r="O115" s="87"/>
      <c r="P115" s="224">
        <f>O115*H115</f>
        <v>0</v>
      </c>
      <c r="Q115" s="224">
        <v>0.00147</v>
      </c>
      <c r="R115" s="224">
        <f>Q115*H115</f>
        <v>0.096983249999999993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205</v>
      </c>
      <c r="AT115" s="226" t="s">
        <v>354</v>
      </c>
      <c r="AU115" s="226" t="s">
        <v>79</v>
      </c>
      <c r="AY115" s="20" t="s">
        <v>141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20" t="s">
        <v>77</v>
      </c>
      <c r="BK115" s="227">
        <f>ROUND(I115*H115,2)</f>
        <v>0</v>
      </c>
      <c r="BL115" s="20" t="s">
        <v>148</v>
      </c>
      <c r="BM115" s="226" t="s">
        <v>978</v>
      </c>
    </row>
    <row r="116" s="14" customFormat="1">
      <c r="A116" s="14"/>
      <c r="B116" s="244"/>
      <c r="C116" s="245"/>
      <c r="D116" s="235" t="s">
        <v>152</v>
      </c>
      <c r="E116" s="245"/>
      <c r="F116" s="247" t="s">
        <v>979</v>
      </c>
      <c r="G116" s="245"/>
      <c r="H116" s="248">
        <v>65.974999999999994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152</v>
      </c>
      <c r="AU116" s="254" t="s">
        <v>79</v>
      </c>
      <c r="AV116" s="14" t="s">
        <v>79</v>
      </c>
      <c r="AW116" s="14" t="s">
        <v>4</v>
      </c>
      <c r="AX116" s="14" t="s">
        <v>77</v>
      </c>
      <c r="AY116" s="254" t="s">
        <v>141</v>
      </c>
    </row>
    <row r="117" s="2" customFormat="1" ht="21.75" customHeight="1">
      <c r="A117" s="41"/>
      <c r="B117" s="42"/>
      <c r="C117" s="215" t="s">
        <v>213</v>
      </c>
      <c r="D117" s="215" t="s">
        <v>143</v>
      </c>
      <c r="E117" s="216" t="s">
        <v>868</v>
      </c>
      <c r="F117" s="217" t="s">
        <v>869</v>
      </c>
      <c r="G117" s="218" t="s">
        <v>467</v>
      </c>
      <c r="H117" s="219">
        <v>6</v>
      </c>
      <c r="I117" s="220"/>
      <c r="J117" s="221">
        <f>ROUND(I117*H117,2)</f>
        <v>0</v>
      </c>
      <c r="K117" s="217" t="s">
        <v>147</v>
      </c>
      <c r="L117" s="47"/>
      <c r="M117" s="222" t="s">
        <v>19</v>
      </c>
      <c r="N117" s="223" t="s">
        <v>41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148</v>
      </c>
      <c r="AT117" s="226" t="s">
        <v>143</v>
      </c>
      <c r="AU117" s="226" t="s">
        <v>79</v>
      </c>
      <c r="AY117" s="20" t="s">
        <v>141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20" t="s">
        <v>77</v>
      </c>
      <c r="BK117" s="227">
        <f>ROUND(I117*H117,2)</f>
        <v>0</v>
      </c>
      <c r="BL117" s="20" t="s">
        <v>148</v>
      </c>
      <c r="BM117" s="226" t="s">
        <v>980</v>
      </c>
    </row>
    <row r="118" s="2" customFormat="1">
      <c r="A118" s="41"/>
      <c r="B118" s="42"/>
      <c r="C118" s="43"/>
      <c r="D118" s="228" t="s">
        <v>150</v>
      </c>
      <c r="E118" s="43"/>
      <c r="F118" s="229" t="s">
        <v>871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150</v>
      </c>
      <c r="AU118" s="20" t="s">
        <v>79</v>
      </c>
    </row>
    <row r="119" s="2" customFormat="1" ht="16.5" customHeight="1">
      <c r="A119" s="41"/>
      <c r="B119" s="42"/>
      <c r="C119" s="277" t="s">
        <v>233</v>
      </c>
      <c r="D119" s="277" t="s">
        <v>354</v>
      </c>
      <c r="E119" s="278" t="s">
        <v>981</v>
      </c>
      <c r="F119" s="279" t="s">
        <v>982</v>
      </c>
      <c r="G119" s="280" t="s">
        <v>467</v>
      </c>
      <c r="H119" s="281">
        <v>6</v>
      </c>
      <c r="I119" s="282"/>
      <c r="J119" s="283">
        <f>ROUND(I119*H119,2)</f>
        <v>0</v>
      </c>
      <c r="K119" s="279" t="s">
        <v>19</v>
      </c>
      <c r="L119" s="284"/>
      <c r="M119" s="285" t="s">
        <v>19</v>
      </c>
      <c r="N119" s="286" t="s">
        <v>41</v>
      </c>
      <c r="O119" s="87"/>
      <c r="P119" s="224">
        <f>O119*H119</f>
        <v>0</v>
      </c>
      <c r="Q119" s="224">
        <v>0</v>
      </c>
      <c r="R119" s="224">
        <f>Q119*H119</f>
        <v>0</v>
      </c>
      <c r="S119" s="224">
        <v>0</v>
      </c>
      <c r="T119" s="225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6" t="s">
        <v>205</v>
      </c>
      <c r="AT119" s="226" t="s">
        <v>354</v>
      </c>
      <c r="AU119" s="226" t="s">
        <v>79</v>
      </c>
      <c r="AY119" s="20" t="s">
        <v>141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20" t="s">
        <v>77</v>
      </c>
      <c r="BK119" s="227">
        <f>ROUND(I119*H119,2)</f>
        <v>0</v>
      </c>
      <c r="BL119" s="20" t="s">
        <v>148</v>
      </c>
      <c r="BM119" s="226" t="s">
        <v>983</v>
      </c>
    </row>
    <row r="120" s="2" customFormat="1" ht="24.15" customHeight="1">
      <c r="A120" s="41"/>
      <c r="B120" s="42"/>
      <c r="C120" s="215" t="s">
        <v>241</v>
      </c>
      <c r="D120" s="215" t="s">
        <v>143</v>
      </c>
      <c r="E120" s="216" t="s">
        <v>984</v>
      </c>
      <c r="F120" s="217" t="s">
        <v>985</v>
      </c>
      <c r="G120" s="218" t="s">
        <v>467</v>
      </c>
      <c r="H120" s="219">
        <v>5</v>
      </c>
      <c r="I120" s="220"/>
      <c r="J120" s="221">
        <f>ROUND(I120*H120,2)</f>
        <v>0</v>
      </c>
      <c r="K120" s="217" t="s">
        <v>147</v>
      </c>
      <c r="L120" s="47"/>
      <c r="M120" s="222" t="s">
        <v>19</v>
      </c>
      <c r="N120" s="223" t="s">
        <v>41</v>
      </c>
      <c r="O120" s="87"/>
      <c r="P120" s="224">
        <f>O120*H120</f>
        <v>0</v>
      </c>
      <c r="Q120" s="224">
        <v>0</v>
      </c>
      <c r="R120" s="224">
        <f>Q120*H120</f>
        <v>0</v>
      </c>
      <c r="S120" s="224">
        <v>0</v>
      </c>
      <c r="T120" s="225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6" t="s">
        <v>148</v>
      </c>
      <c r="AT120" s="226" t="s">
        <v>143</v>
      </c>
      <c r="AU120" s="226" t="s">
        <v>79</v>
      </c>
      <c r="AY120" s="20" t="s">
        <v>141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20" t="s">
        <v>77</v>
      </c>
      <c r="BK120" s="227">
        <f>ROUND(I120*H120,2)</f>
        <v>0</v>
      </c>
      <c r="BL120" s="20" t="s">
        <v>148</v>
      </c>
      <c r="BM120" s="226" t="s">
        <v>986</v>
      </c>
    </row>
    <row r="121" s="2" customFormat="1">
      <c r="A121" s="41"/>
      <c r="B121" s="42"/>
      <c r="C121" s="43"/>
      <c r="D121" s="228" t="s">
        <v>150</v>
      </c>
      <c r="E121" s="43"/>
      <c r="F121" s="229" t="s">
        <v>987</v>
      </c>
      <c r="G121" s="43"/>
      <c r="H121" s="43"/>
      <c r="I121" s="230"/>
      <c r="J121" s="43"/>
      <c r="K121" s="43"/>
      <c r="L121" s="47"/>
      <c r="M121" s="231"/>
      <c r="N121" s="232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20" t="s">
        <v>150</v>
      </c>
      <c r="AU121" s="20" t="s">
        <v>79</v>
      </c>
    </row>
    <row r="122" s="2" customFormat="1" ht="16.5" customHeight="1">
      <c r="A122" s="41"/>
      <c r="B122" s="42"/>
      <c r="C122" s="277" t="s">
        <v>8</v>
      </c>
      <c r="D122" s="277" t="s">
        <v>354</v>
      </c>
      <c r="E122" s="278" t="s">
        <v>988</v>
      </c>
      <c r="F122" s="279" t="s">
        <v>989</v>
      </c>
      <c r="G122" s="280" t="s">
        <v>467</v>
      </c>
      <c r="H122" s="281">
        <v>5</v>
      </c>
      <c r="I122" s="282"/>
      <c r="J122" s="283">
        <f>ROUND(I122*H122,2)</f>
        <v>0</v>
      </c>
      <c r="K122" s="279" t="s">
        <v>147</v>
      </c>
      <c r="L122" s="284"/>
      <c r="M122" s="285" t="s">
        <v>19</v>
      </c>
      <c r="N122" s="286" t="s">
        <v>41</v>
      </c>
      <c r="O122" s="87"/>
      <c r="P122" s="224">
        <f>O122*H122</f>
        <v>0</v>
      </c>
      <c r="Q122" s="224">
        <v>0.0018</v>
      </c>
      <c r="R122" s="224">
        <f>Q122*H122</f>
        <v>0.0089999999999999993</v>
      </c>
      <c r="S122" s="224">
        <v>0</v>
      </c>
      <c r="T122" s="225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6" t="s">
        <v>205</v>
      </c>
      <c r="AT122" s="226" t="s">
        <v>354</v>
      </c>
      <c r="AU122" s="226" t="s">
        <v>79</v>
      </c>
      <c r="AY122" s="20" t="s">
        <v>141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20" t="s">
        <v>77</v>
      </c>
      <c r="BK122" s="227">
        <f>ROUND(I122*H122,2)</f>
        <v>0</v>
      </c>
      <c r="BL122" s="20" t="s">
        <v>148</v>
      </c>
      <c r="BM122" s="226" t="s">
        <v>990</v>
      </c>
    </row>
    <row r="123" s="2" customFormat="1" ht="21.75" customHeight="1">
      <c r="A123" s="41"/>
      <c r="B123" s="42"/>
      <c r="C123" s="215" t="s">
        <v>256</v>
      </c>
      <c r="D123" s="215" t="s">
        <v>143</v>
      </c>
      <c r="E123" s="216" t="s">
        <v>991</v>
      </c>
      <c r="F123" s="217" t="s">
        <v>992</v>
      </c>
      <c r="G123" s="218" t="s">
        <v>467</v>
      </c>
      <c r="H123" s="219">
        <v>6</v>
      </c>
      <c r="I123" s="220"/>
      <c r="J123" s="221">
        <f>ROUND(I123*H123,2)</f>
        <v>0</v>
      </c>
      <c r="K123" s="217" t="s">
        <v>147</v>
      </c>
      <c r="L123" s="47"/>
      <c r="M123" s="222" t="s">
        <v>19</v>
      </c>
      <c r="N123" s="223" t="s">
        <v>41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148</v>
      </c>
      <c r="AT123" s="226" t="s">
        <v>143</v>
      </c>
      <c r="AU123" s="226" t="s">
        <v>79</v>
      </c>
      <c r="AY123" s="20" t="s">
        <v>141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20" t="s">
        <v>77</v>
      </c>
      <c r="BK123" s="227">
        <f>ROUND(I123*H123,2)</f>
        <v>0</v>
      </c>
      <c r="BL123" s="20" t="s">
        <v>148</v>
      </c>
      <c r="BM123" s="226" t="s">
        <v>993</v>
      </c>
    </row>
    <row r="124" s="2" customFormat="1">
      <c r="A124" s="41"/>
      <c r="B124" s="42"/>
      <c r="C124" s="43"/>
      <c r="D124" s="228" t="s">
        <v>150</v>
      </c>
      <c r="E124" s="43"/>
      <c r="F124" s="229" t="s">
        <v>994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150</v>
      </c>
      <c r="AU124" s="20" t="s">
        <v>79</v>
      </c>
    </row>
    <row r="125" s="2" customFormat="1" ht="16.5" customHeight="1">
      <c r="A125" s="41"/>
      <c r="B125" s="42"/>
      <c r="C125" s="277" t="s">
        <v>270</v>
      </c>
      <c r="D125" s="277" t="s">
        <v>354</v>
      </c>
      <c r="E125" s="278" t="s">
        <v>995</v>
      </c>
      <c r="F125" s="279" t="s">
        <v>996</v>
      </c>
      <c r="G125" s="280" t="s">
        <v>467</v>
      </c>
      <c r="H125" s="281">
        <v>2</v>
      </c>
      <c r="I125" s="282"/>
      <c r="J125" s="283">
        <f>ROUND(I125*H125,2)</f>
        <v>0</v>
      </c>
      <c r="K125" s="279" t="s">
        <v>147</v>
      </c>
      <c r="L125" s="284"/>
      <c r="M125" s="285" t="s">
        <v>19</v>
      </c>
      <c r="N125" s="286" t="s">
        <v>41</v>
      </c>
      <c r="O125" s="87"/>
      <c r="P125" s="224">
        <f>O125*H125</f>
        <v>0</v>
      </c>
      <c r="Q125" s="224">
        <v>0.00089999999999999998</v>
      </c>
      <c r="R125" s="224">
        <f>Q125*H125</f>
        <v>0.0018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205</v>
      </c>
      <c r="AT125" s="226" t="s">
        <v>354</v>
      </c>
      <c r="AU125" s="226" t="s">
        <v>79</v>
      </c>
      <c r="AY125" s="20" t="s">
        <v>141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20" t="s">
        <v>77</v>
      </c>
      <c r="BK125" s="227">
        <f>ROUND(I125*H125,2)</f>
        <v>0</v>
      </c>
      <c r="BL125" s="20" t="s">
        <v>148</v>
      </c>
      <c r="BM125" s="226" t="s">
        <v>997</v>
      </c>
    </row>
    <row r="126" s="2" customFormat="1" ht="16.5" customHeight="1">
      <c r="A126" s="41"/>
      <c r="B126" s="42"/>
      <c r="C126" s="277" t="s">
        <v>275</v>
      </c>
      <c r="D126" s="277" t="s">
        <v>354</v>
      </c>
      <c r="E126" s="278" t="s">
        <v>998</v>
      </c>
      <c r="F126" s="279" t="s">
        <v>999</v>
      </c>
      <c r="G126" s="280" t="s">
        <v>467</v>
      </c>
      <c r="H126" s="281">
        <v>1</v>
      </c>
      <c r="I126" s="282"/>
      <c r="J126" s="283">
        <f>ROUND(I126*H126,2)</f>
        <v>0</v>
      </c>
      <c r="K126" s="279" t="s">
        <v>19</v>
      </c>
      <c r="L126" s="284"/>
      <c r="M126" s="285" t="s">
        <v>19</v>
      </c>
      <c r="N126" s="286" t="s">
        <v>41</v>
      </c>
      <c r="O126" s="87"/>
      <c r="P126" s="224">
        <f>O126*H126</f>
        <v>0</v>
      </c>
      <c r="Q126" s="224">
        <v>0</v>
      </c>
      <c r="R126" s="224">
        <f>Q126*H126</f>
        <v>0</v>
      </c>
      <c r="S126" s="224">
        <v>0</v>
      </c>
      <c r="T126" s="225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6" t="s">
        <v>205</v>
      </c>
      <c r="AT126" s="226" t="s">
        <v>354</v>
      </c>
      <c r="AU126" s="226" t="s">
        <v>79</v>
      </c>
      <c r="AY126" s="20" t="s">
        <v>141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20" t="s">
        <v>77</v>
      </c>
      <c r="BK126" s="227">
        <f>ROUND(I126*H126,2)</f>
        <v>0</v>
      </c>
      <c r="BL126" s="20" t="s">
        <v>148</v>
      </c>
      <c r="BM126" s="226" t="s">
        <v>1000</v>
      </c>
    </row>
    <row r="127" s="2" customFormat="1" ht="16.5" customHeight="1">
      <c r="A127" s="41"/>
      <c r="B127" s="42"/>
      <c r="C127" s="277" t="s">
        <v>280</v>
      </c>
      <c r="D127" s="277" t="s">
        <v>354</v>
      </c>
      <c r="E127" s="278" t="s">
        <v>1001</v>
      </c>
      <c r="F127" s="279" t="s">
        <v>1002</v>
      </c>
      <c r="G127" s="280" t="s">
        <v>467</v>
      </c>
      <c r="H127" s="281">
        <v>3</v>
      </c>
      <c r="I127" s="282"/>
      <c r="J127" s="283">
        <f>ROUND(I127*H127,2)</f>
        <v>0</v>
      </c>
      <c r="K127" s="279" t="s">
        <v>19</v>
      </c>
      <c r="L127" s="284"/>
      <c r="M127" s="285" t="s">
        <v>19</v>
      </c>
      <c r="N127" s="286" t="s">
        <v>41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205</v>
      </c>
      <c r="AT127" s="226" t="s">
        <v>354</v>
      </c>
      <c r="AU127" s="226" t="s">
        <v>79</v>
      </c>
      <c r="AY127" s="20" t="s">
        <v>141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20" t="s">
        <v>77</v>
      </c>
      <c r="BK127" s="227">
        <f>ROUND(I127*H127,2)</f>
        <v>0</v>
      </c>
      <c r="BL127" s="20" t="s">
        <v>148</v>
      </c>
      <c r="BM127" s="226" t="s">
        <v>1003</v>
      </c>
    </row>
    <row r="128" s="2" customFormat="1" ht="21.75" customHeight="1">
      <c r="A128" s="41"/>
      <c r="B128" s="42"/>
      <c r="C128" s="215" t="s">
        <v>285</v>
      </c>
      <c r="D128" s="215" t="s">
        <v>143</v>
      </c>
      <c r="E128" s="216" t="s">
        <v>1004</v>
      </c>
      <c r="F128" s="217" t="s">
        <v>1005</v>
      </c>
      <c r="G128" s="218" t="s">
        <v>467</v>
      </c>
      <c r="H128" s="219">
        <v>9</v>
      </c>
      <c r="I128" s="220"/>
      <c r="J128" s="221">
        <f>ROUND(I128*H128,2)</f>
        <v>0</v>
      </c>
      <c r="K128" s="217" t="s">
        <v>147</v>
      </c>
      <c r="L128" s="47"/>
      <c r="M128" s="222" t="s">
        <v>19</v>
      </c>
      <c r="N128" s="223" t="s">
        <v>41</v>
      </c>
      <c r="O128" s="87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148</v>
      </c>
      <c r="AT128" s="226" t="s">
        <v>143</v>
      </c>
      <c r="AU128" s="226" t="s">
        <v>79</v>
      </c>
      <c r="AY128" s="20" t="s">
        <v>141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20" t="s">
        <v>77</v>
      </c>
      <c r="BK128" s="227">
        <f>ROUND(I128*H128,2)</f>
        <v>0</v>
      </c>
      <c r="BL128" s="20" t="s">
        <v>148</v>
      </c>
      <c r="BM128" s="226" t="s">
        <v>1006</v>
      </c>
    </row>
    <row r="129" s="2" customFormat="1">
      <c r="A129" s="41"/>
      <c r="B129" s="42"/>
      <c r="C129" s="43"/>
      <c r="D129" s="228" t="s">
        <v>150</v>
      </c>
      <c r="E129" s="43"/>
      <c r="F129" s="229" t="s">
        <v>1007</v>
      </c>
      <c r="G129" s="43"/>
      <c r="H129" s="43"/>
      <c r="I129" s="230"/>
      <c r="J129" s="43"/>
      <c r="K129" s="43"/>
      <c r="L129" s="47"/>
      <c r="M129" s="231"/>
      <c r="N129" s="232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150</v>
      </c>
      <c r="AU129" s="20" t="s">
        <v>79</v>
      </c>
    </row>
    <row r="130" s="2" customFormat="1" ht="16.5" customHeight="1">
      <c r="A130" s="41"/>
      <c r="B130" s="42"/>
      <c r="C130" s="277" t="s">
        <v>291</v>
      </c>
      <c r="D130" s="277" t="s">
        <v>354</v>
      </c>
      <c r="E130" s="278" t="s">
        <v>1008</v>
      </c>
      <c r="F130" s="279" t="s">
        <v>1009</v>
      </c>
      <c r="G130" s="280" t="s">
        <v>467</v>
      </c>
      <c r="H130" s="281">
        <v>4</v>
      </c>
      <c r="I130" s="282"/>
      <c r="J130" s="283">
        <f>ROUND(I130*H130,2)</f>
        <v>0</v>
      </c>
      <c r="K130" s="279" t="s">
        <v>147</v>
      </c>
      <c r="L130" s="284"/>
      <c r="M130" s="285" t="s">
        <v>19</v>
      </c>
      <c r="N130" s="286" t="s">
        <v>41</v>
      </c>
      <c r="O130" s="87"/>
      <c r="P130" s="224">
        <f>O130*H130</f>
        <v>0</v>
      </c>
      <c r="Q130" s="224">
        <v>0.0019499999999999999</v>
      </c>
      <c r="R130" s="224">
        <f>Q130*H130</f>
        <v>0.0077999999999999996</v>
      </c>
      <c r="S130" s="224">
        <v>0</v>
      </c>
      <c r="T130" s="225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6" t="s">
        <v>205</v>
      </c>
      <c r="AT130" s="226" t="s">
        <v>354</v>
      </c>
      <c r="AU130" s="226" t="s">
        <v>79</v>
      </c>
      <c r="AY130" s="20" t="s">
        <v>141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20" t="s">
        <v>77</v>
      </c>
      <c r="BK130" s="227">
        <f>ROUND(I130*H130,2)</f>
        <v>0</v>
      </c>
      <c r="BL130" s="20" t="s">
        <v>148</v>
      </c>
      <c r="BM130" s="226" t="s">
        <v>1010</v>
      </c>
    </row>
    <row r="131" s="2" customFormat="1" ht="16.5" customHeight="1">
      <c r="A131" s="41"/>
      <c r="B131" s="42"/>
      <c r="C131" s="277" t="s">
        <v>296</v>
      </c>
      <c r="D131" s="277" t="s">
        <v>354</v>
      </c>
      <c r="E131" s="278" t="s">
        <v>1011</v>
      </c>
      <c r="F131" s="279" t="s">
        <v>1012</v>
      </c>
      <c r="G131" s="280" t="s">
        <v>467</v>
      </c>
      <c r="H131" s="281">
        <v>2</v>
      </c>
      <c r="I131" s="282"/>
      <c r="J131" s="283">
        <f>ROUND(I131*H131,2)</f>
        <v>0</v>
      </c>
      <c r="K131" s="279" t="s">
        <v>147</v>
      </c>
      <c r="L131" s="284"/>
      <c r="M131" s="285" t="s">
        <v>19</v>
      </c>
      <c r="N131" s="286" t="s">
        <v>41</v>
      </c>
      <c r="O131" s="87"/>
      <c r="P131" s="224">
        <f>O131*H131</f>
        <v>0</v>
      </c>
      <c r="Q131" s="224">
        <v>0.00164</v>
      </c>
      <c r="R131" s="224">
        <f>Q131*H131</f>
        <v>0.0032799999999999999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205</v>
      </c>
      <c r="AT131" s="226" t="s">
        <v>354</v>
      </c>
      <c r="AU131" s="226" t="s">
        <v>79</v>
      </c>
      <c r="AY131" s="20" t="s">
        <v>141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20" t="s">
        <v>77</v>
      </c>
      <c r="BK131" s="227">
        <f>ROUND(I131*H131,2)</f>
        <v>0</v>
      </c>
      <c r="BL131" s="20" t="s">
        <v>148</v>
      </c>
      <c r="BM131" s="226" t="s">
        <v>1013</v>
      </c>
    </row>
    <row r="132" s="2" customFormat="1" ht="16.5" customHeight="1">
      <c r="A132" s="41"/>
      <c r="B132" s="42"/>
      <c r="C132" s="277" t="s">
        <v>305</v>
      </c>
      <c r="D132" s="277" t="s">
        <v>354</v>
      </c>
      <c r="E132" s="278" t="s">
        <v>1014</v>
      </c>
      <c r="F132" s="279" t="s">
        <v>1015</v>
      </c>
      <c r="G132" s="280" t="s">
        <v>467</v>
      </c>
      <c r="H132" s="281">
        <v>1</v>
      </c>
      <c r="I132" s="282"/>
      <c r="J132" s="283">
        <f>ROUND(I132*H132,2)</f>
        <v>0</v>
      </c>
      <c r="K132" s="279" t="s">
        <v>19</v>
      </c>
      <c r="L132" s="284"/>
      <c r="M132" s="285" t="s">
        <v>19</v>
      </c>
      <c r="N132" s="286" t="s">
        <v>41</v>
      </c>
      <c r="O132" s="87"/>
      <c r="P132" s="224">
        <f>O132*H132</f>
        <v>0</v>
      </c>
      <c r="Q132" s="224">
        <v>0</v>
      </c>
      <c r="R132" s="224">
        <f>Q132*H132</f>
        <v>0</v>
      </c>
      <c r="S132" s="224">
        <v>0</v>
      </c>
      <c r="T132" s="225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6" t="s">
        <v>205</v>
      </c>
      <c r="AT132" s="226" t="s">
        <v>354</v>
      </c>
      <c r="AU132" s="226" t="s">
        <v>79</v>
      </c>
      <c r="AY132" s="20" t="s">
        <v>141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20" t="s">
        <v>77</v>
      </c>
      <c r="BK132" s="227">
        <f>ROUND(I132*H132,2)</f>
        <v>0</v>
      </c>
      <c r="BL132" s="20" t="s">
        <v>148</v>
      </c>
      <c r="BM132" s="226" t="s">
        <v>1016</v>
      </c>
    </row>
    <row r="133" s="2" customFormat="1" ht="16.5" customHeight="1">
      <c r="A133" s="41"/>
      <c r="B133" s="42"/>
      <c r="C133" s="277" t="s">
        <v>7</v>
      </c>
      <c r="D133" s="277" t="s">
        <v>354</v>
      </c>
      <c r="E133" s="278" t="s">
        <v>1017</v>
      </c>
      <c r="F133" s="279" t="s">
        <v>1018</v>
      </c>
      <c r="G133" s="280" t="s">
        <v>467</v>
      </c>
      <c r="H133" s="281">
        <v>1</v>
      </c>
      <c r="I133" s="282"/>
      <c r="J133" s="283">
        <f>ROUND(I133*H133,2)</f>
        <v>0</v>
      </c>
      <c r="K133" s="279" t="s">
        <v>19</v>
      </c>
      <c r="L133" s="284"/>
      <c r="M133" s="285" t="s">
        <v>19</v>
      </c>
      <c r="N133" s="286" t="s">
        <v>41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205</v>
      </c>
      <c r="AT133" s="226" t="s">
        <v>354</v>
      </c>
      <c r="AU133" s="226" t="s">
        <v>79</v>
      </c>
      <c r="AY133" s="20" t="s">
        <v>141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20" t="s">
        <v>77</v>
      </c>
      <c r="BK133" s="227">
        <f>ROUND(I133*H133,2)</f>
        <v>0</v>
      </c>
      <c r="BL133" s="20" t="s">
        <v>148</v>
      </c>
      <c r="BM133" s="226" t="s">
        <v>1019</v>
      </c>
    </row>
    <row r="134" s="2" customFormat="1" ht="16.5" customHeight="1">
      <c r="A134" s="41"/>
      <c r="B134" s="42"/>
      <c r="C134" s="277" t="s">
        <v>317</v>
      </c>
      <c r="D134" s="277" t="s">
        <v>354</v>
      </c>
      <c r="E134" s="278" t="s">
        <v>1020</v>
      </c>
      <c r="F134" s="279" t="s">
        <v>1021</v>
      </c>
      <c r="G134" s="280" t="s">
        <v>467</v>
      </c>
      <c r="H134" s="281">
        <v>1</v>
      </c>
      <c r="I134" s="282"/>
      <c r="J134" s="283">
        <f>ROUND(I134*H134,2)</f>
        <v>0</v>
      </c>
      <c r="K134" s="279" t="s">
        <v>19</v>
      </c>
      <c r="L134" s="284"/>
      <c r="M134" s="285" t="s">
        <v>19</v>
      </c>
      <c r="N134" s="286" t="s">
        <v>41</v>
      </c>
      <c r="O134" s="87"/>
      <c r="P134" s="224">
        <f>O134*H134</f>
        <v>0</v>
      </c>
      <c r="Q134" s="224">
        <v>0</v>
      </c>
      <c r="R134" s="224">
        <f>Q134*H134</f>
        <v>0</v>
      </c>
      <c r="S134" s="224">
        <v>0</v>
      </c>
      <c r="T134" s="225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6" t="s">
        <v>205</v>
      </c>
      <c r="AT134" s="226" t="s">
        <v>354</v>
      </c>
      <c r="AU134" s="226" t="s">
        <v>79</v>
      </c>
      <c r="AY134" s="20" t="s">
        <v>141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20" t="s">
        <v>77</v>
      </c>
      <c r="BK134" s="227">
        <f>ROUND(I134*H134,2)</f>
        <v>0</v>
      </c>
      <c r="BL134" s="20" t="s">
        <v>148</v>
      </c>
      <c r="BM134" s="226" t="s">
        <v>1022</v>
      </c>
    </row>
    <row r="135" s="2" customFormat="1" ht="16.5" customHeight="1">
      <c r="A135" s="41"/>
      <c r="B135" s="42"/>
      <c r="C135" s="215" t="s">
        <v>324</v>
      </c>
      <c r="D135" s="215" t="s">
        <v>143</v>
      </c>
      <c r="E135" s="216" t="s">
        <v>1023</v>
      </c>
      <c r="F135" s="217" t="s">
        <v>1024</v>
      </c>
      <c r="G135" s="218" t="s">
        <v>467</v>
      </c>
      <c r="H135" s="219">
        <v>2</v>
      </c>
      <c r="I135" s="220"/>
      <c r="J135" s="221">
        <f>ROUND(I135*H135,2)</f>
        <v>0</v>
      </c>
      <c r="K135" s="217" t="s">
        <v>147</v>
      </c>
      <c r="L135" s="47"/>
      <c r="M135" s="222" t="s">
        <v>19</v>
      </c>
      <c r="N135" s="223" t="s">
        <v>41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148</v>
      </c>
      <c r="AT135" s="226" t="s">
        <v>143</v>
      </c>
      <c r="AU135" s="226" t="s">
        <v>79</v>
      </c>
      <c r="AY135" s="20" t="s">
        <v>141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20" t="s">
        <v>77</v>
      </c>
      <c r="BK135" s="227">
        <f>ROUND(I135*H135,2)</f>
        <v>0</v>
      </c>
      <c r="BL135" s="20" t="s">
        <v>148</v>
      </c>
      <c r="BM135" s="226" t="s">
        <v>1025</v>
      </c>
    </row>
    <row r="136" s="2" customFormat="1">
      <c r="A136" s="41"/>
      <c r="B136" s="42"/>
      <c r="C136" s="43"/>
      <c r="D136" s="228" t="s">
        <v>150</v>
      </c>
      <c r="E136" s="43"/>
      <c r="F136" s="229" t="s">
        <v>1026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150</v>
      </c>
      <c r="AU136" s="20" t="s">
        <v>79</v>
      </c>
    </row>
    <row r="137" s="2" customFormat="1" ht="16.5" customHeight="1">
      <c r="A137" s="41"/>
      <c r="B137" s="42"/>
      <c r="C137" s="277" t="s">
        <v>330</v>
      </c>
      <c r="D137" s="277" t="s">
        <v>354</v>
      </c>
      <c r="E137" s="278" t="s">
        <v>1027</v>
      </c>
      <c r="F137" s="279" t="s">
        <v>1028</v>
      </c>
      <c r="G137" s="280" t="s">
        <v>467</v>
      </c>
      <c r="H137" s="281">
        <v>2</v>
      </c>
      <c r="I137" s="282"/>
      <c r="J137" s="283">
        <f>ROUND(I137*H137,2)</f>
        <v>0</v>
      </c>
      <c r="K137" s="279" t="s">
        <v>147</v>
      </c>
      <c r="L137" s="284"/>
      <c r="M137" s="285" t="s">
        <v>19</v>
      </c>
      <c r="N137" s="286" t="s">
        <v>41</v>
      </c>
      <c r="O137" s="87"/>
      <c r="P137" s="224">
        <f>O137*H137</f>
        <v>0</v>
      </c>
      <c r="Q137" s="224">
        <v>0.0028999999999999998</v>
      </c>
      <c r="R137" s="224">
        <f>Q137*H137</f>
        <v>0.0057999999999999996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205</v>
      </c>
      <c r="AT137" s="226" t="s">
        <v>354</v>
      </c>
      <c r="AU137" s="226" t="s">
        <v>79</v>
      </c>
      <c r="AY137" s="20" t="s">
        <v>141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20" t="s">
        <v>77</v>
      </c>
      <c r="BK137" s="227">
        <f>ROUND(I137*H137,2)</f>
        <v>0</v>
      </c>
      <c r="BL137" s="20" t="s">
        <v>148</v>
      </c>
      <c r="BM137" s="226" t="s">
        <v>1029</v>
      </c>
    </row>
    <row r="138" s="2" customFormat="1" ht="24.15" customHeight="1">
      <c r="A138" s="41"/>
      <c r="B138" s="42"/>
      <c r="C138" s="215" t="s">
        <v>341</v>
      </c>
      <c r="D138" s="215" t="s">
        <v>143</v>
      </c>
      <c r="E138" s="216" t="s">
        <v>1030</v>
      </c>
      <c r="F138" s="217" t="s">
        <v>1031</v>
      </c>
      <c r="G138" s="218" t="s">
        <v>467</v>
      </c>
      <c r="H138" s="219">
        <v>1</v>
      </c>
      <c r="I138" s="220"/>
      <c r="J138" s="221">
        <f>ROUND(I138*H138,2)</f>
        <v>0</v>
      </c>
      <c r="K138" s="217" t="s">
        <v>147</v>
      </c>
      <c r="L138" s="47"/>
      <c r="M138" s="222" t="s">
        <v>19</v>
      </c>
      <c r="N138" s="223" t="s">
        <v>41</v>
      </c>
      <c r="O138" s="87"/>
      <c r="P138" s="224">
        <f>O138*H138</f>
        <v>0</v>
      </c>
      <c r="Q138" s="224">
        <v>0</v>
      </c>
      <c r="R138" s="224">
        <f>Q138*H138</f>
        <v>0</v>
      </c>
      <c r="S138" s="224">
        <v>0</v>
      </c>
      <c r="T138" s="225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6" t="s">
        <v>148</v>
      </c>
      <c r="AT138" s="226" t="s">
        <v>143</v>
      </c>
      <c r="AU138" s="226" t="s">
        <v>79</v>
      </c>
      <c r="AY138" s="20" t="s">
        <v>141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20" t="s">
        <v>77</v>
      </c>
      <c r="BK138" s="227">
        <f>ROUND(I138*H138,2)</f>
        <v>0</v>
      </c>
      <c r="BL138" s="20" t="s">
        <v>148</v>
      </c>
      <c r="BM138" s="226" t="s">
        <v>1032</v>
      </c>
    </row>
    <row r="139" s="2" customFormat="1">
      <c r="A139" s="41"/>
      <c r="B139" s="42"/>
      <c r="C139" s="43"/>
      <c r="D139" s="228" t="s">
        <v>150</v>
      </c>
      <c r="E139" s="43"/>
      <c r="F139" s="229" t="s">
        <v>1033</v>
      </c>
      <c r="G139" s="43"/>
      <c r="H139" s="43"/>
      <c r="I139" s="230"/>
      <c r="J139" s="43"/>
      <c r="K139" s="43"/>
      <c r="L139" s="47"/>
      <c r="M139" s="231"/>
      <c r="N139" s="232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150</v>
      </c>
      <c r="AU139" s="20" t="s">
        <v>79</v>
      </c>
    </row>
    <row r="140" s="2" customFormat="1" ht="16.5" customHeight="1">
      <c r="A140" s="41"/>
      <c r="B140" s="42"/>
      <c r="C140" s="277" t="s">
        <v>348</v>
      </c>
      <c r="D140" s="277" t="s">
        <v>354</v>
      </c>
      <c r="E140" s="278" t="s">
        <v>1034</v>
      </c>
      <c r="F140" s="279" t="s">
        <v>1035</v>
      </c>
      <c r="G140" s="280" t="s">
        <v>467</v>
      </c>
      <c r="H140" s="281">
        <v>1</v>
      </c>
      <c r="I140" s="282"/>
      <c r="J140" s="283">
        <f>ROUND(I140*H140,2)</f>
        <v>0</v>
      </c>
      <c r="K140" s="279" t="s">
        <v>147</v>
      </c>
      <c r="L140" s="284"/>
      <c r="M140" s="285" t="s">
        <v>19</v>
      </c>
      <c r="N140" s="286" t="s">
        <v>41</v>
      </c>
      <c r="O140" s="87"/>
      <c r="P140" s="224">
        <f>O140*H140</f>
        <v>0</v>
      </c>
      <c r="Q140" s="224">
        <v>0.0025999999999999999</v>
      </c>
      <c r="R140" s="224">
        <f>Q140*H140</f>
        <v>0.0025999999999999999</v>
      </c>
      <c r="S140" s="224">
        <v>0</v>
      </c>
      <c r="T140" s="225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6" t="s">
        <v>205</v>
      </c>
      <c r="AT140" s="226" t="s">
        <v>354</v>
      </c>
      <c r="AU140" s="226" t="s">
        <v>79</v>
      </c>
      <c r="AY140" s="20" t="s">
        <v>141</v>
      </c>
      <c r="BE140" s="227">
        <f>IF(N140="základní",J140,0)</f>
        <v>0</v>
      </c>
      <c r="BF140" s="227">
        <f>IF(N140="snížená",J140,0)</f>
        <v>0</v>
      </c>
      <c r="BG140" s="227">
        <f>IF(N140="zákl. přenesená",J140,0)</f>
        <v>0</v>
      </c>
      <c r="BH140" s="227">
        <f>IF(N140="sníž. přenesená",J140,0)</f>
        <v>0</v>
      </c>
      <c r="BI140" s="227">
        <f>IF(N140="nulová",J140,0)</f>
        <v>0</v>
      </c>
      <c r="BJ140" s="20" t="s">
        <v>77</v>
      </c>
      <c r="BK140" s="227">
        <f>ROUND(I140*H140,2)</f>
        <v>0</v>
      </c>
      <c r="BL140" s="20" t="s">
        <v>148</v>
      </c>
      <c r="BM140" s="226" t="s">
        <v>1036</v>
      </c>
    </row>
    <row r="141" s="2" customFormat="1" ht="16.5" customHeight="1">
      <c r="A141" s="41"/>
      <c r="B141" s="42"/>
      <c r="C141" s="215" t="s">
        <v>353</v>
      </c>
      <c r="D141" s="215" t="s">
        <v>143</v>
      </c>
      <c r="E141" s="216" t="s">
        <v>892</v>
      </c>
      <c r="F141" s="217" t="s">
        <v>893</v>
      </c>
      <c r="G141" s="218" t="s">
        <v>188</v>
      </c>
      <c r="H141" s="219">
        <v>175</v>
      </c>
      <c r="I141" s="220"/>
      <c r="J141" s="221">
        <f>ROUND(I141*H141,2)</f>
        <v>0</v>
      </c>
      <c r="K141" s="217" t="s">
        <v>147</v>
      </c>
      <c r="L141" s="47"/>
      <c r="M141" s="222" t="s">
        <v>19</v>
      </c>
      <c r="N141" s="223" t="s">
        <v>41</v>
      </c>
      <c r="O141" s="87"/>
      <c r="P141" s="224">
        <f>O141*H141</f>
        <v>0</v>
      </c>
      <c r="Q141" s="224">
        <v>1.6999999999999999E-07</v>
      </c>
      <c r="R141" s="224">
        <f>Q141*H141</f>
        <v>2.9749999999999998E-05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148</v>
      </c>
      <c r="AT141" s="226" t="s">
        <v>143</v>
      </c>
      <c r="AU141" s="226" t="s">
        <v>79</v>
      </c>
      <c r="AY141" s="20" t="s">
        <v>141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20" t="s">
        <v>77</v>
      </c>
      <c r="BK141" s="227">
        <f>ROUND(I141*H141,2)</f>
        <v>0</v>
      </c>
      <c r="BL141" s="20" t="s">
        <v>148</v>
      </c>
      <c r="BM141" s="226" t="s">
        <v>1037</v>
      </c>
    </row>
    <row r="142" s="2" customFormat="1">
      <c r="A142" s="41"/>
      <c r="B142" s="42"/>
      <c r="C142" s="43"/>
      <c r="D142" s="228" t="s">
        <v>150</v>
      </c>
      <c r="E142" s="43"/>
      <c r="F142" s="229" t="s">
        <v>895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150</v>
      </c>
      <c r="AU142" s="20" t="s">
        <v>79</v>
      </c>
    </row>
    <row r="143" s="14" customFormat="1">
      <c r="A143" s="14"/>
      <c r="B143" s="244"/>
      <c r="C143" s="245"/>
      <c r="D143" s="235" t="s">
        <v>152</v>
      </c>
      <c r="E143" s="246" t="s">
        <v>19</v>
      </c>
      <c r="F143" s="247" t="s">
        <v>966</v>
      </c>
      <c r="G143" s="245"/>
      <c r="H143" s="248">
        <v>125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152</v>
      </c>
      <c r="AU143" s="254" t="s">
        <v>79</v>
      </c>
      <c r="AV143" s="14" t="s">
        <v>79</v>
      </c>
      <c r="AW143" s="14" t="s">
        <v>32</v>
      </c>
      <c r="AX143" s="14" t="s">
        <v>70</v>
      </c>
      <c r="AY143" s="254" t="s">
        <v>141</v>
      </c>
    </row>
    <row r="144" s="14" customFormat="1">
      <c r="A144" s="14"/>
      <c r="B144" s="244"/>
      <c r="C144" s="245"/>
      <c r="D144" s="235" t="s">
        <v>152</v>
      </c>
      <c r="E144" s="246" t="s">
        <v>19</v>
      </c>
      <c r="F144" s="247" t="s">
        <v>958</v>
      </c>
      <c r="G144" s="245"/>
      <c r="H144" s="248">
        <v>50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152</v>
      </c>
      <c r="AU144" s="254" t="s">
        <v>79</v>
      </c>
      <c r="AV144" s="14" t="s">
        <v>79</v>
      </c>
      <c r="AW144" s="14" t="s">
        <v>32</v>
      </c>
      <c r="AX144" s="14" t="s">
        <v>70</v>
      </c>
      <c r="AY144" s="254" t="s">
        <v>141</v>
      </c>
    </row>
    <row r="145" s="15" customFormat="1">
      <c r="A145" s="15"/>
      <c r="B145" s="255"/>
      <c r="C145" s="256"/>
      <c r="D145" s="235" t="s">
        <v>152</v>
      </c>
      <c r="E145" s="257" t="s">
        <v>19</v>
      </c>
      <c r="F145" s="258" t="s">
        <v>155</v>
      </c>
      <c r="G145" s="256"/>
      <c r="H145" s="259">
        <v>175</v>
      </c>
      <c r="I145" s="260"/>
      <c r="J145" s="256"/>
      <c r="K145" s="256"/>
      <c r="L145" s="261"/>
      <c r="M145" s="262"/>
      <c r="N145" s="263"/>
      <c r="O145" s="263"/>
      <c r="P145" s="263"/>
      <c r="Q145" s="263"/>
      <c r="R145" s="263"/>
      <c r="S145" s="263"/>
      <c r="T145" s="264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65" t="s">
        <v>152</v>
      </c>
      <c r="AU145" s="265" t="s">
        <v>79</v>
      </c>
      <c r="AV145" s="15" t="s">
        <v>148</v>
      </c>
      <c r="AW145" s="15" t="s">
        <v>32</v>
      </c>
      <c r="AX145" s="15" t="s">
        <v>77</v>
      </c>
      <c r="AY145" s="265" t="s">
        <v>141</v>
      </c>
    </row>
    <row r="146" s="2" customFormat="1" ht="16.5" customHeight="1">
      <c r="A146" s="41"/>
      <c r="B146" s="42"/>
      <c r="C146" s="215" t="s">
        <v>359</v>
      </c>
      <c r="D146" s="215" t="s">
        <v>143</v>
      </c>
      <c r="E146" s="216" t="s">
        <v>725</v>
      </c>
      <c r="F146" s="217" t="s">
        <v>726</v>
      </c>
      <c r="G146" s="218" t="s">
        <v>188</v>
      </c>
      <c r="H146" s="219">
        <v>175</v>
      </c>
      <c r="I146" s="220"/>
      <c r="J146" s="221">
        <f>ROUND(I146*H146,2)</f>
        <v>0</v>
      </c>
      <c r="K146" s="217" t="s">
        <v>147</v>
      </c>
      <c r="L146" s="47"/>
      <c r="M146" s="222" t="s">
        <v>19</v>
      </c>
      <c r="N146" s="223" t="s">
        <v>41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148</v>
      </c>
      <c r="AT146" s="226" t="s">
        <v>143</v>
      </c>
      <c r="AU146" s="226" t="s">
        <v>79</v>
      </c>
      <c r="AY146" s="20" t="s">
        <v>141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20" t="s">
        <v>77</v>
      </c>
      <c r="BK146" s="227">
        <f>ROUND(I146*H146,2)</f>
        <v>0</v>
      </c>
      <c r="BL146" s="20" t="s">
        <v>148</v>
      </c>
      <c r="BM146" s="226" t="s">
        <v>1038</v>
      </c>
    </row>
    <row r="147" s="2" customFormat="1">
      <c r="A147" s="41"/>
      <c r="B147" s="42"/>
      <c r="C147" s="43"/>
      <c r="D147" s="228" t="s">
        <v>150</v>
      </c>
      <c r="E147" s="43"/>
      <c r="F147" s="229" t="s">
        <v>728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150</v>
      </c>
      <c r="AU147" s="20" t="s">
        <v>79</v>
      </c>
    </row>
    <row r="148" s="14" customFormat="1">
      <c r="A148" s="14"/>
      <c r="B148" s="244"/>
      <c r="C148" s="245"/>
      <c r="D148" s="235" t="s">
        <v>152</v>
      </c>
      <c r="E148" s="246" t="s">
        <v>19</v>
      </c>
      <c r="F148" s="247" t="s">
        <v>966</v>
      </c>
      <c r="G148" s="245"/>
      <c r="H148" s="248">
        <v>125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152</v>
      </c>
      <c r="AU148" s="254" t="s">
        <v>79</v>
      </c>
      <c r="AV148" s="14" t="s">
        <v>79</v>
      </c>
      <c r="AW148" s="14" t="s">
        <v>32</v>
      </c>
      <c r="AX148" s="14" t="s">
        <v>70</v>
      </c>
      <c r="AY148" s="254" t="s">
        <v>141</v>
      </c>
    </row>
    <row r="149" s="14" customFormat="1">
      <c r="A149" s="14"/>
      <c r="B149" s="244"/>
      <c r="C149" s="245"/>
      <c r="D149" s="235" t="s">
        <v>152</v>
      </c>
      <c r="E149" s="246" t="s">
        <v>19</v>
      </c>
      <c r="F149" s="247" t="s">
        <v>958</v>
      </c>
      <c r="G149" s="245"/>
      <c r="H149" s="248">
        <v>50</v>
      </c>
      <c r="I149" s="249"/>
      <c r="J149" s="245"/>
      <c r="K149" s="245"/>
      <c r="L149" s="250"/>
      <c r="M149" s="251"/>
      <c r="N149" s="252"/>
      <c r="O149" s="252"/>
      <c r="P149" s="252"/>
      <c r="Q149" s="252"/>
      <c r="R149" s="252"/>
      <c r="S149" s="252"/>
      <c r="T149" s="253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4" t="s">
        <v>152</v>
      </c>
      <c r="AU149" s="254" t="s">
        <v>79</v>
      </c>
      <c r="AV149" s="14" t="s">
        <v>79</v>
      </c>
      <c r="AW149" s="14" t="s">
        <v>32</v>
      </c>
      <c r="AX149" s="14" t="s">
        <v>70</v>
      </c>
      <c r="AY149" s="254" t="s">
        <v>141</v>
      </c>
    </row>
    <row r="150" s="15" customFormat="1">
      <c r="A150" s="15"/>
      <c r="B150" s="255"/>
      <c r="C150" s="256"/>
      <c r="D150" s="235" t="s">
        <v>152</v>
      </c>
      <c r="E150" s="257" t="s">
        <v>19</v>
      </c>
      <c r="F150" s="258" t="s">
        <v>155</v>
      </c>
      <c r="G150" s="256"/>
      <c r="H150" s="259">
        <v>175</v>
      </c>
      <c r="I150" s="260"/>
      <c r="J150" s="256"/>
      <c r="K150" s="256"/>
      <c r="L150" s="261"/>
      <c r="M150" s="262"/>
      <c r="N150" s="263"/>
      <c r="O150" s="263"/>
      <c r="P150" s="263"/>
      <c r="Q150" s="263"/>
      <c r="R150" s="263"/>
      <c r="S150" s="263"/>
      <c r="T150" s="264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5" t="s">
        <v>152</v>
      </c>
      <c r="AU150" s="265" t="s">
        <v>79</v>
      </c>
      <c r="AV150" s="15" t="s">
        <v>148</v>
      </c>
      <c r="AW150" s="15" t="s">
        <v>32</v>
      </c>
      <c r="AX150" s="15" t="s">
        <v>77</v>
      </c>
      <c r="AY150" s="265" t="s">
        <v>141</v>
      </c>
    </row>
    <row r="151" s="2" customFormat="1" ht="16.5" customHeight="1">
      <c r="A151" s="41"/>
      <c r="B151" s="42"/>
      <c r="C151" s="215" t="s">
        <v>372</v>
      </c>
      <c r="D151" s="215" t="s">
        <v>143</v>
      </c>
      <c r="E151" s="216" t="s">
        <v>730</v>
      </c>
      <c r="F151" s="217" t="s">
        <v>731</v>
      </c>
      <c r="G151" s="218" t="s">
        <v>188</v>
      </c>
      <c r="H151" s="219">
        <v>65</v>
      </c>
      <c r="I151" s="220"/>
      <c r="J151" s="221">
        <f>ROUND(I151*H151,2)</f>
        <v>0</v>
      </c>
      <c r="K151" s="217" t="s">
        <v>147</v>
      </c>
      <c r="L151" s="47"/>
      <c r="M151" s="222" t="s">
        <v>19</v>
      </c>
      <c r="N151" s="223" t="s">
        <v>41</v>
      </c>
      <c r="O151" s="87"/>
      <c r="P151" s="224">
        <f>O151*H151</f>
        <v>0</v>
      </c>
      <c r="Q151" s="224">
        <v>0</v>
      </c>
      <c r="R151" s="224">
        <f>Q151*H151</f>
        <v>0</v>
      </c>
      <c r="S151" s="224">
        <v>0</v>
      </c>
      <c r="T151" s="225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6" t="s">
        <v>148</v>
      </c>
      <c r="AT151" s="226" t="s">
        <v>143</v>
      </c>
      <c r="AU151" s="226" t="s">
        <v>79</v>
      </c>
      <c r="AY151" s="20" t="s">
        <v>141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20" t="s">
        <v>77</v>
      </c>
      <c r="BK151" s="227">
        <f>ROUND(I151*H151,2)</f>
        <v>0</v>
      </c>
      <c r="BL151" s="20" t="s">
        <v>148</v>
      </c>
      <c r="BM151" s="226" t="s">
        <v>1039</v>
      </c>
    </row>
    <row r="152" s="2" customFormat="1">
      <c r="A152" s="41"/>
      <c r="B152" s="42"/>
      <c r="C152" s="43"/>
      <c r="D152" s="228" t="s">
        <v>150</v>
      </c>
      <c r="E152" s="43"/>
      <c r="F152" s="229" t="s">
        <v>733</v>
      </c>
      <c r="G152" s="43"/>
      <c r="H152" s="43"/>
      <c r="I152" s="230"/>
      <c r="J152" s="43"/>
      <c r="K152" s="43"/>
      <c r="L152" s="47"/>
      <c r="M152" s="231"/>
      <c r="N152" s="232"/>
      <c r="O152" s="87"/>
      <c r="P152" s="87"/>
      <c r="Q152" s="87"/>
      <c r="R152" s="87"/>
      <c r="S152" s="87"/>
      <c r="T152" s="88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T152" s="20" t="s">
        <v>150</v>
      </c>
      <c r="AU152" s="20" t="s">
        <v>79</v>
      </c>
    </row>
    <row r="153" s="14" customFormat="1">
      <c r="A153" s="14"/>
      <c r="B153" s="244"/>
      <c r="C153" s="245"/>
      <c r="D153" s="235" t="s">
        <v>152</v>
      </c>
      <c r="E153" s="246" t="s">
        <v>19</v>
      </c>
      <c r="F153" s="247" t="s">
        <v>975</v>
      </c>
      <c r="G153" s="245"/>
      <c r="H153" s="248">
        <v>65</v>
      </c>
      <c r="I153" s="249"/>
      <c r="J153" s="245"/>
      <c r="K153" s="245"/>
      <c r="L153" s="250"/>
      <c r="M153" s="251"/>
      <c r="N153" s="252"/>
      <c r="O153" s="252"/>
      <c r="P153" s="252"/>
      <c r="Q153" s="252"/>
      <c r="R153" s="252"/>
      <c r="S153" s="252"/>
      <c r="T153" s="253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4" t="s">
        <v>152</v>
      </c>
      <c r="AU153" s="254" t="s">
        <v>79</v>
      </c>
      <c r="AV153" s="14" t="s">
        <v>79</v>
      </c>
      <c r="AW153" s="14" t="s">
        <v>32</v>
      </c>
      <c r="AX153" s="14" t="s">
        <v>70</v>
      </c>
      <c r="AY153" s="254" t="s">
        <v>141</v>
      </c>
    </row>
    <row r="154" s="15" customFormat="1">
      <c r="A154" s="15"/>
      <c r="B154" s="255"/>
      <c r="C154" s="256"/>
      <c r="D154" s="235" t="s">
        <v>152</v>
      </c>
      <c r="E154" s="257" t="s">
        <v>19</v>
      </c>
      <c r="F154" s="258" t="s">
        <v>155</v>
      </c>
      <c r="G154" s="256"/>
      <c r="H154" s="259">
        <v>65</v>
      </c>
      <c r="I154" s="260"/>
      <c r="J154" s="256"/>
      <c r="K154" s="256"/>
      <c r="L154" s="261"/>
      <c r="M154" s="262"/>
      <c r="N154" s="263"/>
      <c r="O154" s="263"/>
      <c r="P154" s="263"/>
      <c r="Q154" s="263"/>
      <c r="R154" s="263"/>
      <c r="S154" s="263"/>
      <c r="T154" s="264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65" t="s">
        <v>152</v>
      </c>
      <c r="AU154" s="265" t="s">
        <v>79</v>
      </c>
      <c r="AV154" s="15" t="s">
        <v>148</v>
      </c>
      <c r="AW154" s="15" t="s">
        <v>32</v>
      </c>
      <c r="AX154" s="15" t="s">
        <v>77</v>
      </c>
      <c r="AY154" s="265" t="s">
        <v>141</v>
      </c>
    </row>
    <row r="155" s="2" customFormat="1" ht="16.5" customHeight="1">
      <c r="A155" s="41"/>
      <c r="B155" s="42"/>
      <c r="C155" s="215" t="s">
        <v>377</v>
      </c>
      <c r="D155" s="215" t="s">
        <v>143</v>
      </c>
      <c r="E155" s="216" t="s">
        <v>735</v>
      </c>
      <c r="F155" s="217" t="s">
        <v>736</v>
      </c>
      <c r="G155" s="218" t="s">
        <v>188</v>
      </c>
      <c r="H155" s="219">
        <v>65</v>
      </c>
      <c r="I155" s="220"/>
      <c r="J155" s="221">
        <f>ROUND(I155*H155,2)</f>
        <v>0</v>
      </c>
      <c r="K155" s="217" t="s">
        <v>147</v>
      </c>
      <c r="L155" s="47"/>
      <c r="M155" s="222" t="s">
        <v>19</v>
      </c>
      <c r="N155" s="223" t="s">
        <v>41</v>
      </c>
      <c r="O155" s="87"/>
      <c r="P155" s="224">
        <f>O155*H155</f>
        <v>0</v>
      </c>
      <c r="Q155" s="224">
        <v>0</v>
      </c>
      <c r="R155" s="224">
        <f>Q155*H155</f>
        <v>0</v>
      </c>
      <c r="S155" s="224">
        <v>0</v>
      </c>
      <c r="T155" s="225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148</v>
      </c>
      <c r="AT155" s="226" t="s">
        <v>143</v>
      </c>
      <c r="AU155" s="226" t="s">
        <v>79</v>
      </c>
      <c r="AY155" s="20" t="s">
        <v>141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20" t="s">
        <v>77</v>
      </c>
      <c r="BK155" s="227">
        <f>ROUND(I155*H155,2)</f>
        <v>0</v>
      </c>
      <c r="BL155" s="20" t="s">
        <v>148</v>
      </c>
      <c r="BM155" s="226" t="s">
        <v>1040</v>
      </c>
    </row>
    <row r="156" s="2" customFormat="1">
      <c r="A156" s="41"/>
      <c r="B156" s="42"/>
      <c r="C156" s="43"/>
      <c r="D156" s="228" t="s">
        <v>150</v>
      </c>
      <c r="E156" s="43"/>
      <c r="F156" s="229" t="s">
        <v>738</v>
      </c>
      <c r="G156" s="43"/>
      <c r="H156" s="43"/>
      <c r="I156" s="230"/>
      <c r="J156" s="43"/>
      <c r="K156" s="43"/>
      <c r="L156" s="47"/>
      <c r="M156" s="231"/>
      <c r="N156" s="232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20" t="s">
        <v>150</v>
      </c>
      <c r="AU156" s="20" t="s">
        <v>79</v>
      </c>
    </row>
    <row r="157" s="14" customFormat="1">
      <c r="A157" s="14"/>
      <c r="B157" s="244"/>
      <c r="C157" s="245"/>
      <c r="D157" s="235" t="s">
        <v>152</v>
      </c>
      <c r="E157" s="246" t="s">
        <v>19</v>
      </c>
      <c r="F157" s="247" t="s">
        <v>975</v>
      </c>
      <c r="G157" s="245"/>
      <c r="H157" s="248">
        <v>65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152</v>
      </c>
      <c r="AU157" s="254" t="s">
        <v>79</v>
      </c>
      <c r="AV157" s="14" t="s">
        <v>79</v>
      </c>
      <c r="AW157" s="14" t="s">
        <v>32</v>
      </c>
      <c r="AX157" s="14" t="s">
        <v>70</v>
      </c>
      <c r="AY157" s="254" t="s">
        <v>141</v>
      </c>
    </row>
    <row r="158" s="15" customFormat="1">
      <c r="A158" s="15"/>
      <c r="B158" s="255"/>
      <c r="C158" s="256"/>
      <c r="D158" s="235" t="s">
        <v>152</v>
      </c>
      <c r="E158" s="257" t="s">
        <v>19</v>
      </c>
      <c r="F158" s="258" t="s">
        <v>155</v>
      </c>
      <c r="G158" s="256"/>
      <c r="H158" s="259">
        <v>65</v>
      </c>
      <c r="I158" s="260"/>
      <c r="J158" s="256"/>
      <c r="K158" s="256"/>
      <c r="L158" s="261"/>
      <c r="M158" s="262"/>
      <c r="N158" s="263"/>
      <c r="O158" s="263"/>
      <c r="P158" s="263"/>
      <c r="Q158" s="263"/>
      <c r="R158" s="263"/>
      <c r="S158" s="263"/>
      <c r="T158" s="264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5" t="s">
        <v>152</v>
      </c>
      <c r="AU158" s="265" t="s">
        <v>79</v>
      </c>
      <c r="AV158" s="15" t="s">
        <v>148</v>
      </c>
      <c r="AW158" s="15" t="s">
        <v>32</v>
      </c>
      <c r="AX158" s="15" t="s">
        <v>77</v>
      </c>
      <c r="AY158" s="265" t="s">
        <v>141</v>
      </c>
    </row>
    <row r="159" s="2" customFormat="1" ht="16.5" customHeight="1">
      <c r="A159" s="41"/>
      <c r="B159" s="42"/>
      <c r="C159" s="215" t="s">
        <v>383</v>
      </c>
      <c r="D159" s="215" t="s">
        <v>143</v>
      </c>
      <c r="E159" s="216" t="s">
        <v>739</v>
      </c>
      <c r="F159" s="217" t="s">
        <v>740</v>
      </c>
      <c r="G159" s="218" t="s">
        <v>467</v>
      </c>
      <c r="H159" s="219">
        <v>2</v>
      </c>
      <c r="I159" s="220"/>
      <c r="J159" s="221">
        <f>ROUND(I159*H159,2)</f>
        <v>0</v>
      </c>
      <c r="K159" s="217" t="s">
        <v>147</v>
      </c>
      <c r="L159" s="47"/>
      <c r="M159" s="222" t="s">
        <v>19</v>
      </c>
      <c r="N159" s="223" t="s">
        <v>41</v>
      </c>
      <c r="O159" s="87"/>
      <c r="P159" s="224">
        <f>O159*H159</f>
        <v>0</v>
      </c>
      <c r="Q159" s="224">
        <v>0.45937290600000003</v>
      </c>
      <c r="R159" s="224">
        <f>Q159*H159</f>
        <v>0.91874581200000005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148</v>
      </c>
      <c r="AT159" s="226" t="s">
        <v>143</v>
      </c>
      <c r="AU159" s="226" t="s">
        <v>79</v>
      </c>
      <c r="AY159" s="20" t="s">
        <v>141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20" t="s">
        <v>77</v>
      </c>
      <c r="BK159" s="227">
        <f>ROUND(I159*H159,2)</f>
        <v>0</v>
      </c>
      <c r="BL159" s="20" t="s">
        <v>148</v>
      </c>
      <c r="BM159" s="226" t="s">
        <v>1041</v>
      </c>
    </row>
    <row r="160" s="2" customFormat="1">
      <c r="A160" s="41"/>
      <c r="B160" s="42"/>
      <c r="C160" s="43"/>
      <c r="D160" s="228" t="s">
        <v>150</v>
      </c>
      <c r="E160" s="43"/>
      <c r="F160" s="229" t="s">
        <v>742</v>
      </c>
      <c r="G160" s="43"/>
      <c r="H160" s="43"/>
      <c r="I160" s="230"/>
      <c r="J160" s="43"/>
      <c r="K160" s="43"/>
      <c r="L160" s="47"/>
      <c r="M160" s="231"/>
      <c r="N160" s="232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20" t="s">
        <v>150</v>
      </c>
      <c r="AU160" s="20" t="s">
        <v>79</v>
      </c>
    </row>
    <row r="161" s="2" customFormat="1" ht="16.5" customHeight="1">
      <c r="A161" s="41"/>
      <c r="B161" s="42"/>
      <c r="C161" s="215" t="s">
        <v>388</v>
      </c>
      <c r="D161" s="215" t="s">
        <v>143</v>
      </c>
      <c r="E161" s="216" t="s">
        <v>1042</v>
      </c>
      <c r="F161" s="217" t="s">
        <v>1043</v>
      </c>
      <c r="G161" s="218" t="s">
        <v>467</v>
      </c>
      <c r="H161" s="219">
        <v>1</v>
      </c>
      <c r="I161" s="220"/>
      <c r="J161" s="221">
        <f>ROUND(I161*H161,2)</f>
        <v>0</v>
      </c>
      <c r="K161" s="217" t="s">
        <v>19</v>
      </c>
      <c r="L161" s="47"/>
      <c r="M161" s="222" t="s">
        <v>19</v>
      </c>
      <c r="N161" s="223" t="s">
        <v>41</v>
      </c>
      <c r="O161" s="87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148</v>
      </c>
      <c r="AT161" s="226" t="s">
        <v>143</v>
      </c>
      <c r="AU161" s="226" t="s">
        <v>79</v>
      </c>
      <c r="AY161" s="20" t="s">
        <v>141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20" t="s">
        <v>77</v>
      </c>
      <c r="BK161" s="227">
        <f>ROUND(I161*H161,2)</f>
        <v>0</v>
      </c>
      <c r="BL161" s="20" t="s">
        <v>148</v>
      </c>
      <c r="BM161" s="226" t="s">
        <v>1044</v>
      </c>
    </row>
    <row r="162" s="12" customFormat="1" ht="22.8" customHeight="1">
      <c r="A162" s="12"/>
      <c r="B162" s="199"/>
      <c r="C162" s="200"/>
      <c r="D162" s="201" t="s">
        <v>69</v>
      </c>
      <c r="E162" s="213" t="s">
        <v>773</v>
      </c>
      <c r="F162" s="213" t="s">
        <v>774</v>
      </c>
      <c r="G162" s="200"/>
      <c r="H162" s="200"/>
      <c r="I162" s="203"/>
      <c r="J162" s="214">
        <f>BK162</f>
        <v>0</v>
      </c>
      <c r="K162" s="200"/>
      <c r="L162" s="205"/>
      <c r="M162" s="206"/>
      <c r="N162" s="207"/>
      <c r="O162" s="207"/>
      <c r="P162" s="208">
        <f>SUM(P163:P168)</f>
        <v>0</v>
      </c>
      <c r="Q162" s="207"/>
      <c r="R162" s="208">
        <f>SUM(R163:R168)</f>
        <v>2.8799999999999999</v>
      </c>
      <c r="S162" s="207"/>
      <c r="T162" s="209">
        <f>SUM(T163:T168)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10" t="s">
        <v>77</v>
      </c>
      <c r="AT162" s="211" t="s">
        <v>69</v>
      </c>
      <c r="AU162" s="211" t="s">
        <v>77</v>
      </c>
      <c r="AY162" s="210" t="s">
        <v>141</v>
      </c>
      <c r="BK162" s="212">
        <f>SUM(BK163:BK168)</f>
        <v>0</v>
      </c>
    </row>
    <row r="163" s="2" customFormat="1" ht="33" customHeight="1">
      <c r="A163" s="41"/>
      <c r="B163" s="42"/>
      <c r="C163" s="215" t="s">
        <v>393</v>
      </c>
      <c r="D163" s="215" t="s">
        <v>143</v>
      </c>
      <c r="E163" s="216" t="s">
        <v>942</v>
      </c>
      <c r="F163" s="217" t="s">
        <v>1045</v>
      </c>
      <c r="G163" s="218" t="s">
        <v>188</v>
      </c>
      <c r="H163" s="219">
        <v>240</v>
      </c>
      <c r="I163" s="220"/>
      <c r="J163" s="221">
        <f>ROUND(I163*H163,2)</f>
        <v>0</v>
      </c>
      <c r="K163" s="217" t="s">
        <v>19</v>
      </c>
      <c r="L163" s="47"/>
      <c r="M163" s="222" t="s">
        <v>19</v>
      </c>
      <c r="N163" s="223" t="s">
        <v>41</v>
      </c>
      <c r="O163" s="87"/>
      <c r="P163" s="224">
        <f>O163*H163</f>
        <v>0</v>
      </c>
      <c r="Q163" s="224">
        <v>0.0060000000000000001</v>
      </c>
      <c r="R163" s="224">
        <f>Q163*H163</f>
        <v>1.44</v>
      </c>
      <c r="S163" s="224">
        <v>0</v>
      </c>
      <c r="T163" s="225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148</v>
      </c>
      <c r="AT163" s="226" t="s">
        <v>143</v>
      </c>
      <c r="AU163" s="226" t="s">
        <v>79</v>
      </c>
      <c r="AY163" s="20" t="s">
        <v>141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20" t="s">
        <v>77</v>
      </c>
      <c r="BK163" s="227">
        <f>ROUND(I163*H163,2)</f>
        <v>0</v>
      </c>
      <c r="BL163" s="20" t="s">
        <v>148</v>
      </c>
      <c r="BM163" s="226" t="s">
        <v>1046</v>
      </c>
    </row>
    <row r="164" s="14" customFormat="1">
      <c r="A164" s="14"/>
      <c r="B164" s="244"/>
      <c r="C164" s="245"/>
      <c r="D164" s="235" t="s">
        <v>152</v>
      </c>
      <c r="E164" s="246" t="s">
        <v>19</v>
      </c>
      <c r="F164" s="247" t="s">
        <v>1047</v>
      </c>
      <c r="G164" s="245"/>
      <c r="H164" s="248">
        <v>240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152</v>
      </c>
      <c r="AU164" s="254" t="s">
        <v>79</v>
      </c>
      <c r="AV164" s="14" t="s">
        <v>79</v>
      </c>
      <c r="AW164" s="14" t="s">
        <v>32</v>
      </c>
      <c r="AX164" s="14" t="s">
        <v>70</v>
      </c>
      <c r="AY164" s="254" t="s">
        <v>141</v>
      </c>
    </row>
    <row r="165" s="15" customFormat="1">
      <c r="A165" s="15"/>
      <c r="B165" s="255"/>
      <c r="C165" s="256"/>
      <c r="D165" s="235" t="s">
        <v>152</v>
      </c>
      <c r="E165" s="257" t="s">
        <v>19</v>
      </c>
      <c r="F165" s="258" t="s">
        <v>155</v>
      </c>
      <c r="G165" s="256"/>
      <c r="H165" s="259">
        <v>240</v>
      </c>
      <c r="I165" s="260"/>
      <c r="J165" s="256"/>
      <c r="K165" s="256"/>
      <c r="L165" s="261"/>
      <c r="M165" s="262"/>
      <c r="N165" s="263"/>
      <c r="O165" s="263"/>
      <c r="P165" s="263"/>
      <c r="Q165" s="263"/>
      <c r="R165" s="263"/>
      <c r="S165" s="263"/>
      <c r="T165" s="264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65" t="s">
        <v>152</v>
      </c>
      <c r="AU165" s="265" t="s">
        <v>79</v>
      </c>
      <c r="AV165" s="15" t="s">
        <v>148</v>
      </c>
      <c r="AW165" s="15" t="s">
        <v>32</v>
      </c>
      <c r="AX165" s="15" t="s">
        <v>77</v>
      </c>
      <c r="AY165" s="265" t="s">
        <v>141</v>
      </c>
    </row>
    <row r="166" s="2" customFormat="1" ht="24.15" customHeight="1">
      <c r="A166" s="41"/>
      <c r="B166" s="42"/>
      <c r="C166" s="215" t="s">
        <v>400</v>
      </c>
      <c r="D166" s="215" t="s">
        <v>143</v>
      </c>
      <c r="E166" s="216" t="s">
        <v>1048</v>
      </c>
      <c r="F166" s="217" t="s">
        <v>1049</v>
      </c>
      <c r="G166" s="218" t="s">
        <v>188</v>
      </c>
      <c r="H166" s="219">
        <v>240</v>
      </c>
      <c r="I166" s="220"/>
      <c r="J166" s="221">
        <f>ROUND(I166*H166,2)</f>
        <v>0</v>
      </c>
      <c r="K166" s="217" t="s">
        <v>19</v>
      </c>
      <c r="L166" s="47"/>
      <c r="M166" s="222" t="s">
        <v>19</v>
      </c>
      <c r="N166" s="223" t="s">
        <v>41</v>
      </c>
      <c r="O166" s="87"/>
      <c r="P166" s="224">
        <f>O166*H166</f>
        <v>0</v>
      </c>
      <c r="Q166" s="224">
        <v>0.0060000000000000001</v>
      </c>
      <c r="R166" s="224">
        <f>Q166*H166</f>
        <v>1.44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148</v>
      </c>
      <c r="AT166" s="226" t="s">
        <v>143</v>
      </c>
      <c r="AU166" s="226" t="s">
        <v>79</v>
      </c>
      <c r="AY166" s="20" t="s">
        <v>141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20" t="s">
        <v>77</v>
      </c>
      <c r="BK166" s="227">
        <f>ROUND(I166*H166,2)</f>
        <v>0</v>
      </c>
      <c r="BL166" s="20" t="s">
        <v>148</v>
      </c>
      <c r="BM166" s="226" t="s">
        <v>1050</v>
      </c>
    </row>
    <row r="167" s="14" customFormat="1">
      <c r="A167" s="14"/>
      <c r="B167" s="244"/>
      <c r="C167" s="245"/>
      <c r="D167" s="235" t="s">
        <v>152</v>
      </c>
      <c r="E167" s="246" t="s">
        <v>19</v>
      </c>
      <c r="F167" s="247" t="s">
        <v>1047</v>
      </c>
      <c r="G167" s="245"/>
      <c r="H167" s="248">
        <v>240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152</v>
      </c>
      <c r="AU167" s="254" t="s">
        <v>79</v>
      </c>
      <c r="AV167" s="14" t="s">
        <v>79</v>
      </c>
      <c r="AW167" s="14" t="s">
        <v>32</v>
      </c>
      <c r="AX167" s="14" t="s">
        <v>70</v>
      </c>
      <c r="AY167" s="254" t="s">
        <v>141</v>
      </c>
    </row>
    <row r="168" s="15" customFormat="1">
      <c r="A168" s="15"/>
      <c r="B168" s="255"/>
      <c r="C168" s="256"/>
      <c r="D168" s="235" t="s">
        <v>152</v>
      </c>
      <c r="E168" s="257" t="s">
        <v>19</v>
      </c>
      <c r="F168" s="258" t="s">
        <v>155</v>
      </c>
      <c r="G168" s="256"/>
      <c r="H168" s="259">
        <v>240</v>
      </c>
      <c r="I168" s="260"/>
      <c r="J168" s="256"/>
      <c r="K168" s="256"/>
      <c r="L168" s="261"/>
      <c r="M168" s="262"/>
      <c r="N168" s="263"/>
      <c r="O168" s="263"/>
      <c r="P168" s="263"/>
      <c r="Q168" s="263"/>
      <c r="R168" s="263"/>
      <c r="S168" s="263"/>
      <c r="T168" s="264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65" t="s">
        <v>152</v>
      </c>
      <c r="AU168" s="265" t="s">
        <v>79</v>
      </c>
      <c r="AV168" s="15" t="s">
        <v>148</v>
      </c>
      <c r="AW168" s="15" t="s">
        <v>32</v>
      </c>
      <c r="AX168" s="15" t="s">
        <v>77</v>
      </c>
      <c r="AY168" s="265" t="s">
        <v>141</v>
      </c>
    </row>
    <row r="169" s="12" customFormat="1" ht="22.8" customHeight="1">
      <c r="A169" s="12"/>
      <c r="B169" s="199"/>
      <c r="C169" s="200"/>
      <c r="D169" s="201" t="s">
        <v>69</v>
      </c>
      <c r="E169" s="213" t="s">
        <v>598</v>
      </c>
      <c r="F169" s="213" t="s">
        <v>599</v>
      </c>
      <c r="G169" s="200"/>
      <c r="H169" s="200"/>
      <c r="I169" s="203"/>
      <c r="J169" s="214">
        <f>BK169</f>
        <v>0</v>
      </c>
      <c r="K169" s="200"/>
      <c r="L169" s="205"/>
      <c r="M169" s="206"/>
      <c r="N169" s="207"/>
      <c r="O169" s="207"/>
      <c r="P169" s="208">
        <f>SUM(P170:P171)</f>
        <v>0</v>
      </c>
      <c r="Q169" s="207"/>
      <c r="R169" s="208">
        <f>SUM(R170:R171)</f>
        <v>0</v>
      </c>
      <c r="S169" s="207"/>
      <c r="T169" s="209">
        <f>SUM(T170:T171)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10" t="s">
        <v>77</v>
      </c>
      <c r="AT169" s="211" t="s">
        <v>69</v>
      </c>
      <c r="AU169" s="211" t="s">
        <v>77</v>
      </c>
      <c r="AY169" s="210" t="s">
        <v>141</v>
      </c>
      <c r="BK169" s="212">
        <f>SUM(BK170:BK171)</f>
        <v>0</v>
      </c>
    </row>
    <row r="170" s="2" customFormat="1" ht="24.15" customHeight="1">
      <c r="A170" s="41"/>
      <c r="B170" s="42"/>
      <c r="C170" s="215" t="s">
        <v>414</v>
      </c>
      <c r="D170" s="215" t="s">
        <v>143</v>
      </c>
      <c r="E170" s="216" t="s">
        <v>601</v>
      </c>
      <c r="F170" s="217" t="s">
        <v>602</v>
      </c>
      <c r="G170" s="218" t="s">
        <v>320</v>
      </c>
      <c r="H170" s="219">
        <v>5.1299999999999999</v>
      </c>
      <c r="I170" s="220"/>
      <c r="J170" s="221">
        <f>ROUND(I170*H170,2)</f>
        <v>0</v>
      </c>
      <c r="K170" s="217" t="s">
        <v>147</v>
      </c>
      <c r="L170" s="47"/>
      <c r="M170" s="222" t="s">
        <v>19</v>
      </c>
      <c r="N170" s="223" t="s">
        <v>41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148</v>
      </c>
      <c r="AT170" s="226" t="s">
        <v>143</v>
      </c>
      <c r="AU170" s="226" t="s">
        <v>79</v>
      </c>
      <c r="AY170" s="20" t="s">
        <v>141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20" t="s">
        <v>77</v>
      </c>
      <c r="BK170" s="227">
        <f>ROUND(I170*H170,2)</f>
        <v>0</v>
      </c>
      <c r="BL170" s="20" t="s">
        <v>148</v>
      </c>
      <c r="BM170" s="226" t="s">
        <v>1051</v>
      </c>
    </row>
    <row r="171" s="2" customFormat="1">
      <c r="A171" s="41"/>
      <c r="B171" s="42"/>
      <c r="C171" s="43"/>
      <c r="D171" s="228" t="s">
        <v>150</v>
      </c>
      <c r="E171" s="43"/>
      <c r="F171" s="229" t="s">
        <v>604</v>
      </c>
      <c r="G171" s="43"/>
      <c r="H171" s="43"/>
      <c r="I171" s="230"/>
      <c r="J171" s="43"/>
      <c r="K171" s="43"/>
      <c r="L171" s="47"/>
      <c r="M171" s="287"/>
      <c r="N171" s="288"/>
      <c r="O171" s="289"/>
      <c r="P171" s="289"/>
      <c r="Q171" s="289"/>
      <c r="R171" s="289"/>
      <c r="S171" s="289"/>
      <c r="T171" s="290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20" t="s">
        <v>150</v>
      </c>
      <c r="AU171" s="20" t="s">
        <v>79</v>
      </c>
    </row>
    <row r="172" s="2" customFormat="1" ht="6.96" customHeight="1">
      <c r="A172" s="41"/>
      <c r="B172" s="62"/>
      <c r="C172" s="63"/>
      <c r="D172" s="63"/>
      <c r="E172" s="63"/>
      <c r="F172" s="63"/>
      <c r="G172" s="63"/>
      <c r="H172" s="63"/>
      <c r="I172" s="63"/>
      <c r="J172" s="63"/>
      <c r="K172" s="63"/>
      <c r="L172" s="47"/>
      <c r="M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</row>
  </sheetData>
  <sheetProtection sheet="1" autoFilter="0" formatColumns="0" formatRows="0" objects="1" scenarios="1" spinCount="100000" saltValue="w7e89RuY4ZV/Lo97umWga1tXJwQSkm6OrpXXG3KT12kkfsTlH0NAwpepKqsk+tSSTcAXOAns3r2Zy+8Cd177VQ==" hashValue="8ouCJ0tvbWY/d57Hbxz6aJ2gWdRylcUHwPBZZYVM3cZKhYv1a4/aCfQbLF2U7idAEGgS0RGqsC5DXzv9uqVjhg==" algorithmName="SHA-512" password="CC51"/>
  <autoFilter ref="C88:K171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7:H77"/>
    <mergeCell ref="E79:H79"/>
    <mergeCell ref="E81:H81"/>
    <mergeCell ref="L2:V2"/>
  </mergeCells>
  <hyperlinks>
    <hyperlink ref="F93" r:id="rId1" display="https://podminky.urs.cz/item/CS_URS_2025_02/857262122"/>
    <hyperlink ref="F100" r:id="rId2" display="https://podminky.urs.cz/item/CS_URS_2025_02/871161211"/>
    <hyperlink ref="F106" r:id="rId3" display="https://podminky.urs.cz/item/CS_URS_2025_02/871211211"/>
    <hyperlink ref="F112" r:id="rId4" display="https://podminky.urs.cz/item/CS_URS_2025_02/871241221"/>
    <hyperlink ref="F118" r:id="rId5" display="https://podminky.urs.cz/item/CS_URS_2025_02/877162001"/>
    <hyperlink ref="F121" r:id="rId6" display="https://podminky.urs.cz/item/CS_URS_2025_02/877211120"/>
    <hyperlink ref="F124" r:id="rId7" display="https://podminky.urs.cz/item/CS_URS_2025_02/877212001"/>
    <hyperlink ref="F129" r:id="rId8" display="https://podminky.urs.cz/item/CS_URS_2025_02/877232001"/>
    <hyperlink ref="F136" r:id="rId9" display="https://podminky.urs.cz/item/CS_URS_2025_02/877232011"/>
    <hyperlink ref="F139" r:id="rId10" display="https://podminky.urs.cz/item/CS_URS_2025_02/877241120"/>
    <hyperlink ref="F142" r:id="rId11" display="https://podminky.urs.cz/item/CS_URS_2025_02/892233122"/>
    <hyperlink ref="F147" r:id="rId12" display="https://podminky.urs.cz/item/CS_URS_2025_02/892241111"/>
    <hyperlink ref="F152" r:id="rId13" display="https://podminky.urs.cz/item/CS_URS_2025_02/892271111"/>
    <hyperlink ref="F156" r:id="rId14" display="https://podminky.urs.cz/item/CS_URS_2025_02/892273122"/>
    <hyperlink ref="F160" r:id="rId15" display="https://podminky.urs.cz/item/CS_URS_2025_02/892372111"/>
    <hyperlink ref="F171" r:id="rId16" display="https://podminky.urs.cz/item/CS_URS_2025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7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98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79</v>
      </c>
    </row>
    <row r="4" s="1" customFormat="1" ht="24.96" customHeight="1">
      <c r="B4" s="23"/>
      <c r="D4" s="143" t="s">
        <v>109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26.25" customHeight="1">
      <c r="B7" s="23"/>
      <c r="E7" s="146" t="str">
        <f>'Rekapitulace stavby'!K6</f>
        <v>UHERSKÉ HRADIŠTĚ, MAŘATICE, UL. NA ZÁPOVĚDI REKONSTRUKCE VODOVODNÍCH ŘADŮ O-7 A O-8</v>
      </c>
      <c r="F7" s="145"/>
      <c r="G7" s="145"/>
      <c r="H7" s="145"/>
      <c r="L7" s="23"/>
    </row>
    <row r="8" s="1" customFormat="1" ht="12" customHeight="1">
      <c r="B8" s="23"/>
      <c r="D8" s="145" t="s">
        <v>110</v>
      </c>
      <c r="L8" s="23"/>
    </row>
    <row r="9" s="2" customFormat="1" ht="16.5" customHeight="1">
      <c r="A9" s="41"/>
      <c r="B9" s="47"/>
      <c r="C9" s="41"/>
      <c r="D9" s="41"/>
      <c r="E9" s="146" t="s">
        <v>1052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112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1053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19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21</v>
      </c>
      <c r="E14" s="41"/>
      <c r="F14" s="136" t="s">
        <v>22</v>
      </c>
      <c r="G14" s="41"/>
      <c r="H14" s="41"/>
      <c r="I14" s="145" t="s">
        <v>23</v>
      </c>
      <c r="J14" s="149" t="str">
        <f>'Rekapitulace stavby'!AN8</f>
        <v>25. 9. 2025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25</v>
      </c>
      <c r="E16" s="41"/>
      <c r="F16" s="41"/>
      <c r="G16" s="41"/>
      <c r="H16" s="41"/>
      <c r="I16" s="145" t="s">
        <v>26</v>
      </c>
      <c r="J16" s="136" t="str">
        <f>IF('Rekapitulace stavby'!AN10="","",'Rekapitulace stavby'!AN10)</f>
        <v/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tr">
        <f>IF('Rekapitulace stavby'!E11="","",'Rekapitulace stavby'!E11)</f>
        <v xml:space="preserve"> </v>
      </c>
      <c r="F17" s="41"/>
      <c r="G17" s="41"/>
      <c r="H17" s="41"/>
      <c r="I17" s="145" t="s">
        <v>28</v>
      </c>
      <c r="J17" s="136" t="str">
        <f>IF('Rekapitulace stavby'!AN11="","",'Rekapitulace stavby'!AN11)</f>
        <v/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29</v>
      </c>
      <c r="E19" s="41"/>
      <c r="F19" s="41"/>
      <c r="G19" s="41"/>
      <c r="H19" s="41"/>
      <c r="I19" s="145" t="s">
        <v>26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28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31</v>
      </c>
      <c r="E22" s="41"/>
      <c r="F22" s="41"/>
      <c r="G22" s="41"/>
      <c r="H22" s="41"/>
      <c r="I22" s="145" t="s">
        <v>26</v>
      </c>
      <c r="J22" s="136" t="str">
        <f>IF('Rekapitulace stavby'!AN16="","",'Rekapitulace stavby'!AN16)</f>
        <v/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tr">
        <f>IF('Rekapitulace stavby'!E17="","",'Rekapitulace stavby'!E17)</f>
        <v xml:space="preserve"> </v>
      </c>
      <c r="F23" s="41"/>
      <c r="G23" s="41"/>
      <c r="H23" s="41"/>
      <c r="I23" s="145" t="s">
        <v>28</v>
      </c>
      <c r="J23" s="136" t="str">
        <f>IF('Rekapitulace stavby'!AN17="","",'Rekapitulace stavby'!AN17)</f>
        <v/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33</v>
      </c>
      <c r="E25" s="41"/>
      <c r="F25" s="41"/>
      <c r="G25" s="41"/>
      <c r="H25" s="41"/>
      <c r="I25" s="145" t="s">
        <v>26</v>
      </c>
      <c r="J25" s="136" t="str">
        <f>IF('Rekapitulace stavby'!AN19="","",'Rekapitulace stavby'!AN19)</f>
        <v/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5" t="s">
        <v>28</v>
      </c>
      <c r="J26" s="136" t="str">
        <f>IF('Rekapitulace stavby'!AN20="","",'Rekapitulace stavby'!AN20)</f>
        <v/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34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36</v>
      </c>
      <c r="E32" s="41"/>
      <c r="F32" s="41"/>
      <c r="G32" s="41"/>
      <c r="H32" s="41"/>
      <c r="I32" s="41"/>
      <c r="J32" s="156">
        <f>ROUND(J93,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38</v>
      </c>
      <c r="G34" s="41"/>
      <c r="H34" s="41"/>
      <c r="I34" s="157" t="s">
        <v>37</v>
      </c>
      <c r="J34" s="157" t="s">
        <v>39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40</v>
      </c>
      <c r="E35" s="145" t="s">
        <v>41</v>
      </c>
      <c r="F35" s="159">
        <f>ROUND((SUM(BE93:BE984)),  2)</f>
        <v>0</v>
      </c>
      <c r="G35" s="41"/>
      <c r="H35" s="41"/>
      <c r="I35" s="160">
        <v>0.20999999999999999</v>
      </c>
      <c r="J35" s="159">
        <f>ROUND(((SUM(BE93:BE984))*I35),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42</v>
      </c>
      <c r="F36" s="159">
        <f>ROUND((SUM(BF93:BF984)),  2)</f>
        <v>0</v>
      </c>
      <c r="G36" s="41"/>
      <c r="H36" s="41"/>
      <c r="I36" s="160">
        <v>0.12</v>
      </c>
      <c r="J36" s="159">
        <f>ROUND(((SUM(BF93:BF984))*I36),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43</v>
      </c>
      <c r="F37" s="159">
        <f>ROUND((SUM(BG93:BG984)),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44</v>
      </c>
      <c r="F38" s="159">
        <f>ROUND((SUM(BH93:BH984)),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45</v>
      </c>
      <c r="F39" s="159">
        <f>ROUND((SUM(BI93:BI984)),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46</v>
      </c>
      <c r="E41" s="163"/>
      <c r="F41" s="163"/>
      <c r="G41" s="164" t="s">
        <v>47</v>
      </c>
      <c r="H41" s="165" t="s">
        <v>48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114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2" t="str">
        <f>E7</f>
        <v>UHERSKÉ HRADIŠTĚ, MAŘATICE, UL. NA ZÁPOVĚDI REKONSTRUKCE VODOVODNÍCH ŘADŮ O-7 A O-8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110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1052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112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SO02.1 - Výkopové práce a obnova povrchů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21</v>
      </c>
      <c r="D56" s="43"/>
      <c r="E56" s="43"/>
      <c r="F56" s="30" t="str">
        <f>F14</f>
        <v>Uherské Hradiště, místní části Mařatice</v>
      </c>
      <c r="G56" s="43"/>
      <c r="H56" s="43"/>
      <c r="I56" s="35" t="s">
        <v>23</v>
      </c>
      <c r="J56" s="75" t="str">
        <f>IF(J14="","",J14)</f>
        <v>25. 9. 2025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25</v>
      </c>
      <c r="D58" s="43"/>
      <c r="E58" s="43"/>
      <c r="F58" s="30" t="str">
        <f>E17</f>
        <v xml:space="preserve"> </v>
      </c>
      <c r="G58" s="43"/>
      <c r="H58" s="43"/>
      <c r="I58" s="35" t="s">
        <v>31</v>
      </c>
      <c r="J58" s="39" t="str">
        <f>E23</f>
        <v xml:space="preserve"> 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29</v>
      </c>
      <c r="D59" s="43"/>
      <c r="E59" s="43"/>
      <c r="F59" s="30" t="str">
        <f>IF(E20="","",E20)</f>
        <v>Vyplň údaj</v>
      </c>
      <c r="G59" s="43"/>
      <c r="H59" s="43"/>
      <c r="I59" s="35" t="s">
        <v>33</v>
      </c>
      <c r="J59" s="39" t="str">
        <f>E26</f>
        <v xml:space="preserve"> 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115</v>
      </c>
      <c r="D61" s="174"/>
      <c r="E61" s="174"/>
      <c r="F61" s="174"/>
      <c r="G61" s="174"/>
      <c r="H61" s="174"/>
      <c r="I61" s="174"/>
      <c r="J61" s="175" t="s">
        <v>116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68</v>
      </c>
      <c r="D63" s="43"/>
      <c r="E63" s="43"/>
      <c r="F63" s="43"/>
      <c r="G63" s="43"/>
      <c r="H63" s="43"/>
      <c r="I63" s="43"/>
      <c r="J63" s="105">
        <f>J93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117</v>
      </c>
    </row>
    <row r="64" s="9" customFormat="1" ht="24.96" customHeight="1">
      <c r="A64" s="9"/>
      <c r="B64" s="177"/>
      <c r="C64" s="178"/>
      <c r="D64" s="179" t="s">
        <v>118</v>
      </c>
      <c r="E64" s="180"/>
      <c r="F64" s="180"/>
      <c r="G64" s="180"/>
      <c r="H64" s="180"/>
      <c r="I64" s="180"/>
      <c r="J64" s="181">
        <f>J94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119</v>
      </c>
      <c r="E65" s="185"/>
      <c r="F65" s="185"/>
      <c r="G65" s="185"/>
      <c r="H65" s="185"/>
      <c r="I65" s="185"/>
      <c r="J65" s="186">
        <f>J95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120</v>
      </c>
      <c r="E66" s="185"/>
      <c r="F66" s="185"/>
      <c r="G66" s="185"/>
      <c r="H66" s="185"/>
      <c r="I66" s="185"/>
      <c r="J66" s="186">
        <f>J715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121</v>
      </c>
      <c r="E67" s="185"/>
      <c r="F67" s="185"/>
      <c r="G67" s="185"/>
      <c r="H67" s="185"/>
      <c r="I67" s="185"/>
      <c r="J67" s="186">
        <f>J766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122</v>
      </c>
      <c r="E68" s="185"/>
      <c r="F68" s="185"/>
      <c r="G68" s="185"/>
      <c r="H68" s="185"/>
      <c r="I68" s="185"/>
      <c r="J68" s="186">
        <f>J875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123</v>
      </c>
      <c r="E69" s="185"/>
      <c r="F69" s="185"/>
      <c r="G69" s="185"/>
      <c r="H69" s="185"/>
      <c r="I69" s="185"/>
      <c r="J69" s="186">
        <f>J880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124</v>
      </c>
      <c r="E70" s="185"/>
      <c r="F70" s="185"/>
      <c r="G70" s="185"/>
      <c r="H70" s="185"/>
      <c r="I70" s="185"/>
      <c r="J70" s="186">
        <f>J923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3"/>
      <c r="C71" s="128"/>
      <c r="D71" s="184" t="s">
        <v>125</v>
      </c>
      <c r="E71" s="185"/>
      <c r="F71" s="185"/>
      <c r="G71" s="185"/>
      <c r="H71" s="185"/>
      <c r="I71" s="185"/>
      <c r="J71" s="186">
        <f>J982</f>
        <v>0</v>
      </c>
      <c r="K71" s="128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2" customFormat="1" ht="21.84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7" s="2" customFormat="1" ht="6.96" customHeight="1">
      <c r="A77" s="41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4.96" customHeight="1">
      <c r="A78" s="41"/>
      <c r="B78" s="42"/>
      <c r="C78" s="26" t="s">
        <v>126</v>
      </c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16</v>
      </c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26.25" customHeight="1">
      <c r="A81" s="41"/>
      <c r="B81" s="42"/>
      <c r="C81" s="43"/>
      <c r="D81" s="43"/>
      <c r="E81" s="172" t="str">
        <f>E7</f>
        <v>UHERSKÉ HRADIŠTĚ, MAŘATICE, UL. NA ZÁPOVĚDI REKONSTRUKCE VODOVODNÍCH ŘADŮ O-7 A O-8</v>
      </c>
      <c r="F81" s="35"/>
      <c r="G81" s="35"/>
      <c r="H81" s="35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" customFormat="1" ht="12" customHeight="1">
      <c r="B82" s="24"/>
      <c r="C82" s="35" t="s">
        <v>110</v>
      </c>
      <c r="D82" s="25"/>
      <c r="E82" s="25"/>
      <c r="F82" s="25"/>
      <c r="G82" s="25"/>
      <c r="H82" s="25"/>
      <c r="I82" s="25"/>
      <c r="J82" s="25"/>
      <c r="K82" s="25"/>
      <c r="L82" s="23"/>
    </row>
    <row r="83" s="2" customFormat="1" ht="16.5" customHeight="1">
      <c r="A83" s="41"/>
      <c r="B83" s="42"/>
      <c r="C83" s="43"/>
      <c r="D83" s="43"/>
      <c r="E83" s="172" t="s">
        <v>1052</v>
      </c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112</v>
      </c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72" t="str">
        <f>E11</f>
        <v>SO02.1 - Výkopové práce a obnova povrchů</v>
      </c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5" t="s">
        <v>21</v>
      </c>
      <c r="D87" s="43"/>
      <c r="E87" s="43"/>
      <c r="F87" s="30" t="str">
        <f>F14</f>
        <v>Uherské Hradiště, místní části Mařatice</v>
      </c>
      <c r="G87" s="43"/>
      <c r="H87" s="43"/>
      <c r="I87" s="35" t="s">
        <v>23</v>
      </c>
      <c r="J87" s="75" t="str">
        <f>IF(J14="","",J14)</f>
        <v>25. 9. 2025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25</v>
      </c>
      <c r="D89" s="43"/>
      <c r="E89" s="43"/>
      <c r="F89" s="30" t="str">
        <f>E17</f>
        <v xml:space="preserve"> </v>
      </c>
      <c r="G89" s="43"/>
      <c r="H89" s="43"/>
      <c r="I89" s="35" t="s">
        <v>31</v>
      </c>
      <c r="J89" s="39" t="str">
        <f>E23</f>
        <v xml:space="preserve"> 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5.15" customHeight="1">
      <c r="A90" s="41"/>
      <c r="B90" s="42"/>
      <c r="C90" s="35" t="s">
        <v>29</v>
      </c>
      <c r="D90" s="43"/>
      <c r="E90" s="43"/>
      <c r="F90" s="30" t="str">
        <f>IF(E20="","",E20)</f>
        <v>Vyplň údaj</v>
      </c>
      <c r="G90" s="43"/>
      <c r="H90" s="43"/>
      <c r="I90" s="35" t="s">
        <v>33</v>
      </c>
      <c r="J90" s="39" t="str">
        <f>E26</f>
        <v xml:space="preserve"> </v>
      </c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0.32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11" customFormat="1" ht="29.28" customHeight="1">
      <c r="A92" s="188"/>
      <c r="B92" s="189"/>
      <c r="C92" s="190" t="s">
        <v>127</v>
      </c>
      <c r="D92" s="191" t="s">
        <v>55</v>
      </c>
      <c r="E92" s="191" t="s">
        <v>51</v>
      </c>
      <c r="F92" s="191" t="s">
        <v>52</v>
      </c>
      <c r="G92" s="191" t="s">
        <v>128</v>
      </c>
      <c r="H92" s="191" t="s">
        <v>129</v>
      </c>
      <c r="I92" s="191" t="s">
        <v>130</v>
      </c>
      <c r="J92" s="191" t="s">
        <v>116</v>
      </c>
      <c r="K92" s="192" t="s">
        <v>131</v>
      </c>
      <c r="L92" s="193"/>
      <c r="M92" s="95" t="s">
        <v>19</v>
      </c>
      <c r="N92" s="96" t="s">
        <v>40</v>
      </c>
      <c r="O92" s="96" t="s">
        <v>132</v>
      </c>
      <c r="P92" s="96" t="s">
        <v>133</v>
      </c>
      <c r="Q92" s="96" t="s">
        <v>134</v>
      </c>
      <c r="R92" s="96" t="s">
        <v>135</v>
      </c>
      <c r="S92" s="96" t="s">
        <v>136</v>
      </c>
      <c r="T92" s="97" t="s">
        <v>137</v>
      </c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</row>
    <row r="93" s="2" customFormat="1" ht="22.8" customHeight="1">
      <c r="A93" s="41"/>
      <c r="B93" s="42"/>
      <c r="C93" s="102" t="s">
        <v>138</v>
      </c>
      <c r="D93" s="43"/>
      <c r="E93" s="43"/>
      <c r="F93" s="43"/>
      <c r="G93" s="43"/>
      <c r="H93" s="43"/>
      <c r="I93" s="43"/>
      <c r="J93" s="194">
        <f>BK93</f>
        <v>0</v>
      </c>
      <c r="K93" s="43"/>
      <c r="L93" s="47"/>
      <c r="M93" s="98"/>
      <c r="N93" s="195"/>
      <c r="O93" s="99"/>
      <c r="P93" s="196">
        <f>P94</f>
        <v>0</v>
      </c>
      <c r="Q93" s="99"/>
      <c r="R93" s="196">
        <f>R94</f>
        <v>20.882888779999998</v>
      </c>
      <c r="S93" s="99"/>
      <c r="T93" s="197">
        <f>T94</f>
        <v>56.23415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69</v>
      </c>
      <c r="AU93" s="20" t="s">
        <v>117</v>
      </c>
      <c r="BK93" s="198">
        <f>BK94</f>
        <v>0</v>
      </c>
    </row>
    <row r="94" s="12" customFormat="1" ht="25.92" customHeight="1">
      <c r="A94" s="12"/>
      <c r="B94" s="199"/>
      <c r="C94" s="200"/>
      <c r="D94" s="201" t="s">
        <v>69</v>
      </c>
      <c r="E94" s="202" t="s">
        <v>139</v>
      </c>
      <c r="F94" s="202" t="s">
        <v>140</v>
      </c>
      <c r="G94" s="200"/>
      <c r="H94" s="200"/>
      <c r="I94" s="203"/>
      <c r="J94" s="204">
        <f>BK94</f>
        <v>0</v>
      </c>
      <c r="K94" s="200"/>
      <c r="L94" s="205"/>
      <c r="M94" s="206"/>
      <c r="N94" s="207"/>
      <c r="O94" s="207"/>
      <c r="P94" s="208">
        <f>P95+P715+P766+P875+P880+P923+P982</f>
        <v>0</v>
      </c>
      <c r="Q94" s="207"/>
      <c r="R94" s="208">
        <f>R95+R715+R766+R875+R880+R923+R982</f>
        <v>20.882888779999998</v>
      </c>
      <c r="S94" s="207"/>
      <c r="T94" s="209">
        <f>T95+T715+T766+T875+T880+T923+T982</f>
        <v>56.23415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77</v>
      </c>
      <c r="AT94" s="211" t="s">
        <v>69</v>
      </c>
      <c r="AU94" s="211" t="s">
        <v>70</v>
      </c>
      <c r="AY94" s="210" t="s">
        <v>141</v>
      </c>
      <c r="BK94" s="212">
        <f>BK95+BK715+BK766+BK875+BK880+BK923+BK982</f>
        <v>0</v>
      </c>
    </row>
    <row r="95" s="12" customFormat="1" ht="22.8" customHeight="1">
      <c r="A95" s="12"/>
      <c r="B95" s="199"/>
      <c r="C95" s="200"/>
      <c r="D95" s="201" t="s">
        <v>69</v>
      </c>
      <c r="E95" s="213" t="s">
        <v>77</v>
      </c>
      <c r="F95" s="213" t="s">
        <v>142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SUM(P96:P714)</f>
        <v>0</v>
      </c>
      <c r="Q95" s="207"/>
      <c r="R95" s="208">
        <f>SUM(R96:R714)</f>
        <v>9.5478614399999984</v>
      </c>
      <c r="S95" s="207"/>
      <c r="T95" s="209">
        <f>SUM(T96:T714)</f>
        <v>54.034149999999997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77</v>
      </c>
      <c r="AT95" s="211" t="s">
        <v>69</v>
      </c>
      <c r="AU95" s="211" t="s">
        <v>77</v>
      </c>
      <c r="AY95" s="210" t="s">
        <v>141</v>
      </c>
      <c r="BK95" s="212">
        <f>SUM(BK96:BK714)</f>
        <v>0</v>
      </c>
    </row>
    <row r="96" s="2" customFormat="1" ht="24.15" customHeight="1">
      <c r="A96" s="41"/>
      <c r="B96" s="42"/>
      <c r="C96" s="215" t="s">
        <v>77</v>
      </c>
      <c r="D96" s="215" t="s">
        <v>143</v>
      </c>
      <c r="E96" s="216" t="s">
        <v>1054</v>
      </c>
      <c r="F96" s="217" t="s">
        <v>1055</v>
      </c>
      <c r="G96" s="218" t="s">
        <v>146</v>
      </c>
      <c r="H96" s="219">
        <v>75</v>
      </c>
      <c r="I96" s="220"/>
      <c r="J96" s="221">
        <f>ROUND(I96*H96,2)</f>
        <v>0</v>
      </c>
      <c r="K96" s="217" t="s">
        <v>147</v>
      </c>
      <c r="L96" s="47"/>
      <c r="M96" s="222" t="s">
        <v>19</v>
      </c>
      <c r="N96" s="223" t="s">
        <v>41</v>
      </c>
      <c r="O96" s="87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6" t="s">
        <v>148</v>
      </c>
      <c r="AT96" s="226" t="s">
        <v>143</v>
      </c>
      <c r="AU96" s="226" t="s">
        <v>79</v>
      </c>
      <c r="AY96" s="20" t="s">
        <v>141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20" t="s">
        <v>77</v>
      </c>
      <c r="BK96" s="227">
        <f>ROUND(I96*H96,2)</f>
        <v>0</v>
      </c>
      <c r="BL96" s="20" t="s">
        <v>148</v>
      </c>
      <c r="BM96" s="226" t="s">
        <v>1056</v>
      </c>
    </row>
    <row r="97" s="2" customFormat="1">
      <c r="A97" s="41"/>
      <c r="B97" s="42"/>
      <c r="C97" s="43"/>
      <c r="D97" s="228" t="s">
        <v>150</v>
      </c>
      <c r="E97" s="43"/>
      <c r="F97" s="229" t="s">
        <v>1057</v>
      </c>
      <c r="G97" s="43"/>
      <c r="H97" s="43"/>
      <c r="I97" s="230"/>
      <c r="J97" s="43"/>
      <c r="K97" s="43"/>
      <c r="L97" s="47"/>
      <c r="M97" s="231"/>
      <c r="N97" s="232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150</v>
      </c>
      <c r="AU97" s="20" t="s">
        <v>79</v>
      </c>
    </row>
    <row r="98" s="14" customFormat="1">
      <c r="A98" s="14"/>
      <c r="B98" s="244"/>
      <c r="C98" s="245"/>
      <c r="D98" s="235" t="s">
        <v>152</v>
      </c>
      <c r="E98" s="246" t="s">
        <v>19</v>
      </c>
      <c r="F98" s="247" t="s">
        <v>1058</v>
      </c>
      <c r="G98" s="245"/>
      <c r="H98" s="248">
        <v>75</v>
      </c>
      <c r="I98" s="249"/>
      <c r="J98" s="245"/>
      <c r="K98" s="245"/>
      <c r="L98" s="250"/>
      <c r="M98" s="251"/>
      <c r="N98" s="252"/>
      <c r="O98" s="252"/>
      <c r="P98" s="252"/>
      <c r="Q98" s="252"/>
      <c r="R98" s="252"/>
      <c r="S98" s="252"/>
      <c r="T98" s="253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4" t="s">
        <v>152</v>
      </c>
      <c r="AU98" s="254" t="s">
        <v>79</v>
      </c>
      <c r="AV98" s="14" t="s">
        <v>79</v>
      </c>
      <c r="AW98" s="14" t="s">
        <v>32</v>
      </c>
      <c r="AX98" s="14" t="s">
        <v>70</v>
      </c>
      <c r="AY98" s="254" t="s">
        <v>141</v>
      </c>
    </row>
    <row r="99" s="15" customFormat="1">
      <c r="A99" s="15"/>
      <c r="B99" s="255"/>
      <c r="C99" s="256"/>
      <c r="D99" s="235" t="s">
        <v>152</v>
      </c>
      <c r="E99" s="257" t="s">
        <v>19</v>
      </c>
      <c r="F99" s="258" t="s">
        <v>155</v>
      </c>
      <c r="G99" s="256"/>
      <c r="H99" s="259">
        <v>75</v>
      </c>
      <c r="I99" s="260"/>
      <c r="J99" s="256"/>
      <c r="K99" s="256"/>
      <c r="L99" s="261"/>
      <c r="M99" s="262"/>
      <c r="N99" s="263"/>
      <c r="O99" s="263"/>
      <c r="P99" s="263"/>
      <c r="Q99" s="263"/>
      <c r="R99" s="263"/>
      <c r="S99" s="263"/>
      <c r="T99" s="264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T99" s="265" t="s">
        <v>152</v>
      </c>
      <c r="AU99" s="265" t="s">
        <v>79</v>
      </c>
      <c r="AV99" s="15" t="s">
        <v>148</v>
      </c>
      <c r="AW99" s="15" t="s">
        <v>32</v>
      </c>
      <c r="AX99" s="15" t="s">
        <v>77</v>
      </c>
      <c r="AY99" s="265" t="s">
        <v>141</v>
      </c>
    </row>
    <row r="100" s="2" customFormat="1" ht="16.5" customHeight="1">
      <c r="A100" s="41"/>
      <c r="B100" s="42"/>
      <c r="C100" s="215" t="s">
        <v>79</v>
      </c>
      <c r="D100" s="215" t="s">
        <v>143</v>
      </c>
      <c r="E100" s="216" t="s">
        <v>1059</v>
      </c>
      <c r="F100" s="217" t="s">
        <v>1060</v>
      </c>
      <c r="G100" s="218" t="s">
        <v>146</v>
      </c>
      <c r="H100" s="219">
        <v>75</v>
      </c>
      <c r="I100" s="220"/>
      <c r="J100" s="221">
        <f>ROUND(I100*H100,2)</f>
        <v>0</v>
      </c>
      <c r="K100" s="217" t="s">
        <v>147</v>
      </c>
      <c r="L100" s="47"/>
      <c r="M100" s="222" t="s">
        <v>19</v>
      </c>
      <c r="N100" s="223" t="s">
        <v>41</v>
      </c>
      <c r="O100" s="87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148</v>
      </c>
      <c r="AT100" s="226" t="s">
        <v>143</v>
      </c>
      <c r="AU100" s="226" t="s">
        <v>79</v>
      </c>
      <c r="AY100" s="20" t="s">
        <v>141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20" t="s">
        <v>77</v>
      </c>
      <c r="BK100" s="227">
        <f>ROUND(I100*H100,2)</f>
        <v>0</v>
      </c>
      <c r="BL100" s="20" t="s">
        <v>148</v>
      </c>
      <c r="BM100" s="226" t="s">
        <v>1061</v>
      </c>
    </row>
    <row r="101" s="2" customFormat="1">
      <c r="A101" s="41"/>
      <c r="B101" s="42"/>
      <c r="C101" s="43"/>
      <c r="D101" s="228" t="s">
        <v>150</v>
      </c>
      <c r="E101" s="43"/>
      <c r="F101" s="229" t="s">
        <v>1062</v>
      </c>
      <c r="G101" s="43"/>
      <c r="H101" s="43"/>
      <c r="I101" s="230"/>
      <c r="J101" s="43"/>
      <c r="K101" s="43"/>
      <c r="L101" s="47"/>
      <c r="M101" s="231"/>
      <c r="N101" s="232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150</v>
      </c>
      <c r="AU101" s="20" t="s">
        <v>79</v>
      </c>
    </row>
    <row r="102" s="14" customFormat="1">
      <c r="A102" s="14"/>
      <c r="B102" s="244"/>
      <c r="C102" s="245"/>
      <c r="D102" s="235" t="s">
        <v>152</v>
      </c>
      <c r="E102" s="246" t="s">
        <v>19</v>
      </c>
      <c r="F102" s="247" t="s">
        <v>1058</v>
      </c>
      <c r="G102" s="245"/>
      <c r="H102" s="248">
        <v>75</v>
      </c>
      <c r="I102" s="249"/>
      <c r="J102" s="245"/>
      <c r="K102" s="245"/>
      <c r="L102" s="250"/>
      <c r="M102" s="251"/>
      <c r="N102" s="252"/>
      <c r="O102" s="252"/>
      <c r="P102" s="252"/>
      <c r="Q102" s="252"/>
      <c r="R102" s="252"/>
      <c r="S102" s="252"/>
      <c r="T102" s="253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4" t="s">
        <v>152</v>
      </c>
      <c r="AU102" s="254" t="s">
        <v>79</v>
      </c>
      <c r="AV102" s="14" t="s">
        <v>79</v>
      </c>
      <c r="AW102" s="14" t="s">
        <v>32</v>
      </c>
      <c r="AX102" s="14" t="s">
        <v>70</v>
      </c>
      <c r="AY102" s="254" t="s">
        <v>141</v>
      </c>
    </row>
    <row r="103" s="15" customFormat="1">
      <c r="A103" s="15"/>
      <c r="B103" s="255"/>
      <c r="C103" s="256"/>
      <c r="D103" s="235" t="s">
        <v>152</v>
      </c>
      <c r="E103" s="257" t="s">
        <v>19</v>
      </c>
      <c r="F103" s="258" t="s">
        <v>155</v>
      </c>
      <c r="G103" s="256"/>
      <c r="H103" s="259">
        <v>75</v>
      </c>
      <c r="I103" s="260"/>
      <c r="J103" s="256"/>
      <c r="K103" s="256"/>
      <c r="L103" s="261"/>
      <c r="M103" s="262"/>
      <c r="N103" s="263"/>
      <c r="O103" s="263"/>
      <c r="P103" s="263"/>
      <c r="Q103" s="263"/>
      <c r="R103" s="263"/>
      <c r="S103" s="263"/>
      <c r="T103" s="264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T103" s="265" t="s">
        <v>152</v>
      </c>
      <c r="AU103" s="265" t="s">
        <v>79</v>
      </c>
      <c r="AV103" s="15" t="s">
        <v>148</v>
      </c>
      <c r="AW103" s="15" t="s">
        <v>32</v>
      </c>
      <c r="AX103" s="15" t="s">
        <v>77</v>
      </c>
      <c r="AY103" s="265" t="s">
        <v>141</v>
      </c>
    </row>
    <row r="104" s="2" customFormat="1" ht="37.8" customHeight="1">
      <c r="A104" s="41"/>
      <c r="B104" s="42"/>
      <c r="C104" s="215" t="s">
        <v>164</v>
      </c>
      <c r="D104" s="215" t="s">
        <v>143</v>
      </c>
      <c r="E104" s="216" t="s">
        <v>144</v>
      </c>
      <c r="F104" s="217" t="s">
        <v>145</v>
      </c>
      <c r="G104" s="218" t="s">
        <v>146</v>
      </c>
      <c r="H104" s="219">
        <v>57.085000000000001</v>
      </c>
      <c r="I104" s="220"/>
      <c r="J104" s="221">
        <f>ROUND(I104*H104,2)</f>
        <v>0</v>
      </c>
      <c r="K104" s="217" t="s">
        <v>147</v>
      </c>
      <c r="L104" s="47"/>
      <c r="M104" s="222" t="s">
        <v>19</v>
      </c>
      <c r="N104" s="223" t="s">
        <v>41</v>
      </c>
      <c r="O104" s="87"/>
      <c r="P104" s="224">
        <f>O104*H104</f>
        <v>0</v>
      </c>
      <c r="Q104" s="224">
        <v>0</v>
      </c>
      <c r="R104" s="224">
        <f>Q104*H104</f>
        <v>0</v>
      </c>
      <c r="S104" s="224">
        <v>0.26000000000000001</v>
      </c>
      <c r="T104" s="225">
        <f>S104*H104</f>
        <v>14.8421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6" t="s">
        <v>148</v>
      </c>
      <c r="AT104" s="226" t="s">
        <v>143</v>
      </c>
      <c r="AU104" s="226" t="s">
        <v>79</v>
      </c>
      <c r="AY104" s="20" t="s">
        <v>141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20" t="s">
        <v>77</v>
      </c>
      <c r="BK104" s="227">
        <f>ROUND(I104*H104,2)</f>
        <v>0</v>
      </c>
      <c r="BL104" s="20" t="s">
        <v>148</v>
      </c>
      <c r="BM104" s="226" t="s">
        <v>1063</v>
      </c>
    </row>
    <row r="105" s="2" customFormat="1">
      <c r="A105" s="41"/>
      <c r="B105" s="42"/>
      <c r="C105" s="43"/>
      <c r="D105" s="228" t="s">
        <v>150</v>
      </c>
      <c r="E105" s="43"/>
      <c r="F105" s="229" t="s">
        <v>151</v>
      </c>
      <c r="G105" s="43"/>
      <c r="H105" s="43"/>
      <c r="I105" s="230"/>
      <c r="J105" s="43"/>
      <c r="K105" s="43"/>
      <c r="L105" s="47"/>
      <c r="M105" s="231"/>
      <c r="N105" s="232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150</v>
      </c>
      <c r="AU105" s="20" t="s">
        <v>79</v>
      </c>
    </row>
    <row r="106" s="13" customFormat="1">
      <c r="A106" s="13"/>
      <c r="B106" s="233"/>
      <c r="C106" s="234"/>
      <c r="D106" s="235" t="s">
        <v>152</v>
      </c>
      <c r="E106" s="236" t="s">
        <v>19</v>
      </c>
      <c r="F106" s="237" t="s">
        <v>153</v>
      </c>
      <c r="G106" s="234"/>
      <c r="H106" s="236" t="s">
        <v>19</v>
      </c>
      <c r="I106" s="238"/>
      <c r="J106" s="234"/>
      <c r="K106" s="234"/>
      <c r="L106" s="239"/>
      <c r="M106" s="240"/>
      <c r="N106" s="241"/>
      <c r="O106" s="241"/>
      <c r="P106" s="241"/>
      <c r="Q106" s="241"/>
      <c r="R106" s="241"/>
      <c r="S106" s="241"/>
      <c r="T106" s="242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3" t="s">
        <v>152</v>
      </c>
      <c r="AU106" s="243" t="s">
        <v>79</v>
      </c>
      <c r="AV106" s="13" t="s">
        <v>77</v>
      </c>
      <c r="AW106" s="13" t="s">
        <v>32</v>
      </c>
      <c r="AX106" s="13" t="s">
        <v>70</v>
      </c>
      <c r="AY106" s="243" t="s">
        <v>141</v>
      </c>
    </row>
    <row r="107" s="14" customFormat="1">
      <c r="A107" s="14"/>
      <c r="B107" s="244"/>
      <c r="C107" s="245"/>
      <c r="D107" s="235" t="s">
        <v>152</v>
      </c>
      <c r="E107" s="246" t="s">
        <v>19</v>
      </c>
      <c r="F107" s="247" t="s">
        <v>1064</v>
      </c>
      <c r="G107" s="245"/>
      <c r="H107" s="248">
        <v>57.085000000000001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152</v>
      </c>
      <c r="AU107" s="254" t="s">
        <v>79</v>
      </c>
      <c r="AV107" s="14" t="s">
        <v>79</v>
      </c>
      <c r="AW107" s="14" t="s">
        <v>32</v>
      </c>
      <c r="AX107" s="14" t="s">
        <v>70</v>
      </c>
      <c r="AY107" s="254" t="s">
        <v>141</v>
      </c>
    </row>
    <row r="108" s="15" customFormat="1">
      <c r="A108" s="15"/>
      <c r="B108" s="255"/>
      <c r="C108" s="256"/>
      <c r="D108" s="235" t="s">
        <v>152</v>
      </c>
      <c r="E108" s="257" t="s">
        <v>19</v>
      </c>
      <c r="F108" s="258" t="s">
        <v>155</v>
      </c>
      <c r="G108" s="256"/>
      <c r="H108" s="259">
        <v>57.085000000000001</v>
      </c>
      <c r="I108" s="260"/>
      <c r="J108" s="256"/>
      <c r="K108" s="256"/>
      <c r="L108" s="261"/>
      <c r="M108" s="262"/>
      <c r="N108" s="263"/>
      <c r="O108" s="263"/>
      <c r="P108" s="263"/>
      <c r="Q108" s="263"/>
      <c r="R108" s="263"/>
      <c r="S108" s="263"/>
      <c r="T108" s="264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T108" s="265" t="s">
        <v>152</v>
      </c>
      <c r="AU108" s="265" t="s">
        <v>79</v>
      </c>
      <c r="AV108" s="15" t="s">
        <v>148</v>
      </c>
      <c r="AW108" s="15" t="s">
        <v>32</v>
      </c>
      <c r="AX108" s="15" t="s">
        <v>77</v>
      </c>
      <c r="AY108" s="265" t="s">
        <v>141</v>
      </c>
    </row>
    <row r="109" s="2" customFormat="1" ht="37.8" customHeight="1">
      <c r="A109" s="41"/>
      <c r="B109" s="42"/>
      <c r="C109" s="215" t="s">
        <v>148</v>
      </c>
      <c r="D109" s="215" t="s">
        <v>143</v>
      </c>
      <c r="E109" s="216" t="s">
        <v>1065</v>
      </c>
      <c r="F109" s="217" t="s">
        <v>1066</v>
      </c>
      <c r="G109" s="218" t="s">
        <v>146</v>
      </c>
      <c r="H109" s="219">
        <v>15</v>
      </c>
      <c r="I109" s="220"/>
      <c r="J109" s="221">
        <f>ROUND(I109*H109,2)</f>
        <v>0</v>
      </c>
      <c r="K109" s="217" t="s">
        <v>147</v>
      </c>
      <c r="L109" s="47"/>
      <c r="M109" s="222" t="s">
        <v>19</v>
      </c>
      <c r="N109" s="223" t="s">
        <v>41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0.32000000000000001</v>
      </c>
      <c r="T109" s="225">
        <f>S109*H109</f>
        <v>4.7999999999999998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148</v>
      </c>
      <c r="AT109" s="226" t="s">
        <v>143</v>
      </c>
      <c r="AU109" s="226" t="s">
        <v>79</v>
      </c>
      <c r="AY109" s="20" t="s">
        <v>141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20" t="s">
        <v>77</v>
      </c>
      <c r="BK109" s="227">
        <f>ROUND(I109*H109,2)</f>
        <v>0</v>
      </c>
      <c r="BL109" s="20" t="s">
        <v>148</v>
      </c>
      <c r="BM109" s="226" t="s">
        <v>1067</v>
      </c>
    </row>
    <row r="110" s="2" customFormat="1">
      <c r="A110" s="41"/>
      <c r="B110" s="42"/>
      <c r="C110" s="43"/>
      <c r="D110" s="228" t="s">
        <v>150</v>
      </c>
      <c r="E110" s="43"/>
      <c r="F110" s="229" t="s">
        <v>1068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150</v>
      </c>
      <c r="AU110" s="20" t="s">
        <v>79</v>
      </c>
    </row>
    <row r="111" s="14" customFormat="1">
      <c r="A111" s="14"/>
      <c r="B111" s="244"/>
      <c r="C111" s="245"/>
      <c r="D111" s="235" t="s">
        <v>152</v>
      </c>
      <c r="E111" s="246" t="s">
        <v>19</v>
      </c>
      <c r="F111" s="247" t="s">
        <v>1069</v>
      </c>
      <c r="G111" s="245"/>
      <c r="H111" s="248">
        <v>15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152</v>
      </c>
      <c r="AU111" s="254" t="s">
        <v>79</v>
      </c>
      <c r="AV111" s="14" t="s">
        <v>79</v>
      </c>
      <c r="AW111" s="14" t="s">
        <v>32</v>
      </c>
      <c r="AX111" s="14" t="s">
        <v>70</v>
      </c>
      <c r="AY111" s="254" t="s">
        <v>141</v>
      </c>
    </row>
    <row r="112" s="15" customFormat="1">
      <c r="A112" s="15"/>
      <c r="B112" s="255"/>
      <c r="C112" s="256"/>
      <c r="D112" s="235" t="s">
        <v>152</v>
      </c>
      <c r="E112" s="257" t="s">
        <v>19</v>
      </c>
      <c r="F112" s="258" t="s">
        <v>155</v>
      </c>
      <c r="G112" s="256"/>
      <c r="H112" s="259">
        <v>15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152</v>
      </c>
      <c r="AU112" s="265" t="s">
        <v>79</v>
      </c>
      <c r="AV112" s="15" t="s">
        <v>148</v>
      </c>
      <c r="AW112" s="15" t="s">
        <v>32</v>
      </c>
      <c r="AX112" s="15" t="s">
        <v>77</v>
      </c>
      <c r="AY112" s="265" t="s">
        <v>141</v>
      </c>
    </row>
    <row r="113" s="2" customFormat="1" ht="37.8" customHeight="1">
      <c r="A113" s="41"/>
      <c r="B113" s="42"/>
      <c r="C113" s="215" t="s">
        <v>185</v>
      </c>
      <c r="D113" s="215" t="s">
        <v>143</v>
      </c>
      <c r="E113" s="216" t="s">
        <v>1070</v>
      </c>
      <c r="F113" s="217" t="s">
        <v>1071</v>
      </c>
      <c r="G113" s="218" t="s">
        <v>146</v>
      </c>
      <c r="H113" s="219">
        <v>15</v>
      </c>
      <c r="I113" s="220"/>
      <c r="J113" s="221">
        <f>ROUND(I113*H113,2)</f>
        <v>0</v>
      </c>
      <c r="K113" s="217" t="s">
        <v>147</v>
      </c>
      <c r="L113" s="47"/>
      <c r="M113" s="222" t="s">
        <v>19</v>
      </c>
      <c r="N113" s="223" t="s">
        <v>41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0.29499999999999998</v>
      </c>
      <c r="T113" s="225">
        <f>S113*H113</f>
        <v>4.4249999999999998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148</v>
      </c>
      <c r="AT113" s="226" t="s">
        <v>143</v>
      </c>
      <c r="AU113" s="226" t="s">
        <v>79</v>
      </c>
      <c r="AY113" s="20" t="s">
        <v>141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20" t="s">
        <v>77</v>
      </c>
      <c r="BK113" s="227">
        <f>ROUND(I113*H113,2)</f>
        <v>0</v>
      </c>
      <c r="BL113" s="20" t="s">
        <v>148</v>
      </c>
      <c r="BM113" s="226" t="s">
        <v>1072</v>
      </c>
    </row>
    <row r="114" s="2" customFormat="1">
      <c r="A114" s="41"/>
      <c r="B114" s="42"/>
      <c r="C114" s="43"/>
      <c r="D114" s="228" t="s">
        <v>150</v>
      </c>
      <c r="E114" s="43"/>
      <c r="F114" s="229" t="s">
        <v>1073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150</v>
      </c>
      <c r="AU114" s="20" t="s">
        <v>79</v>
      </c>
    </row>
    <row r="115" s="14" customFormat="1">
      <c r="A115" s="14"/>
      <c r="B115" s="244"/>
      <c r="C115" s="245"/>
      <c r="D115" s="235" t="s">
        <v>152</v>
      </c>
      <c r="E115" s="246" t="s">
        <v>19</v>
      </c>
      <c r="F115" s="247" t="s">
        <v>1074</v>
      </c>
      <c r="G115" s="245"/>
      <c r="H115" s="248">
        <v>15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152</v>
      </c>
      <c r="AU115" s="254" t="s">
        <v>79</v>
      </c>
      <c r="AV115" s="14" t="s">
        <v>79</v>
      </c>
      <c r="AW115" s="14" t="s">
        <v>32</v>
      </c>
      <c r="AX115" s="14" t="s">
        <v>70</v>
      </c>
      <c r="AY115" s="254" t="s">
        <v>141</v>
      </c>
    </row>
    <row r="116" s="15" customFormat="1">
      <c r="A116" s="15"/>
      <c r="B116" s="255"/>
      <c r="C116" s="256"/>
      <c r="D116" s="235" t="s">
        <v>152</v>
      </c>
      <c r="E116" s="257" t="s">
        <v>19</v>
      </c>
      <c r="F116" s="258" t="s">
        <v>155</v>
      </c>
      <c r="G116" s="256"/>
      <c r="H116" s="259">
        <v>15</v>
      </c>
      <c r="I116" s="260"/>
      <c r="J116" s="256"/>
      <c r="K116" s="256"/>
      <c r="L116" s="261"/>
      <c r="M116" s="262"/>
      <c r="N116" s="263"/>
      <c r="O116" s="263"/>
      <c r="P116" s="263"/>
      <c r="Q116" s="263"/>
      <c r="R116" s="263"/>
      <c r="S116" s="263"/>
      <c r="T116" s="264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65" t="s">
        <v>152</v>
      </c>
      <c r="AU116" s="265" t="s">
        <v>79</v>
      </c>
      <c r="AV116" s="15" t="s">
        <v>148</v>
      </c>
      <c r="AW116" s="15" t="s">
        <v>32</v>
      </c>
      <c r="AX116" s="15" t="s">
        <v>77</v>
      </c>
      <c r="AY116" s="265" t="s">
        <v>141</v>
      </c>
    </row>
    <row r="117" s="2" customFormat="1" ht="37.8" customHeight="1">
      <c r="A117" s="41"/>
      <c r="B117" s="42"/>
      <c r="C117" s="215" t="s">
        <v>192</v>
      </c>
      <c r="D117" s="215" t="s">
        <v>143</v>
      </c>
      <c r="E117" s="216" t="s">
        <v>1075</v>
      </c>
      <c r="F117" s="217" t="s">
        <v>1076</v>
      </c>
      <c r="G117" s="218" t="s">
        <v>146</v>
      </c>
      <c r="H117" s="219">
        <v>7.2000000000000002</v>
      </c>
      <c r="I117" s="220"/>
      <c r="J117" s="221">
        <f>ROUND(I117*H117,2)</f>
        <v>0</v>
      </c>
      <c r="K117" s="217" t="s">
        <v>147</v>
      </c>
      <c r="L117" s="47"/>
      <c r="M117" s="222" t="s">
        <v>19</v>
      </c>
      <c r="N117" s="223" t="s">
        <v>41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0.19</v>
      </c>
      <c r="T117" s="225">
        <f>S117*H117</f>
        <v>1.3680000000000001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148</v>
      </c>
      <c r="AT117" s="226" t="s">
        <v>143</v>
      </c>
      <c r="AU117" s="226" t="s">
        <v>79</v>
      </c>
      <c r="AY117" s="20" t="s">
        <v>141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20" t="s">
        <v>77</v>
      </c>
      <c r="BK117" s="227">
        <f>ROUND(I117*H117,2)</f>
        <v>0</v>
      </c>
      <c r="BL117" s="20" t="s">
        <v>148</v>
      </c>
      <c r="BM117" s="226" t="s">
        <v>1077</v>
      </c>
    </row>
    <row r="118" s="2" customFormat="1">
      <c r="A118" s="41"/>
      <c r="B118" s="42"/>
      <c r="C118" s="43"/>
      <c r="D118" s="228" t="s">
        <v>150</v>
      </c>
      <c r="E118" s="43"/>
      <c r="F118" s="229" t="s">
        <v>1078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150</v>
      </c>
      <c r="AU118" s="20" t="s">
        <v>79</v>
      </c>
    </row>
    <row r="119" s="13" customFormat="1">
      <c r="A119" s="13"/>
      <c r="B119" s="233"/>
      <c r="C119" s="234"/>
      <c r="D119" s="235" t="s">
        <v>152</v>
      </c>
      <c r="E119" s="236" t="s">
        <v>19</v>
      </c>
      <c r="F119" s="237" t="s">
        <v>1079</v>
      </c>
      <c r="G119" s="234"/>
      <c r="H119" s="236" t="s">
        <v>19</v>
      </c>
      <c r="I119" s="238"/>
      <c r="J119" s="234"/>
      <c r="K119" s="234"/>
      <c r="L119" s="239"/>
      <c r="M119" s="240"/>
      <c r="N119" s="241"/>
      <c r="O119" s="241"/>
      <c r="P119" s="241"/>
      <c r="Q119" s="241"/>
      <c r="R119" s="241"/>
      <c r="S119" s="241"/>
      <c r="T119" s="242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3" t="s">
        <v>152</v>
      </c>
      <c r="AU119" s="243" t="s">
        <v>79</v>
      </c>
      <c r="AV119" s="13" t="s">
        <v>77</v>
      </c>
      <c r="AW119" s="13" t="s">
        <v>32</v>
      </c>
      <c r="AX119" s="13" t="s">
        <v>70</v>
      </c>
      <c r="AY119" s="243" t="s">
        <v>141</v>
      </c>
    </row>
    <row r="120" s="14" customFormat="1">
      <c r="A120" s="14"/>
      <c r="B120" s="244"/>
      <c r="C120" s="245"/>
      <c r="D120" s="235" t="s">
        <v>152</v>
      </c>
      <c r="E120" s="246" t="s">
        <v>19</v>
      </c>
      <c r="F120" s="247" t="s">
        <v>1080</v>
      </c>
      <c r="G120" s="245"/>
      <c r="H120" s="248">
        <v>1.2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152</v>
      </c>
      <c r="AU120" s="254" t="s">
        <v>79</v>
      </c>
      <c r="AV120" s="14" t="s">
        <v>79</v>
      </c>
      <c r="AW120" s="14" t="s">
        <v>32</v>
      </c>
      <c r="AX120" s="14" t="s">
        <v>70</v>
      </c>
      <c r="AY120" s="254" t="s">
        <v>141</v>
      </c>
    </row>
    <row r="121" s="13" customFormat="1">
      <c r="A121" s="13"/>
      <c r="B121" s="233"/>
      <c r="C121" s="234"/>
      <c r="D121" s="235" t="s">
        <v>152</v>
      </c>
      <c r="E121" s="236" t="s">
        <v>19</v>
      </c>
      <c r="F121" s="237" t="s">
        <v>1079</v>
      </c>
      <c r="G121" s="234"/>
      <c r="H121" s="236" t="s">
        <v>19</v>
      </c>
      <c r="I121" s="238"/>
      <c r="J121" s="234"/>
      <c r="K121" s="234"/>
      <c r="L121" s="239"/>
      <c r="M121" s="240"/>
      <c r="N121" s="241"/>
      <c r="O121" s="241"/>
      <c r="P121" s="241"/>
      <c r="Q121" s="241"/>
      <c r="R121" s="241"/>
      <c r="S121" s="241"/>
      <c r="T121" s="242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3" t="s">
        <v>152</v>
      </c>
      <c r="AU121" s="243" t="s">
        <v>79</v>
      </c>
      <c r="AV121" s="13" t="s">
        <v>77</v>
      </c>
      <c r="AW121" s="13" t="s">
        <v>32</v>
      </c>
      <c r="AX121" s="13" t="s">
        <v>70</v>
      </c>
      <c r="AY121" s="243" t="s">
        <v>141</v>
      </c>
    </row>
    <row r="122" s="14" customFormat="1">
      <c r="A122" s="14"/>
      <c r="B122" s="244"/>
      <c r="C122" s="245"/>
      <c r="D122" s="235" t="s">
        <v>152</v>
      </c>
      <c r="E122" s="246" t="s">
        <v>19</v>
      </c>
      <c r="F122" s="247" t="s">
        <v>1081</v>
      </c>
      <c r="G122" s="245"/>
      <c r="H122" s="248">
        <v>0.59999999999999998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152</v>
      </c>
      <c r="AU122" s="254" t="s">
        <v>79</v>
      </c>
      <c r="AV122" s="14" t="s">
        <v>79</v>
      </c>
      <c r="AW122" s="14" t="s">
        <v>32</v>
      </c>
      <c r="AX122" s="14" t="s">
        <v>70</v>
      </c>
      <c r="AY122" s="254" t="s">
        <v>141</v>
      </c>
    </row>
    <row r="123" s="14" customFormat="1">
      <c r="A123" s="14"/>
      <c r="B123" s="244"/>
      <c r="C123" s="245"/>
      <c r="D123" s="235" t="s">
        <v>152</v>
      </c>
      <c r="E123" s="246" t="s">
        <v>19</v>
      </c>
      <c r="F123" s="247" t="s">
        <v>1081</v>
      </c>
      <c r="G123" s="245"/>
      <c r="H123" s="248">
        <v>0.59999999999999998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152</v>
      </c>
      <c r="AU123" s="254" t="s">
        <v>79</v>
      </c>
      <c r="AV123" s="14" t="s">
        <v>79</v>
      </c>
      <c r="AW123" s="14" t="s">
        <v>32</v>
      </c>
      <c r="AX123" s="14" t="s">
        <v>70</v>
      </c>
      <c r="AY123" s="254" t="s">
        <v>141</v>
      </c>
    </row>
    <row r="124" s="16" customFormat="1">
      <c r="A124" s="16"/>
      <c r="B124" s="266"/>
      <c r="C124" s="267"/>
      <c r="D124" s="235" t="s">
        <v>152</v>
      </c>
      <c r="E124" s="268" t="s">
        <v>19</v>
      </c>
      <c r="F124" s="269" t="s">
        <v>163</v>
      </c>
      <c r="G124" s="267"/>
      <c r="H124" s="270">
        <v>2.3999999999999999</v>
      </c>
      <c r="I124" s="271"/>
      <c r="J124" s="267"/>
      <c r="K124" s="267"/>
      <c r="L124" s="272"/>
      <c r="M124" s="273"/>
      <c r="N124" s="274"/>
      <c r="O124" s="274"/>
      <c r="P124" s="274"/>
      <c r="Q124" s="274"/>
      <c r="R124" s="274"/>
      <c r="S124" s="274"/>
      <c r="T124" s="275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T124" s="276" t="s">
        <v>152</v>
      </c>
      <c r="AU124" s="276" t="s">
        <v>79</v>
      </c>
      <c r="AV124" s="16" t="s">
        <v>164</v>
      </c>
      <c r="AW124" s="16" t="s">
        <v>32</v>
      </c>
      <c r="AX124" s="16" t="s">
        <v>70</v>
      </c>
      <c r="AY124" s="276" t="s">
        <v>141</v>
      </c>
    </row>
    <row r="125" s="13" customFormat="1">
      <c r="A125" s="13"/>
      <c r="B125" s="233"/>
      <c r="C125" s="234"/>
      <c r="D125" s="235" t="s">
        <v>152</v>
      </c>
      <c r="E125" s="236" t="s">
        <v>19</v>
      </c>
      <c r="F125" s="237" t="s">
        <v>1079</v>
      </c>
      <c r="G125" s="234"/>
      <c r="H125" s="236" t="s">
        <v>19</v>
      </c>
      <c r="I125" s="238"/>
      <c r="J125" s="234"/>
      <c r="K125" s="234"/>
      <c r="L125" s="239"/>
      <c r="M125" s="240"/>
      <c r="N125" s="241"/>
      <c r="O125" s="241"/>
      <c r="P125" s="241"/>
      <c r="Q125" s="241"/>
      <c r="R125" s="241"/>
      <c r="S125" s="241"/>
      <c r="T125" s="242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3" t="s">
        <v>152</v>
      </c>
      <c r="AU125" s="243" t="s">
        <v>79</v>
      </c>
      <c r="AV125" s="13" t="s">
        <v>77</v>
      </c>
      <c r="AW125" s="13" t="s">
        <v>32</v>
      </c>
      <c r="AX125" s="13" t="s">
        <v>70</v>
      </c>
      <c r="AY125" s="243" t="s">
        <v>141</v>
      </c>
    </row>
    <row r="126" s="14" customFormat="1">
      <c r="A126" s="14"/>
      <c r="B126" s="244"/>
      <c r="C126" s="245"/>
      <c r="D126" s="235" t="s">
        <v>152</v>
      </c>
      <c r="E126" s="246" t="s">
        <v>19</v>
      </c>
      <c r="F126" s="247" t="s">
        <v>1082</v>
      </c>
      <c r="G126" s="245"/>
      <c r="H126" s="248">
        <v>1.2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152</v>
      </c>
      <c r="AU126" s="254" t="s">
        <v>79</v>
      </c>
      <c r="AV126" s="14" t="s">
        <v>79</v>
      </c>
      <c r="AW126" s="14" t="s">
        <v>32</v>
      </c>
      <c r="AX126" s="14" t="s">
        <v>70</v>
      </c>
      <c r="AY126" s="254" t="s">
        <v>141</v>
      </c>
    </row>
    <row r="127" s="14" customFormat="1">
      <c r="A127" s="14"/>
      <c r="B127" s="244"/>
      <c r="C127" s="245"/>
      <c r="D127" s="235" t="s">
        <v>152</v>
      </c>
      <c r="E127" s="246" t="s">
        <v>19</v>
      </c>
      <c r="F127" s="247" t="s">
        <v>1082</v>
      </c>
      <c r="G127" s="245"/>
      <c r="H127" s="248">
        <v>1.2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152</v>
      </c>
      <c r="AU127" s="254" t="s">
        <v>79</v>
      </c>
      <c r="AV127" s="14" t="s">
        <v>79</v>
      </c>
      <c r="AW127" s="14" t="s">
        <v>32</v>
      </c>
      <c r="AX127" s="14" t="s">
        <v>70</v>
      </c>
      <c r="AY127" s="254" t="s">
        <v>141</v>
      </c>
    </row>
    <row r="128" s="14" customFormat="1">
      <c r="A128" s="14"/>
      <c r="B128" s="244"/>
      <c r="C128" s="245"/>
      <c r="D128" s="235" t="s">
        <v>152</v>
      </c>
      <c r="E128" s="246" t="s">
        <v>19</v>
      </c>
      <c r="F128" s="247" t="s">
        <v>1082</v>
      </c>
      <c r="G128" s="245"/>
      <c r="H128" s="248">
        <v>1.2</v>
      </c>
      <c r="I128" s="249"/>
      <c r="J128" s="245"/>
      <c r="K128" s="245"/>
      <c r="L128" s="250"/>
      <c r="M128" s="251"/>
      <c r="N128" s="252"/>
      <c r="O128" s="252"/>
      <c r="P128" s="252"/>
      <c r="Q128" s="252"/>
      <c r="R128" s="252"/>
      <c r="S128" s="252"/>
      <c r="T128" s="253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4" t="s">
        <v>152</v>
      </c>
      <c r="AU128" s="254" t="s">
        <v>79</v>
      </c>
      <c r="AV128" s="14" t="s">
        <v>79</v>
      </c>
      <c r="AW128" s="14" t="s">
        <v>32</v>
      </c>
      <c r="AX128" s="14" t="s">
        <v>70</v>
      </c>
      <c r="AY128" s="254" t="s">
        <v>141</v>
      </c>
    </row>
    <row r="129" s="13" customFormat="1">
      <c r="A129" s="13"/>
      <c r="B129" s="233"/>
      <c r="C129" s="234"/>
      <c r="D129" s="235" t="s">
        <v>152</v>
      </c>
      <c r="E129" s="236" t="s">
        <v>19</v>
      </c>
      <c r="F129" s="237" t="s">
        <v>1079</v>
      </c>
      <c r="G129" s="234"/>
      <c r="H129" s="236" t="s">
        <v>19</v>
      </c>
      <c r="I129" s="238"/>
      <c r="J129" s="234"/>
      <c r="K129" s="234"/>
      <c r="L129" s="239"/>
      <c r="M129" s="240"/>
      <c r="N129" s="241"/>
      <c r="O129" s="241"/>
      <c r="P129" s="241"/>
      <c r="Q129" s="241"/>
      <c r="R129" s="241"/>
      <c r="S129" s="241"/>
      <c r="T129" s="24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3" t="s">
        <v>152</v>
      </c>
      <c r="AU129" s="243" t="s">
        <v>79</v>
      </c>
      <c r="AV129" s="13" t="s">
        <v>77</v>
      </c>
      <c r="AW129" s="13" t="s">
        <v>32</v>
      </c>
      <c r="AX129" s="13" t="s">
        <v>70</v>
      </c>
      <c r="AY129" s="243" t="s">
        <v>141</v>
      </c>
    </row>
    <row r="130" s="14" customFormat="1">
      <c r="A130" s="14"/>
      <c r="B130" s="244"/>
      <c r="C130" s="245"/>
      <c r="D130" s="235" t="s">
        <v>152</v>
      </c>
      <c r="E130" s="246" t="s">
        <v>19</v>
      </c>
      <c r="F130" s="247" t="s">
        <v>1083</v>
      </c>
      <c r="G130" s="245"/>
      <c r="H130" s="248">
        <v>0.59999999999999998</v>
      </c>
      <c r="I130" s="249"/>
      <c r="J130" s="245"/>
      <c r="K130" s="245"/>
      <c r="L130" s="250"/>
      <c r="M130" s="251"/>
      <c r="N130" s="252"/>
      <c r="O130" s="252"/>
      <c r="P130" s="252"/>
      <c r="Q130" s="252"/>
      <c r="R130" s="252"/>
      <c r="S130" s="252"/>
      <c r="T130" s="253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4" t="s">
        <v>152</v>
      </c>
      <c r="AU130" s="254" t="s">
        <v>79</v>
      </c>
      <c r="AV130" s="14" t="s">
        <v>79</v>
      </c>
      <c r="AW130" s="14" t="s">
        <v>32</v>
      </c>
      <c r="AX130" s="14" t="s">
        <v>70</v>
      </c>
      <c r="AY130" s="254" t="s">
        <v>141</v>
      </c>
    </row>
    <row r="131" s="14" customFormat="1">
      <c r="A131" s="14"/>
      <c r="B131" s="244"/>
      <c r="C131" s="245"/>
      <c r="D131" s="235" t="s">
        <v>152</v>
      </c>
      <c r="E131" s="246" t="s">
        <v>19</v>
      </c>
      <c r="F131" s="247" t="s">
        <v>1083</v>
      </c>
      <c r="G131" s="245"/>
      <c r="H131" s="248">
        <v>0.59999999999999998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152</v>
      </c>
      <c r="AU131" s="254" t="s">
        <v>79</v>
      </c>
      <c r="AV131" s="14" t="s">
        <v>79</v>
      </c>
      <c r="AW131" s="14" t="s">
        <v>32</v>
      </c>
      <c r="AX131" s="14" t="s">
        <v>70</v>
      </c>
      <c r="AY131" s="254" t="s">
        <v>141</v>
      </c>
    </row>
    <row r="132" s="16" customFormat="1">
      <c r="A132" s="16"/>
      <c r="B132" s="266"/>
      <c r="C132" s="267"/>
      <c r="D132" s="235" t="s">
        <v>152</v>
      </c>
      <c r="E132" s="268" t="s">
        <v>19</v>
      </c>
      <c r="F132" s="269" t="s">
        <v>163</v>
      </c>
      <c r="G132" s="267"/>
      <c r="H132" s="270">
        <v>4.7999999999999989</v>
      </c>
      <c r="I132" s="271"/>
      <c r="J132" s="267"/>
      <c r="K132" s="267"/>
      <c r="L132" s="272"/>
      <c r="M132" s="273"/>
      <c r="N132" s="274"/>
      <c r="O132" s="274"/>
      <c r="P132" s="274"/>
      <c r="Q132" s="274"/>
      <c r="R132" s="274"/>
      <c r="S132" s="274"/>
      <c r="T132" s="275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T132" s="276" t="s">
        <v>152</v>
      </c>
      <c r="AU132" s="276" t="s">
        <v>79</v>
      </c>
      <c r="AV132" s="16" t="s">
        <v>164</v>
      </c>
      <c r="AW132" s="16" t="s">
        <v>32</v>
      </c>
      <c r="AX132" s="16" t="s">
        <v>70</v>
      </c>
      <c r="AY132" s="276" t="s">
        <v>141</v>
      </c>
    </row>
    <row r="133" s="15" customFormat="1">
      <c r="A133" s="15"/>
      <c r="B133" s="255"/>
      <c r="C133" s="256"/>
      <c r="D133" s="235" t="s">
        <v>152</v>
      </c>
      <c r="E133" s="257" t="s">
        <v>19</v>
      </c>
      <c r="F133" s="258" t="s">
        <v>155</v>
      </c>
      <c r="G133" s="256"/>
      <c r="H133" s="259">
        <v>7.1999999999999993</v>
      </c>
      <c r="I133" s="260"/>
      <c r="J133" s="256"/>
      <c r="K133" s="256"/>
      <c r="L133" s="261"/>
      <c r="M133" s="262"/>
      <c r="N133" s="263"/>
      <c r="O133" s="263"/>
      <c r="P133" s="263"/>
      <c r="Q133" s="263"/>
      <c r="R133" s="263"/>
      <c r="S133" s="263"/>
      <c r="T133" s="264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T133" s="265" t="s">
        <v>152</v>
      </c>
      <c r="AU133" s="265" t="s">
        <v>79</v>
      </c>
      <c r="AV133" s="15" t="s">
        <v>148</v>
      </c>
      <c r="AW133" s="15" t="s">
        <v>32</v>
      </c>
      <c r="AX133" s="15" t="s">
        <v>77</v>
      </c>
      <c r="AY133" s="265" t="s">
        <v>141</v>
      </c>
    </row>
    <row r="134" s="2" customFormat="1" ht="37.8" customHeight="1">
      <c r="A134" s="41"/>
      <c r="B134" s="42"/>
      <c r="C134" s="215" t="s">
        <v>199</v>
      </c>
      <c r="D134" s="215" t="s">
        <v>143</v>
      </c>
      <c r="E134" s="216" t="s">
        <v>156</v>
      </c>
      <c r="F134" s="217" t="s">
        <v>157</v>
      </c>
      <c r="G134" s="218" t="s">
        <v>146</v>
      </c>
      <c r="H134" s="219">
        <v>34.119999999999997</v>
      </c>
      <c r="I134" s="220"/>
      <c r="J134" s="221">
        <f>ROUND(I134*H134,2)</f>
        <v>0</v>
      </c>
      <c r="K134" s="217" t="s">
        <v>147</v>
      </c>
      <c r="L134" s="47"/>
      <c r="M134" s="222" t="s">
        <v>19</v>
      </c>
      <c r="N134" s="223" t="s">
        <v>41</v>
      </c>
      <c r="O134" s="87"/>
      <c r="P134" s="224">
        <f>O134*H134</f>
        <v>0</v>
      </c>
      <c r="Q134" s="224">
        <v>0</v>
      </c>
      <c r="R134" s="224">
        <f>Q134*H134</f>
        <v>0</v>
      </c>
      <c r="S134" s="224">
        <v>0.44</v>
      </c>
      <c r="T134" s="225">
        <f>S134*H134</f>
        <v>15.012799999999999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6" t="s">
        <v>148</v>
      </c>
      <c r="AT134" s="226" t="s">
        <v>143</v>
      </c>
      <c r="AU134" s="226" t="s">
        <v>79</v>
      </c>
      <c r="AY134" s="20" t="s">
        <v>141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20" t="s">
        <v>77</v>
      </c>
      <c r="BK134" s="227">
        <f>ROUND(I134*H134,2)</f>
        <v>0</v>
      </c>
      <c r="BL134" s="20" t="s">
        <v>148</v>
      </c>
      <c r="BM134" s="226" t="s">
        <v>1084</v>
      </c>
    </row>
    <row r="135" s="2" customFormat="1">
      <c r="A135" s="41"/>
      <c r="B135" s="42"/>
      <c r="C135" s="43"/>
      <c r="D135" s="228" t="s">
        <v>150</v>
      </c>
      <c r="E135" s="43"/>
      <c r="F135" s="229" t="s">
        <v>159</v>
      </c>
      <c r="G135" s="43"/>
      <c r="H135" s="43"/>
      <c r="I135" s="230"/>
      <c r="J135" s="43"/>
      <c r="K135" s="43"/>
      <c r="L135" s="47"/>
      <c r="M135" s="231"/>
      <c r="N135" s="232"/>
      <c r="O135" s="87"/>
      <c r="P135" s="87"/>
      <c r="Q135" s="87"/>
      <c r="R135" s="87"/>
      <c r="S135" s="87"/>
      <c r="T135" s="88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T135" s="20" t="s">
        <v>150</v>
      </c>
      <c r="AU135" s="20" t="s">
        <v>79</v>
      </c>
    </row>
    <row r="136" s="13" customFormat="1">
      <c r="A136" s="13"/>
      <c r="B136" s="233"/>
      <c r="C136" s="234"/>
      <c r="D136" s="235" t="s">
        <v>152</v>
      </c>
      <c r="E136" s="236" t="s">
        <v>19</v>
      </c>
      <c r="F136" s="237" t="s">
        <v>160</v>
      </c>
      <c r="G136" s="234"/>
      <c r="H136" s="236" t="s">
        <v>19</v>
      </c>
      <c r="I136" s="238"/>
      <c r="J136" s="234"/>
      <c r="K136" s="234"/>
      <c r="L136" s="239"/>
      <c r="M136" s="240"/>
      <c r="N136" s="241"/>
      <c r="O136" s="241"/>
      <c r="P136" s="241"/>
      <c r="Q136" s="241"/>
      <c r="R136" s="241"/>
      <c r="S136" s="241"/>
      <c r="T136" s="242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3" t="s">
        <v>152</v>
      </c>
      <c r="AU136" s="243" t="s">
        <v>79</v>
      </c>
      <c r="AV136" s="13" t="s">
        <v>77</v>
      </c>
      <c r="AW136" s="13" t="s">
        <v>32</v>
      </c>
      <c r="AX136" s="13" t="s">
        <v>70</v>
      </c>
      <c r="AY136" s="243" t="s">
        <v>141</v>
      </c>
    </row>
    <row r="137" s="13" customFormat="1">
      <c r="A137" s="13"/>
      <c r="B137" s="233"/>
      <c r="C137" s="234"/>
      <c r="D137" s="235" t="s">
        <v>152</v>
      </c>
      <c r="E137" s="236" t="s">
        <v>19</v>
      </c>
      <c r="F137" s="237" t="s">
        <v>1079</v>
      </c>
      <c r="G137" s="234"/>
      <c r="H137" s="236" t="s">
        <v>19</v>
      </c>
      <c r="I137" s="238"/>
      <c r="J137" s="234"/>
      <c r="K137" s="234"/>
      <c r="L137" s="239"/>
      <c r="M137" s="240"/>
      <c r="N137" s="241"/>
      <c r="O137" s="241"/>
      <c r="P137" s="241"/>
      <c r="Q137" s="241"/>
      <c r="R137" s="241"/>
      <c r="S137" s="241"/>
      <c r="T137" s="242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3" t="s">
        <v>152</v>
      </c>
      <c r="AU137" s="243" t="s">
        <v>79</v>
      </c>
      <c r="AV137" s="13" t="s">
        <v>77</v>
      </c>
      <c r="AW137" s="13" t="s">
        <v>32</v>
      </c>
      <c r="AX137" s="13" t="s">
        <v>70</v>
      </c>
      <c r="AY137" s="243" t="s">
        <v>141</v>
      </c>
    </row>
    <row r="138" s="14" customFormat="1">
      <c r="A138" s="14"/>
      <c r="B138" s="244"/>
      <c r="C138" s="245"/>
      <c r="D138" s="235" t="s">
        <v>152</v>
      </c>
      <c r="E138" s="246" t="s">
        <v>19</v>
      </c>
      <c r="F138" s="247" t="s">
        <v>1085</v>
      </c>
      <c r="G138" s="245"/>
      <c r="H138" s="248">
        <v>4.5999999999999996</v>
      </c>
      <c r="I138" s="249"/>
      <c r="J138" s="245"/>
      <c r="K138" s="245"/>
      <c r="L138" s="250"/>
      <c r="M138" s="251"/>
      <c r="N138" s="252"/>
      <c r="O138" s="252"/>
      <c r="P138" s="252"/>
      <c r="Q138" s="252"/>
      <c r="R138" s="252"/>
      <c r="S138" s="252"/>
      <c r="T138" s="253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4" t="s">
        <v>152</v>
      </c>
      <c r="AU138" s="254" t="s">
        <v>79</v>
      </c>
      <c r="AV138" s="14" t="s">
        <v>79</v>
      </c>
      <c r="AW138" s="14" t="s">
        <v>32</v>
      </c>
      <c r="AX138" s="14" t="s">
        <v>70</v>
      </c>
      <c r="AY138" s="254" t="s">
        <v>141</v>
      </c>
    </row>
    <row r="139" s="16" customFormat="1">
      <c r="A139" s="16"/>
      <c r="B139" s="266"/>
      <c r="C139" s="267"/>
      <c r="D139" s="235" t="s">
        <v>152</v>
      </c>
      <c r="E139" s="268" t="s">
        <v>19</v>
      </c>
      <c r="F139" s="269" t="s">
        <v>163</v>
      </c>
      <c r="G139" s="267"/>
      <c r="H139" s="270">
        <v>4.5999999999999996</v>
      </c>
      <c r="I139" s="271"/>
      <c r="J139" s="267"/>
      <c r="K139" s="267"/>
      <c r="L139" s="272"/>
      <c r="M139" s="273"/>
      <c r="N139" s="274"/>
      <c r="O139" s="274"/>
      <c r="P139" s="274"/>
      <c r="Q139" s="274"/>
      <c r="R139" s="274"/>
      <c r="S139" s="274"/>
      <c r="T139" s="275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T139" s="276" t="s">
        <v>152</v>
      </c>
      <c r="AU139" s="276" t="s">
        <v>79</v>
      </c>
      <c r="AV139" s="16" t="s">
        <v>164</v>
      </c>
      <c r="AW139" s="16" t="s">
        <v>32</v>
      </c>
      <c r="AX139" s="16" t="s">
        <v>70</v>
      </c>
      <c r="AY139" s="276" t="s">
        <v>141</v>
      </c>
    </row>
    <row r="140" s="13" customFormat="1">
      <c r="A140" s="13"/>
      <c r="B140" s="233"/>
      <c r="C140" s="234"/>
      <c r="D140" s="235" t="s">
        <v>152</v>
      </c>
      <c r="E140" s="236" t="s">
        <v>19</v>
      </c>
      <c r="F140" s="237" t="s">
        <v>1079</v>
      </c>
      <c r="G140" s="234"/>
      <c r="H140" s="236" t="s">
        <v>19</v>
      </c>
      <c r="I140" s="238"/>
      <c r="J140" s="234"/>
      <c r="K140" s="234"/>
      <c r="L140" s="239"/>
      <c r="M140" s="240"/>
      <c r="N140" s="241"/>
      <c r="O140" s="241"/>
      <c r="P140" s="241"/>
      <c r="Q140" s="241"/>
      <c r="R140" s="241"/>
      <c r="S140" s="241"/>
      <c r="T140" s="24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3" t="s">
        <v>152</v>
      </c>
      <c r="AU140" s="243" t="s">
        <v>79</v>
      </c>
      <c r="AV140" s="13" t="s">
        <v>77</v>
      </c>
      <c r="AW140" s="13" t="s">
        <v>32</v>
      </c>
      <c r="AX140" s="13" t="s">
        <v>70</v>
      </c>
      <c r="AY140" s="243" t="s">
        <v>141</v>
      </c>
    </row>
    <row r="141" s="14" customFormat="1">
      <c r="A141" s="14"/>
      <c r="B141" s="244"/>
      <c r="C141" s="245"/>
      <c r="D141" s="235" t="s">
        <v>152</v>
      </c>
      <c r="E141" s="246" t="s">
        <v>19</v>
      </c>
      <c r="F141" s="247" t="s">
        <v>168</v>
      </c>
      <c r="G141" s="245"/>
      <c r="H141" s="248">
        <v>6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152</v>
      </c>
      <c r="AU141" s="254" t="s">
        <v>79</v>
      </c>
      <c r="AV141" s="14" t="s">
        <v>79</v>
      </c>
      <c r="AW141" s="14" t="s">
        <v>32</v>
      </c>
      <c r="AX141" s="14" t="s">
        <v>70</v>
      </c>
      <c r="AY141" s="254" t="s">
        <v>141</v>
      </c>
    </row>
    <row r="142" s="14" customFormat="1">
      <c r="A142" s="14"/>
      <c r="B142" s="244"/>
      <c r="C142" s="245"/>
      <c r="D142" s="235" t="s">
        <v>152</v>
      </c>
      <c r="E142" s="246" t="s">
        <v>19</v>
      </c>
      <c r="F142" s="247" t="s">
        <v>1086</v>
      </c>
      <c r="G142" s="245"/>
      <c r="H142" s="248">
        <v>1.5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152</v>
      </c>
      <c r="AU142" s="254" t="s">
        <v>79</v>
      </c>
      <c r="AV142" s="14" t="s">
        <v>79</v>
      </c>
      <c r="AW142" s="14" t="s">
        <v>32</v>
      </c>
      <c r="AX142" s="14" t="s">
        <v>70</v>
      </c>
      <c r="AY142" s="254" t="s">
        <v>141</v>
      </c>
    </row>
    <row r="143" s="14" customFormat="1">
      <c r="A143" s="14"/>
      <c r="B143" s="244"/>
      <c r="C143" s="245"/>
      <c r="D143" s="235" t="s">
        <v>152</v>
      </c>
      <c r="E143" s="246" t="s">
        <v>19</v>
      </c>
      <c r="F143" s="247" t="s">
        <v>1086</v>
      </c>
      <c r="G143" s="245"/>
      <c r="H143" s="248">
        <v>1.5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152</v>
      </c>
      <c r="AU143" s="254" t="s">
        <v>79</v>
      </c>
      <c r="AV143" s="14" t="s">
        <v>79</v>
      </c>
      <c r="AW143" s="14" t="s">
        <v>32</v>
      </c>
      <c r="AX143" s="14" t="s">
        <v>70</v>
      </c>
      <c r="AY143" s="254" t="s">
        <v>141</v>
      </c>
    </row>
    <row r="144" s="14" customFormat="1">
      <c r="A144" s="14"/>
      <c r="B144" s="244"/>
      <c r="C144" s="245"/>
      <c r="D144" s="235" t="s">
        <v>152</v>
      </c>
      <c r="E144" s="246" t="s">
        <v>19</v>
      </c>
      <c r="F144" s="247" t="s">
        <v>1086</v>
      </c>
      <c r="G144" s="245"/>
      <c r="H144" s="248">
        <v>1.5</v>
      </c>
      <c r="I144" s="249"/>
      <c r="J144" s="245"/>
      <c r="K144" s="245"/>
      <c r="L144" s="250"/>
      <c r="M144" s="251"/>
      <c r="N144" s="252"/>
      <c r="O144" s="252"/>
      <c r="P144" s="252"/>
      <c r="Q144" s="252"/>
      <c r="R144" s="252"/>
      <c r="S144" s="252"/>
      <c r="T144" s="253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4" t="s">
        <v>152</v>
      </c>
      <c r="AU144" s="254" t="s">
        <v>79</v>
      </c>
      <c r="AV144" s="14" t="s">
        <v>79</v>
      </c>
      <c r="AW144" s="14" t="s">
        <v>32</v>
      </c>
      <c r="AX144" s="14" t="s">
        <v>70</v>
      </c>
      <c r="AY144" s="254" t="s">
        <v>141</v>
      </c>
    </row>
    <row r="145" s="14" customFormat="1">
      <c r="A145" s="14"/>
      <c r="B145" s="244"/>
      <c r="C145" s="245"/>
      <c r="D145" s="235" t="s">
        <v>152</v>
      </c>
      <c r="E145" s="246" t="s">
        <v>19</v>
      </c>
      <c r="F145" s="247" t="s">
        <v>171</v>
      </c>
      <c r="G145" s="245"/>
      <c r="H145" s="248">
        <v>1.2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152</v>
      </c>
      <c r="AU145" s="254" t="s">
        <v>79</v>
      </c>
      <c r="AV145" s="14" t="s">
        <v>79</v>
      </c>
      <c r="AW145" s="14" t="s">
        <v>32</v>
      </c>
      <c r="AX145" s="14" t="s">
        <v>70</v>
      </c>
      <c r="AY145" s="254" t="s">
        <v>141</v>
      </c>
    </row>
    <row r="146" s="14" customFormat="1">
      <c r="A146" s="14"/>
      <c r="B146" s="244"/>
      <c r="C146" s="245"/>
      <c r="D146" s="235" t="s">
        <v>152</v>
      </c>
      <c r="E146" s="246" t="s">
        <v>19</v>
      </c>
      <c r="F146" s="247" t="s">
        <v>171</v>
      </c>
      <c r="G146" s="245"/>
      <c r="H146" s="248">
        <v>1.2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152</v>
      </c>
      <c r="AU146" s="254" t="s">
        <v>79</v>
      </c>
      <c r="AV146" s="14" t="s">
        <v>79</v>
      </c>
      <c r="AW146" s="14" t="s">
        <v>32</v>
      </c>
      <c r="AX146" s="14" t="s">
        <v>70</v>
      </c>
      <c r="AY146" s="254" t="s">
        <v>141</v>
      </c>
    </row>
    <row r="147" s="14" customFormat="1">
      <c r="A147" s="14"/>
      <c r="B147" s="244"/>
      <c r="C147" s="245"/>
      <c r="D147" s="235" t="s">
        <v>152</v>
      </c>
      <c r="E147" s="246" t="s">
        <v>19</v>
      </c>
      <c r="F147" s="247" t="s">
        <v>1086</v>
      </c>
      <c r="G147" s="245"/>
      <c r="H147" s="248">
        <v>1.5</v>
      </c>
      <c r="I147" s="249"/>
      <c r="J147" s="245"/>
      <c r="K147" s="245"/>
      <c r="L147" s="250"/>
      <c r="M147" s="251"/>
      <c r="N147" s="252"/>
      <c r="O147" s="252"/>
      <c r="P147" s="252"/>
      <c r="Q147" s="252"/>
      <c r="R147" s="252"/>
      <c r="S147" s="252"/>
      <c r="T147" s="253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4" t="s">
        <v>152</v>
      </c>
      <c r="AU147" s="254" t="s">
        <v>79</v>
      </c>
      <c r="AV147" s="14" t="s">
        <v>79</v>
      </c>
      <c r="AW147" s="14" t="s">
        <v>32</v>
      </c>
      <c r="AX147" s="14" t="s">
        <v>70</v>
      </c>
      <c r="AY147" s="254" t="s">
        <v>141</v>
      </c>
    </row>
    <row r="148" s="14" customFormat="1">
      <c r="A148" s="14"/>
      <c r="B148" s="244"/>
      <c r="C148" s="245"/>
      <c r="D148" s="235" t="s">
        <v>152</v>
      </c>
      <c r="E148" s="246" t="s">
        <v>19</v>
      </c>
      <c r="F148" s="247" t="s">
        <v>171</v>
      </c>
      <c r="G148" s="245"/>
      <c r="H148" s="248">
        <v>1.2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152</v>
      </c>
      <c r="AU148" s="254" t="s">
        <v>79</v>
      </c>
      <c r="AV148" s="14" t="s">
        <v>79</v>
      </c>
      <c r="AW148" s="14" t="s">
        <v>32</v>
      </c>
      <c r="AX148" s="14" t="s">
        <v>70</v>
      </c>
      <c r="AY148" s="254" t="s">
        <v>141</v>
      </c>
    </row>
    <row r="149" s="14" customFormat="1">
      <c r="A149" s="14"/>
      <c r="B149" s="244"/>
      <c r="C149" s="245"/>
      <c r="D149" s="235" t="s">
        <v>152</v>
      </c>
      <c r="E149" s="246" t="s">
        <v>19</v>
      </c>
      <c r="F149" s="247" t="s">
        <v>169</v>
      </c>
      <c r="G149" s="245"/>
      <c r="H149" s="248">
        <v>3</v>
      </c>
      <c r="I149" s="249"/>
      <c r="J149" s="245"/>
      <c r="K149" s="245"/>
      <c r="L149" s="250"/>
      <c r="M149" s="251"/>
      <c r="N149" s="252"/>
      <c r="O149" s="252"/>
      <c r="P149" s="252"/>
      <c r="Q149" s="252"/>
      <c r="R149" s="252"/>
      <c r="S149" s="252"/>
      <c r="T149" s="253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4" t="s">
        <v>152</v>
      </c>
      <c r="AU149" s="254" t="s">
        <v>79</v>
      </c>
      <c r="AV149" s="14" t="s">
        <v>79</v>
      </c>
      <c r="AW149" s="14" t="s">
        <v>32</v>
      </c>
      <c r="AX149" s="14" t="s">
        <v>70</v>
      </c>
      <c r="AY149" s="254" t="s">
        <v>141</v>
      </c>
    </row>
    <row r="150" s="13" customFormat="1">
      <c r="A150" s="13"/>
      <c r="B150" s="233"/>
      <c r="C150" s="234"/>
      <c r="D150" s="235" t="s">
        <v>152</v>
      </c>
      <c r="E150" s="236" t="s">
        <v>19</v>
      </c>
      <c r="F150" s="237" t="s">
        <v>1079</v>
      </c>
      <c r="G150" s="234"/>
      <c r="H150" s="236" t="s">
        <v>19</v>
      </c>
      <c r="I150" s="238"/>
      <c r="J150" s="234"/>
      <c r="K150" s="234"/>
      <c r="L150" s="239"/>
      <c r="M150" s="240"/>
      <c r="N150" s="241"/>
      <c r="O150" s="241"/>
      <c r="P150" s="241"/>
      <c r="Q150" s="241"/>
      <c r="R150" s="241"/>
      <c r="S150" s="241"/>
      <c r="T150" s="242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3" t="s">
        <v>152</v>
      </c>
      <c r="AU150" s="243" t="s">
        <v>79</v>
      </c>
      <c r="AV150" s="13" t="s">
        <v>77</v>
      </c>
      <c r="AW150" s="13" t="s">
        <v>32</v>
      </c>
      <c r="AX150" s="13" t="s">
        <v>70</v>
      </c>
      <c r="AY150" s="243" t="s">
        <v>141</v>
      </c>
    </row>
    <row r="151" s="14" customFormat="1">
      <c r="A151" s="14"/>
      <c r="B151" s="244"/>
      <c r="C151" s="245"/>
      <c r="D151" s="235" t="s">
        <v>152</v>
      </c>
      <c r="E151" s="246" t="s">
        <v>19</v>
      </c>
      <c r="F151" s="247" t="s">
        <v>1087</v>
      </c>
      <c r="G151" s="245"/>
      <c r="H151" s="248">
        <v>3.2000000000000002</v>
      </c>
      <c r="I151" s="249"/>
      <c r="J151" s="245"/>
      <c r="K151" s="245"/>
      <c r="L151" s="250"/>
      <c r="M151" s="251"/>
      <c r="N151" s="252"/>
      <c r="O151" s="252"/>
      <c r="P151" s="252"/>
      <c r="Q151" s="252"/>
      <c r="R151" s="252"/>
      <c r="S151" s="252"/>
      <c r="T151" s="253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4" t="s">
        <v>152</v>
      </c>
      <c r="AU151" s="254" t="s">
        <v>79</v>
      </c>
      <c r="AV151" s="14" t="s">
        <v>79</v>
      </c>
      <c r="AW151" s="14" t="s">
        <v>32</v>
      </c>
      <c r="AX151" s="14" t="s">
        <v>70</v>
      </c>
      <c r="AY151" s="254" t="s">
        <v>141</v>
      </c>
    </row>
    <row r="152" s="13" customFormat="1">
      <c r="A152" s="13"/>
      <c r="B152" s="233"/>
      <c r="C152" s="234"/>
      <c r="D152" s="235" t="s">
        <v>152</v>
      </c>
      <c r="E152" s="236" t="s">
        <v>19</v>
      </c>
      <c r="F152" s="237" t="s">
        <v>1079</v>
      </c>
      <c r="G152" s="234"/>
      <c r="H152" s="236" t="s">
        <v>19</v>
      </c>
      <c r="I152" s="238"/>
      <c r="J152" s="234"/>
      <c r="K152" s="234"/>
      <c r="L152" s="239"/>
      <c r="M152" s="240"/>
      <c r="N152" s="241"/>
      <c r="O152" s="241"/>
      <c r="P152" s="241"/>
      <c r="Q152" s="241"/>
      <c r="R152" s="241"/>
      <c r="S152" s="241"/>
      <c r="T152" s="24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3" t="s">
        <v>152</v>
      </c>
      <c r="AU152" s="243" t="s">
        <v>79</v>
      </c>
      <c r="AV152" s="13" t="s">
        <v>77</v>
      </c>
      <c r="AW152" s="13" t="s">
        <v>32</v>
      </c>
      <c r="AX152" s="13" t="s">
        <v>70</v>
      </c>
      <c r="AY152" s="243" t="s">
        <v>141</v>
      </c>
    </row>
    <row r="153" s="14" customFormat="1">
      <c r="A153" s="14"/>
      <c r="B153" s="244"/>
      <c r="C153" s="245"/>
      <c r="D153" s="235" t="s">
        <v>152</v>
      </c>
      <c r="E153" s="246" t="s">
        <v>19</v>
      </c>
      <c r="F153" s="247" t="s">
        <v>1088</v>
      </c>
      <c r="G153" s="245"/>
      <c r="H153" s="248">
        <v>0.17999999999999999</v>
      </c>
      <c r="I153" s="249"/>
      <c r="J153" s="245"/>
      <c r="K153" s="245"/>
      <c r="L153" s="250"/>
      <c r="M153" s="251"/>
      <c r="N153" s="252"/>
      <c r="O153" s="252"/>
      <c r="P153" s="252"/>
      <c r="Q153" s="252"/>
      <c r="R153" s="252"/>
      <c r="S153" s="252"/>
      <c r="T153" s="253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4" t="s">
        <v>152</v>
      </c>
      <c r="AU153" s="254" t="s">
        <v>79</v>
      </c>
      <c r="AV153" s="14" t="s">
        <v>79</v>
      </c>
      <c r="AW153" s="14" t="s">
        <v>32</v>
      </c>
      <c r="AX153" s="14" t="s">
        <v>70</v>
      </c>
      <c r="AY153" s="254" t="s">
        <v>141</v>
      </c>
    </row>
    <row r="154" s="14" customFormat="1">
      <c r="A154" s="14"/>
      <c r="B154" s="244"/>
      <c r="C154" s="245"/>
      <c r="D154" s="235" t="s">
        <v>152</v>
      </c>
      <c r="E154" s="246" t="s">
        <v>19</v>
      </c>
      <c r="F154" s="247" t="s">
        <v>1088</v>
      </c>
      <c r="G154" s="245"/>
      <c r="H154" s="248">
        <v>0.17999999999999999</v>
      </c>
      <c r="I154" s="249"/>
      <c r="J154" s="245"/>
      <c r="K154" s="245"/>
      <c r="L154" s="250"/>
      <c r="M154" s="251"/>
      <c r="N154" s="252"/>
      <c r="O154" s="252"/>
      <c r="P154" s="252"/>
      <c r="Q154" s="252"/>
      <c r="R154" s="252"/>
      <c r="S154" s="252"/>
      <c r="T154" s="253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4" t="s">
        <v>152</v>
      </c>
      <c r="AU154" s="254" t="s">
        <v>79</v>
      </c>
      <c r="AV154" s="14" t="s">
        <v>79</v>
      </c>
      <c r="AW154" s="14" t="s">
        <v>32</v>
      </c>
      <c r="AX154" s="14" t="s">
        <v>70</v>
      </c>
      <c r="AY154" s="254" t="s">
        <v>141</v>
      </c>
    </row>
    <row r="155" s="14" customFormat="1">
      <c r="A155" s="14"/>
      <c r="B155" s="244"/>
      <c r="C155" s="245"/>
      <c r="D155" s="235" t="s">
        <v>152</v>
      </c>
      <c r="E155" s="246" t="s">
        <v>19</v>
      </c>
      <c r="F155" s="247" t="s">
        <v>1088</v>
      </c>
      <c r="G155" s="245"/>
      <c r="H155" s="248">
        <v>0.17999999999999999</v>
      </c>
      <c r="I155" s="249"/>
      <c r="J155" s="245"/>
      <c r="K155" s="245"/>
      <c r="L155" s="250"/>
      <c r="M155" s="251"/>
      <c r="N155" s="252"/>
      <c r="O155" s="252"/>
      <c r="P155" s="252"/>
      <c r="Q155" s="252"/>
      <c r="R155" s="252"/>
      <c r="S155" s="252"/>
      <c r="T155" s="253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4" t="s">
        <v>152</v>
      </c>
      <c r="AU155" s="254" t="s">
        <v>79</v>
      </c>
      <c r="AV155" s="14" t="s">
        <v>79</v>
      </c>
      <c r="AW155" s="14" t="s">
        <v>32</v>
      </c>
      <c r="AX155" s="14" t="s">
        <v>70</v>
      </c>
      <c r="AY155" s="254" t="s">
        <v>141</v>
      </c>
    </row>
    <row r="156" s="14" customFormat="1">
      <c r="A156" s="14"/>
      <c r="B156" s="244"/>
      <c r="C156" s="245"/>
      <c r="D156" s="235" t="s">
        <v>152</v>
      </c>
      <c r="E156" s="246" t="s">
        <v>19</v>
      </c>
      <c r="F156" s="247" t="s">
        <v>1088</v>
      </c>
      <c r="G156" s="245"/>
      <c r="H156" s="248">
        <v>0.17999999999999999</v>
      </c>
      <c r="I156" s="249"/>
      <c r="J156" s="245"/>
      <c r="K156" s="245"/>
      <c r="L156" s="250"/>
      <c r="M156" s="251"/>
      <c r="N156" s="252"/>
      <c r="O156" s="252"/>
      <c r="P156" s="252"/>
      <c r="Q156" s="252"/>
      <c r="R156" s="252"/>
      <c r="S156" s="252"/>
      <c r="T156" s="253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4" t="s">
        <v>152</v>
      </c>
      <c r="AU156" s="254" t="s">
        <v>79</v>
      </c>
      <c r="AV156" s="14" t="s">
        <v>79</v>
      </c>
      <c r="AW156" s="14" t="s">
        <v>32</v>
      </c>
      <c r="AX156" s="14" t="s">
        <v>70</v>
      </c>
      <c r="AY156" s="254" t="s">
        <v>141</v>
      </c>
    </row>
    <row r="157" s="16" customFormat="1">
      <c r="A157" s="16"/>
      <c r="B157" s="266"/>
      <c r="C157" s="267"/>
      <c r="D157" s="235" t="s">
        <v>152</v>
      </c>
      <c r="E157" s="268" t="s">
        <v>19</v>
      </c>
      <c r="F157" s="269" t="s">
        <v>163</v>
      </c>
      <c r="G157" s="267"/>
      <c r="H157" s="270">
        <v>22.519999999999996</v>
      </c>
      <c r="I157" s="271"/>
      <c r="J157" s="267"/>
      <c r="K157" s="267"/>
      <c r="L157" s="272"/>
      <c r="M157" s="273"/>
      <c r="N157" s="274"/>
      <c r="O157" s="274"/>
      <c r="P157" s="274"/>
      <c r="Q157" s="274"/>
      <c r="R157" s="274"/>
      <c r="S157" s="274"/>
      <c r="T157" s="275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T157" s="276" t="s">
        <v>152</v>
      </c>
      <c r="AU157" s="276" t="s">
        <v>79</v>
      </c>
      <c r="AV157" s="16" t="s">
        <v>164</v>
      </c>
      <c r="AW157" s="16" t="s">
        <v>32</v>
      </c>
      <c r="AX157" s="16" t="s">
        <v>70</v>
      </c>
      <c r="AY157" s="276" t="s">
        <v>141</v>
      </c>
    </row>
    <row r="158" s="13" customFormat="1">
      <c r="A158" s="13"/>
      <c r="B158" s="233"/>
      <c r="C158" s="234"/>
      <c r="D158" s="235" t="s">
        <v>152</v>
      </c>
      <c r="E158" s="236" t="s">
        <v>19</v>
      </c>
      <c r="F158" s="237" t="s">
        <v>1089</v>
      </c>
      <c r="G158" s="234"/>
      <c r="H158" s="236" t="s">
        <v>19</v>
      </c>
      <c r="I158" s="238"/>
      <c r="J158" s="234"/>
      <c r="K158" s="234"/>
      <c r="L158" s="239"/>
      <c r="M158" s="240"/>
      <c r="N158" s="241"/>
      <c r="O158" s="241"/>
      <c r="P158" s="241"/>
      <c r="Q158" s="241"/>
      <c r="R158" s="241"/>
      <c r="S158" s="241"/>
      <c r="T158" s="242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3" t="s">
        <v>152</v>
      </c>
      <c r="AU158" s="243" t="s">
        <v>79</v>
      </c>
      <c r="AV158" s="13" t="s">
        <v>77</v>
      </c>
      <c r="AW158" s="13" t="s">
        <v>32</v>
      </c>
      <c r="AX158" s="13" t="s">
        <v>70</v>
      </c>
      <c r="AY158" s="243" t="s">
        <v>141</v>
      </c>
    </row>
    <row r="159" s="13" customFormat="1">
      <c r="A159" s="13"/>
      <c r="B159" s="233"/>
      <c r="C159" s="234"/>
      <c r="D159" s="235" t="s">
        <v>152</v>
      </c>
      <c r="E159" s="236" t="s">
        <v>19</v>
      </c>
      <c r="F159" s="237" t="s">
        <v>1079</v>
      </c>
      <c r="G159" s="234"/>
      <c r="H159" s="236" t="s">
        <v>19</v>
      </c>
      <c r="I159" s="238"/>
      <c r="J159" s="234"/>
      <c r="K159" s="234"/>
      <c r="L159" s="239"/>
      <c r="M159" s="240"/>
      <c r="N159" s="241"/>
      <c r="O159" s="241"/>
      <c r="P159" s="241"/>
      <c r="Q159" s="241"/>
      <c r="R159" s="241"/>
      <c r="S159" s="241"/>
      <c r="T159" s="24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3" t="s">
        <v>152</v>
      </c>
      <c r="AU159" s="243" t="s">
        <v>79</v>
      </c>
      <c r="AV159" s="13" t="s">
        <v>77</v>
      </c>
      <c r="AW159" s="13" t="s">
        <v>32</v>
      </c>
      <c r="AX159" s="13" t="s">
        <v>70</v>
      </c>
      <c r="AY159" s="243" t="s">
        <v>141</v>
      </c>
    </row>
    <row r="160" s="14" customFormat="1">
      <c r="A160" s="14"/>
      <c r="B160" s="244"/>
      <c r="C160" s="245"/>
      <c r="D160" s="235" t="s">
        <v>152</v>
      </c>
      <c r="E160" s="246" t="s">
        <v>19</v>
      </c>
      <c r="F160" s="247" t="s">
        <v>1090</v>
      </c>
      <c r="G160" s="245"/>
      <c r="H160" s="248">
        <v>7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152</v>
      </c>
      <c r="AU160" s="254" t="s">
        <v>79</v>
      </c>
      <c r="AV160" s="14" t="s">
        <v>79</v>
      </c>
      <c r="AW160" s="14" t="s">
        <v>32</v>
      </c>
      <c r="AX160" s="14" t="s">
        <v>70</v>
      </c>
      <c r="AY160" s="254" t="s">
        <v>141</v>
      </c>
    </row>
    <row r="161" s="16" customFormat="1">
      <c r="A161" s="16"/>
      <c r="B161" s="266"/>
      <c r="C161" s="267"/>
      <c r="D161" s="235" t="s">
        <v>152</v>
      </c>
      <c r="E161" s="268" t="s">
        <v>19</v>
      </c>
      <c r="F161" s="269" t="s">
        <v>163</v>
      </c>
      <c r="G161" s="267"/>
      <c r="H161" s="270">
        <v>7</v>
      </c>
      <c r="I161" s="271"/>
      <c r="J161" s="267"/>
      <c r="K161" s="267"/>
      <c r="L161" s="272"/>
      <c r="M161" s="273"/>
      <c r="N161" s="274"/>
      <c r="O161" s="274"/>
      <c r="P161" s="274"/>
      <c r="Q161" s="274"/>
      <c r="R161" s="274"/>
      <c r="S161" s="274"/>
      <c r="T161" s="275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T161" s="276" t="s">
        <v>152</v>
      </c>
      <c r="AU161" s="276" t="s">
        <v>79</v>
      </c>
      <c r="AV161" s="16" t="s">
        <v>164</v>
      </c>
      <c r="AW161" s="16" t="s">
        <v>32</v>
      </c>
      <c r="AX161" s="16" t="s">
        <v>70</v>
      </c>
      <c r="AY161" s="276" t="s">
        <v>141</v>
      </c>
    </row>
    <row r="162" s="15" customFormat="1">
      <c r="A162" s="15"/>
      <c r="B162" s="255"/>
      <c r="C162" s="256"/>
      <c r="D162" s="235" t="s">
        <v>152</v>
      </c>
      <c r="E162" s="257" t="s">
        <v>19</v>
      </c>
      <c r="F162" s="258" t="s">
        <v>155</v>
      </c>
      <c r="G162" s="256"/>
      <c r="H162" s="259">
        <v>34.119999999999997</v>
      </c>
      <c r="I162" s="260"/>
      <c r="J162" s="256"/>
      <c r="K162" s="256"/>
      <c r="L162" s="261"/>
      <c r="M162" s="262"/>
      <c r="N162" s="263"/>
      <c r="O162" s="263"/>
      <c r="P162" s="263"/>
      <c r="Q162" s="263"/>
      <c r="R162" s="263"/>
      <c r="S162" s="263"/>
      <c r="T162" s="264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65" t="s">
        <v>152</v>
      </c>
      <c r="AU162" s="265" t="s">
        <v>79</v>
      </c>
      <c r="AV162" s="15" t="s">
        <v>148</v>
      </c>
      <c r="AW162" s="15" t="s">
        <v>32</v>
      </c>
      <c r="AX162" s="15" t="s">
        <v>77</v>
      </c>
      <c r="AY162" s="265" t="s">
        <v>141</v>
      </c>
    </row>
    <row r="163" s="2" customFormat="1" ht="37.8" customHeight="1">
      <c r="A163" s="41"/>
      <c r="B163" s="42"/>
      <c r="C163" s="215" t="s">
        <v>205</v>
      </c>
      <c r="D163" s="215" t="s">
        <v>143</v>
      </c>
      <c r="E163" s="216" t="s">
        <v>1091</v>
      </c>
      <c r="F163" s="217" t="s">
        <v>1092</v>
      </c>
      <c r="G163" s="218" t="s">
        <v>146</v>
      </c>
      <c r="H163" s="219">
        <v>8</v>
      </c>
      <c r="I163" s="220"/>
      <c r="J163" s="221">
        <f>ROUND(I163*H163,2)</f>
        <v>0</v>
      </c>
      <c r="K163" s="217" t="s">
        <v>147</v>
      </c>
      <c r="L163" s="47"/>
      <c r="M163" s="222" t="s">
        <v>19</v>
      </c>
      <c r="N163" s="223" t="s">
        <v>41</v>
      </c>
      <c r="O163" s="87"/>
      <c r="P163" s="224">
        <f>O163*H163</f>
        <v>0</v>
      </c>
      <c r="Q163" s="224">
        <v>0</v>
      </c>
      <c r="R163" s="224">
        <f>Q163*H163</f>
        <v>0</v>
      </c>
      <c r="S163" s="224">
        <v>0.57999999999999996</v>
      </c>
      <c r="T163" s="225">
        <f>S163*H163</f>
        <v>4.6399999999999997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148</v>
      </c>
      <c r="AT163" s="226" t="s">
        <v>143</v>
      </c>
      <c r="AU163" s="226" t="s">
        <v>79</v>
      </c>
      <c r="AY163" s="20" t="s">
        <v>141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20" t="s">
        <v>77</v>
      </c>
      <c r="BK163" s="227">
        <f>ROUND(I163*H163,2)</f>
        <v>0</v>
      </c>
      <c r="BL163" s="20" t="s">
        <v>148</v>
      </c>
      <c r="BM163" s="226" t="s">
        <v>1093</v>
      </c>
    </row>
    <row r="164" s="2" customFormat="1">
      <c r="A164" s="41"/>
      <c r="B164" s="42"/>
      <c r="C164" s="43"/>
      <c r="D164" s="228" t="s">
        <v>150</v>
      </c>
      <c r="E164" s="43"/>
      <c r="F164" s="229" t="s">
        <v>1094</v>
      </c>
      <c r="G164" s="43"/>
      <c r="H164" s="43"/>
      <c r="I164" s="230"/>
      <c r="J164" s="43"/>
      <c r="K164" s="43"/>
      <c r="L164" s="47"/>
      <c r="M164" s="231"/>
      <c r="N164" s="232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20" t="s">
        <v>150</v>
      </c>
      <c r="AU164" s="20" t="s">
        <v>79</v>
      </c>
    </row>
    <row r="165" s="13" customFormat="1">
      <c r="A165" s="13"/>
      <c r="B165" s="233"/>
      <c r="C165" s="234"/>
      <c r="D165" s="235" t="s">
        <v>152</v>
      </c>
      <c r="E165" s="236" t="s">
        <v>19</v>
      </c>
      <c r="F165" s="237" t="s">
        <v>1079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152</v>
      </c>
      <c r="AU165" s="243" t="s">
        <v>79</v>
      </c>
      <c r="AV165" s="13" t="s">
        <v>77</v>
      </c>
      <c r="AW165" s="13" t="s">
        <v>32</v>
      </c>
      <c r="AX165" s="13" t="s">
        <v>70</v>
      </c>
      <c r="AY165" s="243" t="s">
        <v>141</v>
      </c>
    </row>
    <row r="166" s="14" customFormat="1">
      <c r="A166" s="14"/>
      <c r="B166" s="244"/>
      <c r="C166" s="245"/>
      <c r="D166" s="235" t="s">
        <v>152</v>
      </c>
      <c r="E166" s="246" t="s">
        <v>19</v>
      </c>
      <c r="F166" s="247" t="s">
        <v>1095</v>
      </c>
      <c r="G166" s="245"/>
      <c r="H166" s="248">
        <v>1.2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152</v>
      </c>
      <c r="AU166" s="254" t="s">
        <v>79</v>
      </c>
      <c r="AV166" s="14" t="s">
        <v>79</v>
      </c>
      <c r="AW166" s="14" t="s">
        <v>32</v>
      </c>
      <c r="AX166" s="14" t="s">
        <v>70</v>
      </c>
      <c r="AY166" s="254" t="s">
        <v>141</v>
      </c>
    </row>
    <row r="167" s="14" customFormat="1">
      <c r="A167" s="14"/>
      <c r="B167" s="244"/>
      <c r="C167" s="245"/>
      <c r="D167" s="235" t="s">
        <v>152</v>
      </c>
      <c r="E167" s="246" t="s">
        <v>19</v>
      </c>
      <c r="F167" s="247" t="s">
        <v>1096</v>
      </c>
      <c r="G167" s="245"/>
      <c r="H167" s="248">
        <v>1.5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152</v>
      </c>
      <c r="AU167" s="254" t="s">
        <v>79</v>
      </c>
      <c r="AV167" s="14" t="s">
        <v>79</v>
      </c>
      <c r="AW167" s="14" t="s">
        <v>32</v>
      </c>
      <c r="AX167" s="14" t="s">
        <v>70</v>
      </c>
      <c r="AY167" s="254" t="s">
        <v>141</v>
      </c>
    </row>
    <row r="168" s="14" customFormat="1">
      <c r="A168" s="14"/>
      <c r="B168" s="244"/>
      <c r="C168" s="245"/>
      <c r="D168" s="235" t="s">
        <v>152</v>
      </c>
      <c r="E168" s="246" t="s">
        <v>19</v>
      </c>
      <c r="F168" s="247" t="s">
        <v>1095</v>
      </c>
      <c r="G168" s="245"/>
      <c r="H168" s="248">
        <v>1.2</v>
      </c>
      <c r="I168" s="249"/>
      <c r="J168" s="245"/>
      <c r="K168" s="245"/>
      <c r="L168" s="250"/>
      <c r="M168" s="251"/>
      <c r="N168" s="252"/>
      <c r="O168" s="252"/>
      <c r="P168" s="252"/>
      <c r="Q168" s="252"/>
      <c r="R168" s="252"/>
      <c r="S168" s="252"/>
      <c r="T168" s="25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4" t="s">
        <v>152</v>
      </c>
      <c r="AU168" s="254" t="s">
        <v>79</v>
      </c>
      <c r="AV168" s="14" t="s">
        <v>79</v>
      </c>
      <c r="AW168" s="14" t="s">
        <v>32</v>
      </c>
      <c r="AX168" s="14" t="s">
        <v>70</v>
      </c>
      <c r="AY168" s="254" t="s">
        <v>141</v>
      </c>
    </row>
    <row r="169" s="14" customFormat="1">
      <c r="A169" s="14"/>
      <c r="B169" s="244"/>
      <c r="C169" s="245"/>
      <c r="D169" s="235" t="s">
        <v>152</v>
      </c>
      <c r="E169" s="246" t="s">
        <v>19</v>
      </c>
      <c r="F169" s="247" t="s">
        <v>1097</v>
      </c>
      <c r="G169" s="245"/>
      <c r="H169" s="248">
        <v>1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152</v>
      </c>
      <c r="AU169" s="254" t="s">
        <v>79</v>
      </c>
      <c r="AV169" s="14" t="s">
        <v>79</v>
      </c>
      <c r="AW169" s="14" t="s">
        <v>32</v>
      </c>
      <c r="AX169" s="14" t="s">
        <v>70</v>
      </c>
      <c r="AY169" s="254" t="s">
        <v>141</v>
      </c>
    </row>
    <row r="170" s="16" customFormat="1">
      <c r="A170" s="16"/>
      <c r="B170" s="266"/>
      <c r="C170" s="267"/>
      <c r="D170" s="235" t="s">
        <v>152</v>
      </c>
      <c r="E170" s="268" t="s">
        <v>19</v>
      </c>
      <c r="F170" s="269" t="s">
        <v>163</v>
      </c>
      <c r="G170" s="267"/>
      <c r="H170" s="270">
        <v>4.9000000000000004</v>
      </c>
      <c r="I170" s="271"/>
      <c r="J170" s="267"/>
      <c r="K170" s="267"/>
      <c r="L170" s="272"/>
      <c r="M170" s="273"/>
      <c r="N170" s="274"/>
      <c r="O170" s="274"/>
      <c r="P170" s="274"/>
      <c r="Q170" s="274"/>
      <c r="R170" s="274"/>
      <c r="S170" s="274"/>
      <c r="T170" s="275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T170" s="276" t="s">
        <v>152</v>
      </c>
      <c r="AU170" s="276" t="s">
        <v>79</v>
      </c>
      <c r="AV170" s="16" t="s">
        <v>164</v>
      </c>
      <c r="AW170" s="16" t="s">
        <v>32</v>
      </c>
      <c r="AX170" s="16" t="s">
        <v>70</v>
      </c>
      <c r="AY170" s="276" t="s">
        <v>141</v>
      </c>
    </row>
    <row r="171" s="13" customFormat="1">
      <c r="A171" s="13"/>
      <c r="B171" s="233"/>
      <c r="C171" s="234"/>
      <c r="D171" s="235" t="s">
        <v>152</v>
      </c>
      <c r="E171" s="236" t="s">
        <v>19</v>
      </c>
      <c r="F171" s="237" t="s">
        <v>1079</v>
      </c>
      <c r="G171" s="234"/>
      <c r="H171" s="236" t="s">
        <v>19</v>
      </c>
      <c r="I171" s="238"/>
      <c r="J171" s="234"/>
      <c r="K171" s="234"/>
      <c r="L171" s="239"/>
      <c r="M171" s="240"/>
      <c r="N171" s="241"/>
      <c r="O171" s="241"/>
      <c r="P171" s="241"/>
      <c r="Q171" s="241"/>
      <c r="R171" s="241"/>
      <c r="S171" s="241"/>
      <c r="T171" s="24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3" t="s">
        <v>152</v>
      </c>
      <c r="AU171" s="243" t="s">
        <v>79</v>
      </c>
      <c r="AV171" s="13" t="s">
        <v>77</v>
      </c>
      <c r="AW171" s="13" t="s">
        <v>32</v>
      </c>
      <c r="AX171" s="13" t="s">
        <v>70</v>
      </c>
      <c r="AY171" s="243" t="s">
        <v>141</v>
      </c>
    </row>
    <row r="172" s="14" customFormat="1">
      <c r="A172" s="14"/>
      <c r="B172" s="244"/>
      <c r="C172" s="245"/>
      <c r="D172" s="235" t="s">
        <v>152</v>
      </c>
      <c r="E172" s="246" t="s">
        <v>19</v>
      </c>
      <c r="F172" s="247" t="s">
        <v>1098</v>
      </c>
      <c r="G172" s="245"/>
      <c r="H172" s="248">
        <v>3.1000000000000001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152</v>
      </c>
      <c r="AU172" s="254" t="s">
        <v>79</v>
      </c>
      <c r="AV172" s="14" t="s">
        <v>79</v>
      </c>
      <c r="AW172" s="14" t="s">
        <v>32</v>
      </c>
      <c r="AX172" s="14" t="s">
        <v>70</v>
      </c>
      <c r="AY172" s="254" t="s">
        <v>141</v>
      </c>
    </row>
    <row r="173" s="16" customFormat="1">
      <c r="A173" s="16"/>
      <c r="B173" s="266"/>
      <c r="C173" s="267"/>
      <c r="D173" s="235" t="s">
        <v>152</v>
      </c>
      <c r="E173" s="268" t="s">
        <v>19</v>
      </c>
      <c r="F173" s="269" t="s">
        <v>163</v>
      </c>
      <c r="G173" s="267"/>
      <c r="H173" s="270">
        <v>3.1000000000000001</v>
      </c>
      <c r="I173" s="271"/>
      <c r="J173" s="267"/>
      <c r="K173" s="267"/>
      <c r="L173" s="272"/>
      <c r="M173" s="273"/>
      <c r="N173" s="274"/>
      <c r="O173" s="274"/>
      <c r="P173" s="274"/>
      <c r="Q173" s="274"/>
      <c r="R173" s="274"/>
      <c r="S173" s="274"/>
      <c r="T173" s="275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T173" s="276" t="s">
        <v>152</v>
      </c>
      <c r="AU173" s="276" t="s">
        <v>79</v>
      </c>
      <c r="AV173" s="16" t="s">
        <v>164</v>
      </c>
      <c r="AW173" s="16" t="s">
        <v>32</v>
      </c>
      <c r="AX173" s="16" t="s">
        <v>70</v>
      </c>
      <c r="AY173" s="276" t="s">
        <v>141</v>
      </c>
    </row>
    <row r="174" s="15" customFormat="1">
      <c r="A174" s="15"/>
      <c r="B174" s="255"/>
      <c r="C174" s="256"/>
      <c r="D174" s="235" t="s">
        <v>152</v>
      </c>
      <c r="E174" s="257" t="s">
        <v>19</v>
      </c>
      <c r="F174" s="258" t="s">
        <v>155</v>
      </c>
      <c r="G174" s="256"/>
      <c r="H174" s="259">
        <v>8</v>
      </c>
      <c r="I174" s="260"/>
      <c r="J174" s="256"/>
      <c r="K174" s="256"/>
      <c r="L174" s="261"/>
      <c r="M174" s="262"/>
      <c r="N174" s="263"/>
      <c r="O174" s="263"/>
      <c r="P174" s="263"/>
      <c r="Q174" s="263"/>
      <c r="R174" s="263"/>
      <c r="S174" s="263"/>
      <c r="T174" s="264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65" t="s">
        <v>152</v>
      </c>
      <c r="AU174" s="265" t="s">
        <v>79</v>
      </c>
      <c r="AV174" s="15" t="s">
        <v>148</v>
      </c>
      <c r="AW174" s="15" t="s">
        <v>32</v>
      </c>
      <c r="AX174" s="15" t="s">
        <v>77</v>
      </c>
      <c r="AY174" s="265" t="s">
        <v>141</v>
      </c>
    </row>
    <row r="175" s="2" customFormat="1" ht="37.8" customHeight="1">
      <c r="A175" s="41"/>
      <c r="B175" s="42"/>
      <c r="C175" s="215" t="s">
        <v>213</v>
      </c>
      <c r="D175" s="215" t="s">
        <v>143</v>
      </c>
      <c r="E175" s="216" t="s">
        <v>1099</v>
      </c>
      <c r="F175" s="217" t="s">
        <v>1100</v>
      </c>
      <c r="G175" s="218" t="s">
        <v>146</v>
      </c>
      <c r="H175" s="219">
        <v>2</v>
      </c>
      <c r="I175" s="220"/>
      <c r="J175" s="221">
        <f>ROUND(I175*H175,2)</f>
        <v>0</v>
      </c>
      <c r="K175" s="217" t="s">
        <v>147</v>
      </c>
      <c r="L175" s="47"/>
      <c r="M175" s="222" t="s">
        <v>19</v>
      </c>
      <c r="N175" s="223" t="s">
        <v>41</v>
      </c>
      <c r="O175" s="87"/>
      <c r="P175" s="224">
        <f>O175*H175</f>
        <v>0</v>
      </c>
      <c r="Q175" s="224">
        <v>0</v>
      </c>
      <c r="R175" s="224">
        <f>Q175*H175</f>
        <v>0</v>
      </c>
      <c r="S175" s="224">
        <v>0.32500000000000001</v>
      </c>
      <c r="T175" s="225">
        <f>S175*H175</f>
        <v>0.65000000000000002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148</v>
      </c>
      <c r="AT175" s="226" t="s">
        <v>143</v>
      </c>
      <c r="AU175" s="226" t="s">
        <v>79</v>
      </c>
      <c r="AY175" s="20" t="s">
        <v>141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20" t="s">
        <v>77</v>
      </c>
      <c r="BK175" s="227">
        <f>ROUND(I175*H175,2)</f>
        <v>0</v>
      </c>
      <c r="BL175" s="20" t="s">
        <v>148</v>
      </c>
      <c r="BM175" s="226" t="s">
        <v>1101</v>
      </c>
    </row>
    <row r="176" s="2" customFormat="1">
      <c r="A176" s="41"/>
      <c r="B176" s="42"/>
      <c r="C176" s="43"/>
      <c r="D176" s="228" t="s">
        <v>150</v>
      </c>
      <c r="E176" s="43"/>
      <c r="F176" s="229" t="s">
        <v>1102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20" t="s">
        <v>150</v>
      </c>
      <c r="AU176" s="20" t="s">
        <v>79</v>
      </c>
    </row>
    <row r="177" s="14" customFormat="1">
      <c r="A177" s="14"/>
      <c r="B177" s="244"/>
      <c r="C177" s="245"/>
      <c r="D177" s="235" t="s">
        <v>152</v>
      </c>
      <c r="E177" s="246" t="s">
        <v>19</v>
      </c>
      <c r="F177" s="247" t="s">
        <v>1103</v>
      </c>
      <c r="G177" s="245"/>
      <c r="H177" s="248">
        <v>2</v>
      </c>
      <c r="I177" s="249"/>
      <c r="J177" s="245"/>
      <c r="K177" s="245"/>
      <c r="L177" s="250"/>
      <c r="M177" s="251"/>
      <c r="N177" s="252"/>
      <c r="O177" s="252"/>
      <c r="P177" s="252"/>
      <c r="Q177" s="252"/>
      <c r="R177" s="252"/>
      <c r="S177" s="252"/>
      <c r="T177" s="253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4" t="s">
        <v>152</v>
      </c>
      <c r="AU177" s="254" t="s">
        <v>79</v>
      </c>
      <c r="AV177" s="14" t="s">
        <v>79</v>
      </c>
      <c r="AW177" s="14" t="s">
        <v>32</v>
      </c>
      <c r="AX177" s="14" t="s">
        <v>70</v>
      </c>
      <c r="AY177" s="254" t="s">
        <v>141</v>
      </c>
    </row>
    <row r="178" s="15" customFormat="1">
      <c r="A178" s="15"/>
      <c r="B178" s="255"/>
      <c r="C178" s="256"/>
      <c r="D178" s="235" t="s">
        <v>152</v>
      </c>
      <c r="E178" s="257" t="s">
        <v>19</v>
      </c>
      <c r="F178" s="258" t="s">
        <v>155</v>
      </c>
      <c r="G178" s="256"/>
      <c r="H178" s="259">
        <v>2</v>
      </c>
      <c r="I178" s="260"/>
      <c r="J178" s="256"/>
      <c r="K178" s="256"/>
      <c r="L178" s="261"/>
      <c r="M178" s="262"/>
      <c r="N178" s="263"/>
      <c r="O178" s="263"/>
      <c r="P178" s="263"/>
      <c r="Q178" s="263"/>
      <c r="R178" s="263"/>
      <c r="S178" s="263"/>
      <c r="T178" s="264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65" t="s">
        <v>152</v>
      </c>
      <c r="AU178" s="265" t="s">
        <v>79</v>
      </c>
      <c r="AV178" s="15" t="s">
        <v>148</v>
      </c>
      <c r="AW178" s="15" t="s">
        <v>32</v>
      </c>
      <c r="AX178" s="15" t="s">
        <v>77</v>
      </c>
      <c r="AY178" s="265" t="s">
        <v>141</v>
      </c>
    </row>
    <row r="179" s="2" customFormat="1" ht="37.8" customHeight="1">
      <c r="A179" s="41"/>
      <c r="B179" s="42"/>
      <c r="C179" s="215" t="s">
        <v>233</v>
      </c>
      <c r="D179" s="215" t="s">
        <v>143</v>
      </c>
      <c r="E179" s="216" t="s">
        <v>175</v>
      </c>
      <c r="F179" s="217" t="s">
        <v>176</v>
      </c>
      <c r="G179" s="218" t="s">
        <v>146</v>
      </c>
      <c r="H179" s="219">
        <v>9</v>
      </c>
      <c r="I179" s="220"/>
      <c r="J179" s="221">
        <f>ROUND(I179*H179,2)</f>
        <v>0</v>
      </c>
      <c r="K179" s="217" t="s">
        <v>147</v>
      </c>
      <c r="L179" s="47"/>
      <c r="M179" s="222" t="s">
        <v>19</v>
      </c>
      <c r="N179" s="223" t="s">
        <v>41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0.22</v>
      </c>
      <c r="T179" s="225">
        <f>S179*H179</f>
        <v>1.98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148</v>
      </c>
      <c r="AT179" s="226" t="s">
        <v>143</v>
      </c>
      <c r="AU179" s="226" t="s">
        <v>79</v>
      </c>
      <c r="AY179" s="20" t="s">
        <v>141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20" t="s">
        <v>77</v>
      </c>
      <c r="BK179" s="227">
        <f>ROUND(I179*H179,2)</f>
        <v>0</v>
      </c>
      <c r="BL179" s="20" t="s">
        <v>148</v>
      </c>
      <c r="BM179" s="226" t="s">
        <v>1104</v>
      </c>
    </row>
    <row r="180" s="2" customFormat="1">
      <c r="A180" s="41"/>
      <c r="B180" s="42"/>
      <c r="C180" s="43"/>
      <c r="D180" s="228" t="s">
        <v>150</v>
      </c>
      <c r="E180" s="43"/>
      <c r="F180" s="229" t="s">
        <v>178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20" t="s">
        <v>150</v>
      </c>
      <c r="AU180" s="20" t="s">
        <v>79</v>
      </c>
    </row>
    <row r="181" s="14" customFormat="1">
      <c r="A181" s="14"/>
      <c r="B181" s="244"/>
      <c r="C181" s="245"/>
      <c r="D181" s="235" t="s">
        <v>152</v>
      </c>
      <c r="E181" s="246" t="s">
        <v>19</v>
      </c>
      <c r="F181" s="247" t="s">
        <v>1105</v>
      </c>
      <c r="G181" s="245"/>
      <c r="H181" s="248">
        <v>9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152</v>
      </c>
      <c r="AU181" s="254" t="s">
        <v>79</v>
      </c>
      <c r="AV181" s="14" t="s">
        <v>79</v>
      </c>
      <c r="AW181" s="14" t="s">
        <v>32</v>
      </c>
      <c r="AX181" s="14" t="s">
        <v>70</v>
      </c>
      <c r="AY181" s="254" t="s">
        <v>141</v>
      </c>
    </row>
    <row r="182" s="15" customFormat="1">
      <c r="A182" s="15"/>
      <c r="B182" s="255"/>
      <c r="C182" s="256"/>
      <c r="D182" s="235" t="s">
        <v>152</v>
      </c>
      <c r="E182" s="257" t="s">
        <v>19</v>
      </c>
      <c r="F182" s="258" t="s">
        <v>155</v>
      </c>
      <c r="G182" s="256"/>
      <c r="H182" s="259">
        <v>9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152</v>
      </c>
      <c r="AU182" s="265" t="s">
        <v>79</v>
      </c>
      <c r="AV182" s="15" t="s">
        <v>148</v>
      </c>
      <c r="AW182" s="15" t="s">
        <v>32</v>
      </c>
      <c r="AX182" s="15" t="s">
        <v>77</v>
      </c>
      <c r="AY182" s="265" t="s">
        <v>141</v>
      </c>
    </row>
    <row r="183" s="2" customFormat="1" ht="24.15" customHeight="1">
      <c r="A183" s="41"/>
      <c r="B183" s="42"/>
      <c r="C183" s="215" t="s">
        <v>241</v>
      </c>
      <c r="D183" s="215" t="s">
        <v>143</v>
      </c>
      <c r="E183" s="216" t="s">
        <v>180</v>
      </c>
      <c r="F183" s="217" t="s">
        <v>181</v>
      </c>
      <c r="G183" s="218" t="s">
        <v>146</v>
      </c>
      <c r="H183" s="219">
        <v>11.25</v>
      </c>
      <c r="I183" s="220"/>
      <c r="J183" s="221">
        <f>ROUND(I183*H183,2)</f>
        <v>0</v>
      </c>
      <c r="K183" s="217" t="s">
        <v>147</v>
      </c>
      <c r="L183" s="47"/>
      <c r="M183" s="222" t="s">
        <v>19</v>
      </c>
      <c r="N183" s="223" t="s">
        <v>41</v>
      </c>
      <c r="O183" s="87"/>
      <c r="P183" s="224">
        <f>O183*H183</f>
        <v>0</v>
      </c>
      <c r="Q183" s="224">
        <v>1.0000000000000001E-05</v>
      </c>
      <c r="R183" s="224">
        <f>Q183*H183</f>
        <v>0.00011250000000000001</v>
      </c>
      <c r="S183" s="224">
        <v>0.11500000000000001</v>
      </c>
      <c r="T183" s="225">
        <f>S183*H183</f>
        <v>1.29375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6" t="s">
        <v>148</v>
      </c>
      <c r="AT183" s="226" t="s">
        <v>143</v>
      </c>
      <c r="AU183" s="226" t="s">
        <v>79</v>
      </c>
      <c r="AY183" s="20" t="s">
        <v>141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20" t="s">
        <v>77</v>
      </c>
      <c r="BK183" s="227">
        <f>ROUND(I183*H183,2)</f>
        <v>0</v>
      </c>
      <c r="BL183" s="20" t="s">
        <v>148</v>
      </c>
      <c r="BM183" s="226" t="s">
        <v>1106</v>
      </c>
    </row>
    <row r="184" s="2" customFormat="1">
      <c r="A184" s="41"/>
      <c r="B184" s="42"/>
      <c r="C184" s="43"/>
      <c r="D184" s="228" t="s">
        <v>150</v>
      </c>
      <c r="E184" s="43"/>
      <c r="F184" s="229" t="s">
        <v>183</v>
      </c>
      <c r="G184" s="43"/>
      <c r="H184" s="43"/>
      <c r="I184" s="230"/>
      <c r="J184" s="43"/>
      <c r="K184" s="43"/>
      <c r="L184" s="47"/>
      <c r="M184" s="231"/>
      <c r="N184" s="232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20" t="s">
        <v>150</v>
      </c>
      <c r="AU184" s="20" t="s">
        <v>79</v>
      </c>
    </row>
    <row r="185" s="14" customFormat="1">
      <c r="A185" s="14"/>
      <c r="B185" s="244"/>
      <c r="C185" s="245"/>
      <c r="D185" s="235" t="s">
        <v>152</v>
      </c>
      <c r="E185" s="246" t="s">
        <v>19</v>
      </c>
      <c r="F185" s="247" t="s">
        <v>1107</v>
      </c>
      <c r="G185" s="245"/>
      <c r="H185" s="248">
        <v>11.25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152</v>
      </c>
      <c r="AU185" s="254" t="s">
        <v>79</v>
      </c>
      <c r="AV185" s="14" t="s">
        <v>79</v>
      </c>
      <c r="AW185" s="14" t="s">
        <v>32</v>
      </c>
      <c r="AX185" s="14" t="s">
        <v>70</v>
      </c>
      <c r="AY185" s="254" t="s">
        <v>141</v>
      </c>
    </row>
    <row r="186" s="15" customFormat="1">
      <c r="A186" s="15"/>
      <c r="B186" s="255"/>
      <c r="C186" s="256"/>
      <c r="D186" s="235" t="s">
        <v>152</v>
      </c>
      <c r="E186" s="257" t="s">
        <v>19</v>
      </c>
      <c r="F186" s="258" t="s">
        <v>155</v>
      </c>
      <c r="G186" s="256"/>
      <c r="H186" s="259">
        <v>11.25</v>
      </c>
      <c r="I186" s="260"/>
      <c r="J186" s="256"/>
      <c r="K186" s="256"/>
      <c r="L186" s="261"/>
      <c r="M186" s="262"/>
      <c r="N186" s="263"/>
      <c r="O186" s="263"/>
      <c r="P186" s="263"/>
      <c r="Q186" s="263"/>
      <c r="R186" s="263"/>
      <c r="S186" s="263"/>
      <c r="T186" s="264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65" t="s">
        <v>152</v>
      </c>
      <c r="AU186" s="265" t="s">
        <v>79</v>
      </c>
      <c r="AV186" s="15" t="s">
        <v>148</v>
      </c>
      <c r="AW186" s="15" t="s">
        <v>32</v>
      </c>
      <c r="AX186" s="15" t="s">
        <v>77</v>
      </c>
      <c r="AY186" s="265" t="s">
        <v>141</v>
      </c>
    </row>
    <row r="187" s="2" customFormat="1" ht="24.15" customHeight="1">
      <c r="A187" s="41"/>
      <c r="B187" s="42"/>
      <c r="C187" s="215" t="s">
        <v>8</v>
      </c>
      <c r="D187" s="215" t="s">
        <v>143</v>
      </c>
      <c r="E187" s="216" t="s">
        <v>186</v>
      </c>
      <c r="F187" s="217" t="s">
        <v>187</v>
      </c>
      <c r="G187" s="218" t="s">
        <v>188</v>
      </c>
      <c r="H187" s="219">
        <v>24.5</v>
      </c>
      <c r="I187" s="220"/>
      <c r="J187" s="221">
        <f>ROUND(I187*H187,2)</f>
        <v>0</v>
      </c>
      <c r="K187" s="217" t="s">
        <v>147</v>
      </c>
      <c r="L187" s="47"/>
      <c r="M187" s="222" t="s">
        <v>19</v>
      </c>
      <c r="N187" s="223" t="s">
        <v>41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0.20499999999999999</v>
      </c>
      <c r="T187" s="225">
        <f>S187*H187</f>
        <v>5.0225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148</v>
      </c>
      <c r="AT187" s="226" t="s">
        <v>143</v>
      </c>
      <c r="AU187" s="226" t="s">
        <v>79</v>
      </c>
      <c r="AY187" s="20" t="s">
        <v>141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20" t="s">
        <v>77</v>
      </c>
      <c r="BK187" s="227">
        <f>ROUND(I187*H187,2)</f>
        <v>0</v>
      </c>
      <c r="BL187" s="20" t="s">
        <v>148</v>
      </c>
      <c r="BM187" s="226" t="s">
        <v>1108</v>
      </c>
    </row>
    <row r="188" s="2" customFormat="1">
      <c r="A188" s="41"/>
      <c r="B188" s="42"/>
      <c r="C188" s="43"/>
      <c r="D188" s="228" t="s">
        <v>150</v>
      </c>
      <c r="E188" s="43"/>
      <c r="F188" s="229" t="s">
        <v>190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20" t="s">
        <v>150</v>
      </c>
      <c r="AU188" s="20" t="s">
        <v>79</v>
      </c>
    </row>
    <row r="189" s="14" customFormat="1">
      <c r="A189" s="14"/>
      <c r="B189" s="244"/>
      <c r="C189" s="245"/>
      <c r="D189" s="235" t="s">
        <v>152</v>
      </c>
      <c r="E189" s="246" t="s">
        <v>19</v>
      </c>
      <c r="F189" s="247" t="s">
        <v>1109</v>
      </c>
      <c r="G189" s="245"/>
      <c r="H189" s="248">
        <v>24.5</v>
      </c>
      <c r="I189" s="249"/>
      <c r="J189" s="245"/>
      <c r="K189" s="245"/>
      <c r="L189" s="250"/>
      <c r="M189" s="251"/>
      <c r="N189" s="252"/>
      <c r="O189" s="252"/>
      <c r="P189" s="252"/>
      <c r="Q189" s="252"/>
      <c r="R189" s="252"/>
      <c r="S189" s="252"/>
      <c r="T189" s="253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4" t="s">
        <v>152</v>
      </c>
      <c r="AU189" s="254" t="s">
        <v>79</v>
      </c>
      <c r="AV189" s="14" t="s">
        <v>79</v>
      </c>
      <c r="AW189" s="14" t="s">
        <v>32</v>
      </c>
      <c r="AX189" s="14" t="s">
        <v>70</v>
      </c>
      <c r="AY189" s="254" t="s">
        <v>141</v>
      </c>
    </row>
    <row r="190" s="15" customFormat="1">
      <c r="A190" s="15"/>
      <c r="B190" s="255"/>
      <c r="C190" s="256"/>
      <c r="D190" s="235" t="s">
        <v>152</v>
      </c>
      <c r="E190" s="257" t="s">
        <v>19</v>
      </c>
      <c r="F190" s="258" t="s">
        <v>155</v>
      </c>
      <c r="G190" s="256"/>
      <c r="H190" s="259">
        <v>24.5</v>
      </c>
      <c r="I190" s="260"/>
      <c r="J190" s="256"/>
      <c r="K190" s="256"/>
      <c r="L190" s="261"/>
      <c r="M190" s="262"/>
      <c r="N190" s="263"/>
      <c r="O190" s="263"/>
      <c r="P190" s="263"/>
      <c r="Q190" s="263"/>
      <c r="R190" s="263"/>
      <c r="S190" s="263"/>
      <c r="T190" s="264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T190" s="265" t="s">
        <v>152</v>
      </c>
      <c r="AU190" s="265" t="s">
        <v>79</v>
      </c>
      <c r="AV190" s="15" t="s">
        <v>148</v>
      </c>
      <c r="AW190" s="15" t="s">
        <v>32</v>
      </c>
      <c r="AX190" s="15" t="s">
        <v>77</v>
      </c>
      <c r="AY190" s="265" t="s">
        <v>141</v>
      </c>
    </row>
    <row r="191" s="2" customFormat="1" ht="49.05" customHeight="1">
      <c r="A191" s="41"/>
      <c r="B191" s="42"/>
      <c r="C191" s="215" t="s">
        <v>256</v>
      </c>
      <c r="D191" s="215" t="s">
        <v>143</v>
      </c>
      <c r="E191" s="216" t="s">
        <v>193</v>
      </c>
      <c r="F191" s="217" t="s">
        <v>194</v>
      </c>
      <c r="G191" s="218" t="s">
        <v>188</v>
      </c>
      <c r="H191" s="219">
        <v>162</v>
      </c>
      <c r="I191" s="220"/>
      <c r="J191" s="221">
        <f>ROUND(I191*H191,2)</f>
        <v>0</v>
      </c>
      <c r="K191" s="217" t="s">
        <v>147</v>
      </c>
      <c r="L191" s="47"/>
      <c r="M191" s="222" t="s">
        <v>19</v>
      </c>
      <c r="N191" s="223" t="s">
        <v>41</v>
      </c>
      <c r="O191" s="87"/>
      <c r="P191" s="224">
        <f>O191*H191</f>
        <v>0</v>
      </c>
      <c r="Q191" s="224">
        <v>0.036900000000000002</v>
      </c>
      <c r="R191" s="224">
        <f>Q191*H191</f>
        <v>5.9778000000000002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148</v>
      </c>
      <c r="AT191" s="226" t="s">
        <v>143</v>
      </c>
      <c r="AU191" s="226" t="s">
        <v>79</v>
      </c>
      <c r="AY191" s="20" t="s">
        <v>141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20" t="s">
        <v>77</v>
      </c>
      <c r="BK191" s="227">
        <f>ROUND(I191*H191,2)</f>
        <v>0</v>
      </c>
      <c r="BL191" s="20" t="s">
        <v>148</v>
      </c>
      <c r="BM191" s="226" t="s">
        <v>1110</v>
      </c>
    </row>
    <row r="192" s="2" customFormat="1">
      <c r="A192" s="41"/>
      <c r="B192" s="42"/>
      <c r="C192" s="43"/>
      <c r="D192" s="228" t="s">
        <v>150</v>
      </c>
      <c r="E192" s="43"/>
      <c r="F192" s="229" t="s">
        <v>196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20" t="s">
        <v>150</v>
      </c>
      <c r="AU192" s="20" t="s">
        <v>79</v>
      </c>
    </row>
    <row r="193" s="13" customFormat="1">
      <c r="A193" s="13"/>
      <c r="B193" s="233"/>
      <c r="C193" s="234"/>
      <c r="D193" s="235" t="s">
        <v>152</v>
      </c>
      <c r="E193" s="236" t="s">
        <v>19</v>
      </c>
      <c r="F193" s="237" t="s">
        <v>197</v>
      </c>
      <c r="G193" s="234"/>
      <c r="H193" s="236" t="s">
        <v>19</v>
      </c>
      <c r="I193" s="238"/>
      <c r="J193" s="234"/>
      <c r="K193" s="234"/>
      <c r="L193" s="239"/>
      <c r="M193" s="240"/>
      <c r="N193" s="241"/>
      <c r="O193" s="241"/>
      <c r="P193" s="241"/>
      <c r="Q193" s="241"/>
      <c r="R193" s="241"/>
      <c r="S193" s="241"/>
      <c r="T193" s="24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3" t="s">
        <v>152</v>
      </c>
      <c r="AU193" s="243" t="s">
        <v>79</v>
      </c>
      <c r="AV193" s="13" t="s">
        <v>77</v>
      </c>
      <c r="AW193" s="13" t="s">
        <v>32</v>
      </c>
      <c r="AX193" s="13" t="s">
        <v>70</v>
      </c>
      <c r="AY193" s="243" t="s">
        <v>141</v>
      </c>
    </row>
    <row r="194" s="14" customFormat="1">
      <c r="A194" s="14"/>
      <c r="B194" s="244"/>
      <c r="C194" s="245"/>
      <c r="D194" s="235" t="s">
        <v>152</v>
      </c>
      <c r="E194" s="246" t="s">
        <v>19</v>
      </c>
      <c r="F194" s="247" t="s">
        <v>1111</v>
      </c>
      <c r="G194" s="245"/>
      <c r="H194" s="248">
        <v>162</v>
      </c>
      <c r="I194" s="249"/>
      <c r="J194" s="245"/>
      <c r="K194" s="245"/>
      <c r="L194" s="250"/>
      <c r="M194" s="251"/>
      <c r="N194" s="252"/>
      <c r="O194" s="252"/>
      <c r="P194" s="252"/>
      <c r="Q194" s="252"/>
      <c r="R194" s="252"/>
      <c r="S194" s="252"/>
      <c r="T194" s="253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4" t="s">
        <v>152</v>
      </c>
      <c r="AU194" s="254" t="s">
        <v>79</v>
      </c>
      <c r="AV194" s="14" t="s">
        <v>79</v>
      </c>
      <c r="AW194" s="14" t="s">
        <v>32</v>
      </c>
      <c r="AX194" s="14" t="s">
        <v>70</v>
      </c>
      <c r="AY194" s="254" t="s">
        <v>141</v>
      </c>
    </row>
    <row r="195" s="15" customFormat="1">
      <c r="A195" s="15"/>
      <c r="B195" s="255"/>
      <c r="C195" s="256"/>
      <c r="D195" s="235" t="s">
        <v>152</v>
      </c>
      <c r="E195" s="257" t="s">
        <v>19</v>
      </c>
      <c r="F195" s="258" t="s">
        <v>155</v>
      </c>
      <c r="G195" s="256"/>
      <c r="H195" s="259">
        <v>162</v>
      </c>
      <c r="I195" s="260"/>
      <c r="J195" s="256"/>
      <c r="K195" s="256"/>
      <c r="L195" s="261"/>
      <c r="M195" s="262"/>
      <c r="N195" s="263"/>
      <c r="O195" s="263"/>
      <c r="P195" s="263"/>
      <c r="Q195" s="263"/>
      <c r="R195" s="263"/>
      <c r="S195" s="263"/>
      <c r="T195" s="264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65" t="s">
        <v>152</v>
      </c>
      <c r="AU195" s="265" t="s">
        <v>79</v>
      </c>
      <c r="AV195" s="15" t="s">
        <v>148</v>
      </c>
      <c r="AW195" s="15" t="s">
        <v>32</v>
      </c>
      <c r="AX195" s="15" t="s">
        <v>77</v>
      </c>
      <c r="AY195" s="265" t="s">
        <v>141</v>
      </c>
    </row>
    <row r="196" s="2" customFormat="1" ht="49.05" customHeight="1">
      <c r="A196" s="41"/>
      <c r="B196" s="42"/>
      <c r="C196" s="215" t="s">
        <v>270</v>
      </c>
      <c r="D196" s="215" t="s">
        <v>143</v>
      </c>
      <c r="E196" s="216" t="s">
        <v>1112</v>
      </c>
      <c r="F196" s="217" t="s">
        <v>1113</v>
      </c>
      <c r="G196" s="218" t="s">
        <v>188</v>
      </c>
      <c r="H196" s="219">
        <v>3</v>
      </c>
      <c r="I196" s="220"/>
      <c r="J196" s="221">
        <f>ROUND(I196*H196,2)</f>
        <v>0</v>
      </c>
      <c r="K196" s="217" t="s">
        <v>147</v>
      </c>
      <c r="L196" s="47"/>
      <c r="M196" s="222" t="s">
        <v>19</v>
      </c>
      <c r="N196" s="223" t="s">
        <v>41</v>
      </c>
      <c r="O196" s="87"/>
      <c r="P196" s="224">
        <f>O196*H196</f>
        <v>0</v>
      </c>
      <c r="Q196" s="224">
        <v>0.0086800000000000002</v>
      </c>
      <c r="R196" s="224">
        <f>Q196*H196</f>
        <v>0.026040000000000001</v>
      </c>
      <c r="S196" s="224">
        <v>0</v>
      </c>
      <c r="T196" s="225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26" t="s">
        <v>148</v>
      </c>
      <c r="AT196" s="226" t="s">
        <v>143</v>
      </c>
      <c r="AU196" s="226" t="s">
        <v>79</v>
      </c>
      <c r="AY196" s="20" t="s">
        <v>141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20" t="s">
        <v>77</v>
      </c>
      <c r="BK196" s="227">
        <f>ROUND(I196*H196,2)</f>
        <v>0</v>
      </c>
      <c r="BL196" s="20" t="s">
        <v>148</v>
      </c>
      <c r="BM196" s="226" t="s">
        <v>1114</v>
      </c>
    </row>
    <row r="197" s="2" customFormat="1">
      <c r="A197" s="41"/>
      <c r="B197" s="42"/>
      <c r="C197" s="43"/>
      <c r="D197" s="228" t="s">
        <v>150</v>
      </c>
      <c r="E197" s="43"/>
      <c r="F197" s="229" t="s">
        <v>1115</v>
      </c>
      <c r="G197" s="43"/>
      <c r="H197" s="43"/>
      <c r="I197" s="230"/>
      <c r="J197" s="43"/>
      <c r="K197" s="43"/>
      <c r="L197" s="47"/>
      <c r="M197" s="231"/>
      <c r="N197" s="232"/>
      <c r="O197" s="87"/>
      <c r="P197" s="87"/>
      <c r="Q197" s="87"/>
      <c r="R197" s="87"/>
      <c r="S197" s="87"/>
      <c r="T197" s="88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T197" s="20" t="s">
        <v>150</v>
      </c>
      <c r="AU197" s="20" t="s">
        <v>79</v>
      </c>
    </row>
    <row r="198" s="13" customFormat="1">
      <c r="A198" s="13"/>
      <c r="B198" s="233"/>
      <c r="C198" s="234"/>
      <c r="D198" s="235" t="s">
        <v>152</v>
      </c>
      <c r="E198" s="236" t="s">
        <v>19</v>
      </c>
      <c r="F198" s="237" t="s">
        <v>197</v>
      </c>
      <c r="G198" s="234"/>
      <c r="H198" s="236" t="s">
        <v>19</v>
      </c>
      <c r="I198" s="238"/>
      <c r="J198" s="234"/>
      <c r="K198" s="234"/>
      <c r="L198" s="239"/>
      <c r="M198" s="240"/>
      <c r="N198" s="241"/>
      <c r="O198" s="241"/>
      <c r="P198" s="241"/>
      <c r="Q198" s="241"/>
      <c r="R198" s="241"/>
      <c r="S198" s="241"/>
      <c r="T198" s="242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3" t="s">
        <v>152</v>
      </c>
      <c r="AU198" s="243" t="s">
        <v>79</v>
      </c>
      <c r="AV198" s="13" t="s">
        <v>77</v>
      </c>
      <c r="AW198" s="13" t="s">
        <v>32</v>
      </c>
      <c r="AX198" s="13" t="s">
        <v>70</v>
      </c>
      <c r="AY198" s="243" t="s">
        <v>141</v>
      </c>
    </row>
    <row r="199" s="14" customFormat="1">
      <c r="A199" s="14"/>
      <c r="B199" s="244"/>
      <c r="C199" s="245"/>
      <c r="D199" s="235" t="s">
        <v>152</v>
      </c>
      <c r="E199" s="246" t="s">
        <v>19</v>
      </c>
      <c r="F199" s="247" t="s">
        <v>1116</v>
      </c>
      <c r="G199" s="245"/>
      <c r="H199" s="248">
        <v>3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152</v>
      </c>
      <c r="AU199" s="254" t="s">
        <v>79</v>
      </c>
      <c r="AV199" s="14" t="s">
        <v>79</v>
      </c>
      <c r="AW199" s="14" t="s">
        <v>32</v>
      </c>
      <c r="AX199" s="14" t="s">
        <v>70</v>
      </c>
      <c r="AY199" s="254" t="s">
        <v>141</v>
      </c>
    </row>
    <row r="200" s="15" customFormat="1">
      <c r="A200" s="15"/>
      <c r="B200" s="255"/>
      <c r="C200" s="256"/>
      <c r="D200" s="235" t="s">
        <v>152</v>
      </c>
      <c r="E200" s="257" t="s">
        <v>19</v>
      </c>
      <c r="F200" s="258" t="s">
        <v>155</v>
      </c>
      <c r="G200" s="256"/>
      <c r="H200" s="259">
        <v>3</v>
      </c>
      <c r="I200" s="260"/>
      <c r="J200" s="256"/>
      <c r="K200" s="256"/>
      <c r="L200" s="261"/>
      <c r="M200" s="262"/>
      <c r="N200" s="263"/>
      <c r="O200" s="263"/>
      <c r="P200" s="263"/>
      <c r="Q200" s="263"/>
      <c r="R200" s="263"/>
      <c r="S200" s="263"/>
      <c r="T200" s="264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65" t="s">
        <v>152</v>
      </c>
      <c r="AU200" s="265" t="s">
        <v>79</v>
      </c>
      <c r="AV200" s="15" t="s">
        <v>148</v>
      </c>
      <c r="AW200" s="15" t="s">
        <v>32</v>
      </c>
      <c r="AX200" s="15" t="s">
        <v>77</v>
      </c>
      <c r="AY200" s="265" t="s">
        <v>141</v>
      </c>
    </row>
    <row r="201" s="2" customFormat="1" ht="49.05" customHeight="1">
      <c r="A201" s="41"/>
      <c r="B201" s="42"/>
      <c r="C201" s="215" t="s">
        <v>275</v>
      </c>
      <c r="D201" s="215" t="s">
        <v>143</v>
      </c>
      <c r="E201" s="216" t="s">
        <v>200</v>
      </c>
      <c r="F201" s="217" t="s">
        <v>201</v>
      </c>
      <c r="G201" s="218" t="s">
        <v>188</v>
      </c>
      <c r="H201" s="219">
        <v>63</v>
      </c>
      <c r="I201" s="220"/>
      <c r="J201" s="221">
        <f>ROUND(I201*H201,2)</f>
        <v>0</v>
      </c>
      <c r="K201" s="217" t="s">
        <v>147</v>
      </c>
      <c r="L201" s="47"/>
      <c r="M201" s="222" t="s">
        <v>19</v>
      </c>
      <c r="N201" s="223" t="s">
        <v>41</v>
      </c>
      <c r="O201" s="87"/>
      <c r="P201" s="224">
        <f>O201*H201</f>
        <v>0</v>
      </c>
      <c r="Q201" s="224">
        <v>0.036900000000000002</v>
      </c>
      <c r="R201" s="224">
        <f>Q201*H201</f>
        <v>2.3247</v>
      </c>
      <c r="S201" s="224">
        <v>0</v>
      </c>
      <c r="T201" s="225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6" t="s">
        <v>148</v>
      </c>
      <c r="AT201" s="226" t="s">
        <v>143</v>
      </c>
      <c r="AU201" s="226" t="s">
        <v>79</v>
      </c>
      <c r="AY201" s="20" t="s">
        <v>141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20" t="s">
        <v>77</v>
      </c>
      <c r="BK201" s="227">
        <f>ROUND(I201*H201,2)</f>
        <v>0</v>
      </c>
      <c r="BL201" s="20" t="s">
        <v>148</v>
      </c>
      <c r="BM201" s="226" t="s">
        <v>1117</v>
      </c>
    </row>
    <row r="202" s="2" customFormat="1">
      <c r="A202" s="41"/>
      <c r="B202" s="42"/>
      <c r="C202" s="43"/>
      <c r="D202" s="228" t="s">
        <v>150</v>
      </c>
      <c r="E202" s="43"/>
      <c r="F202" s="229" t="s">
        <v>203</v>
      </c>
      <c r="G202" s="43"/>
      <c r="H202" s="43"/>
      <c r="I202" s="230"/>
      <c r="J202" s="43"/>
      <c r="K202" s="43"/>
      <c r="L202" s="47"/>
      <c r="M202" s="231"/>
      <c r="N202" s="232"/>
      <c r="O202" s="87"/>
      <c r="P202" s="87"/>
      <c r="Q202" s="87"/>
      <c r="R202" s="87"/>
      <c r="S202" s="87"/>
      <c r="T202" s="88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T202" s="20" t="s">
        <v>150</v>
      </c>
      <c r="AU202" s="20" t="s">
        <v>79</v>
      </c>
    </row>
    <row r="203" s="13" customFormat="1">
      <c r="A203" s="13"/>
      <c r="B203" s="233"/>
      <c r="C203" s="234"/>
      <c r="D203" s="235" t="s">
        <v>152</v>
      </c>
      <c r="E203" s="236" t="s">
        <v>19</v>
      </c>
      <c r="F203" s="237" t="s">
        <v>197</v>
      </c>
      <c r="G203" s="234"/>
      <c r="H203" s="236" t="s">
        <v>19</v>
      </c>
      <c r="I203" s="238"/>
      <c r="J203" s="234"/>
      <c r="K203" s="234"/>
      <c r="L203" s="239"/>
      <c r="M203" s="240"/>
      <c r="N203" s="241"/>
      <c r="O203" s="241"/>
      <c r="P203" s="241"/>
      <c r="Q203" s="241"/>
      <c r="R203" s="241"/>
      <c r="S203" s="241"/>
      <c r="T203" s="242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3" t="s">
        <v>152</v>
      </c>
      <c r="AU203" s="243" t="s">
        <v>79</v>
      </c>
      <c r="AV203" s="13" t="s">
        <v>77</v>
      </c>
      <c r="AW203" s="13" t="s">
        <v>32</v>
      </c>
      <c r="AX203" s="13" t="s">
        <v>70</v>
      </c>
      <c r="AY203" s="243" t="s">
        <v>141</v>
      </c>
    </row>
    <row r="204" s="14" customFormat="1">
      <c r="A204" s="14"/>
      <c r="B204" s="244"/>
      <c r="C204" s="245"/>
      <c r="D204" s="235" t="s">
        <v>152</v>
      </c>
      <c r="E204" s="246" t="s">
        <v>19</v>
      </c>
      <c r="F204" s="247" t="s">
        <v>1118</v>
      </c>
      <c r="G204" s="245"/>
      <c r="H204" s="248">
        <v>63</v>
      </c>
      <c r="I204" s="249"/>
      <c r="J204" s="245"/>
      <c r="K204" s="245"/>
      <c r="L204" s="250"/>
      <c r="M204" s="251"/>
      <c r="N204" s="252"/>
      <c r="O204" s="252"/>
      <c r="P204" s="252"/>
      <c r="Q204" s="252"/>
      <c r="R204" s="252"/>
      <c r="S204" s="252"/>
      <c r="T204" s="253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4" t="s">
        <v>152</v>
      </c>
      <c r="AU204" s="254" t="s">
        <v>79</v>
      </c>
      <c r="AV204" s="14" t="s">
        <v>79</v>
      </c>
      <c r="AW204" s="14" t="s">
        <v>32</v>
      </c>
      <c r="AX204" s="14" t="s">
        <v>70</v>
      </c>
      <c r="AY204" s="254" t="s">
        <v>141</v>
      </c>
    </row>
    <row r="205" s="15" customFormat="1">
      <c r="A205" s="15"/>
      <c r="B205" s="255"/>
      <c r="C205" s="256"/>
      <c r="D205" s="235" t="s">
        <v>152</v>
      </c>
      <c r="E205" s="257" t="s">
        <v>19</v>
      </c>
      <c r="F205" s="258" t="s">
        <v>155</v>
      </c>
      <c r="G205" s="256"/>
      <c r="H205" s="259">
        <v>63</v>
      </c>
      <c r="I205" s="260"/>
      <c r="J205" s="256"/>
      <c r="K205" s="256"/>
      <c r="L205" s="261"/>
      <c r="M205" s="262"/>
      <c r="N205" s="263"/>
      <c r="O205" s="263"/>
      <c r="P205" s="263"/>
      <c r="Q205" s="263"/>
      <c r="R205" s="263"/>
      <c r="S205" s="263"/>
      <c r="T205" s="264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65" t="s">
        <v>152</v>
      </c>
      <c r="AU205" s="265" t="s">
        <v>79</v>
      </c>
      <c r="AV205" s="15" t="s">
        <v>148</v>
      </c>
      <c r="AW205" s="15" t="s">
        <v>32</v>
      </c>
      <c r="AX205" s="15" t="s">
        <v>77</v>
      </c>
      <c r="AY205" s="265" t="s">
        <v>141</v>
      </c>
    </row>
    <row r="206" s="2" customFormat="1" ht="16.5" customHeight="1">
      <c r="A206" s="41"/>
      <c r="B206" s="42"/>
      <c r="C206" s="215" t="s">
        <v>280</v>
      </c>
      <c r="D206" s="215" t="s">
        <v>143</v>
      </c>
      <c r="E206" s="216" t="s">
        <v>206</v>
      </c>
      <c r="F206" s="217" t="s">
        <v>207</v>
      </c>
      <c r="G206" s="218" t="s">
        <v>146</v>
      </c>
      <c r="H206" s="219">
        <v>52.200000000000003</v>
      </c>
      <c r="I206" s="220"/>
      <c r="J206" s="221">
        <f>ROUND(I206*H206,2)</f>
        <v>0</v>
      </c>
      <c r="K206" s="217" t="s">
        <v>147</v>
      </c>
      <c r="L206" s="47"/>
      <c r="M206" s="222" t="s">
        <v>19</v>
      </c>
      <c r="N206" s="223" t="s">
        <v>41</v>
      </c>
      <c r="O206" s="87"/>
      <c r="P206" s="224">
        <f>O206*H206</f>
        <v>0</v>
      </c>
      <c r="Q206" s="224">
        <v>0</v>
      </c>
      <c r="R206" s="224">
        <f>Q206*H206</f>
        <v>0</v>
      </c>
      <c r="S206" s="224">
        <v>0</v>
      </c>
      <c r="T206" s="225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26" t="s">
        <v>148</v>
      </c>
      <c r="AT206" s="226" t="s">
        <v>143</v>
      </c>
      <c r="AU206" s="226" t="s">
        <v>79</v>
      </c>
      <c r="AY206" s="20" t="s">
        <v>141</v>
      </c>
      <c r="BE206" s="227">
        <f>IF(N206="základní",J206,0)</f>
        <v>0</v>
      </c>
      <c r="BF206" s="227">
        <f>IF(N206="snížená",J206,0)</f>
        <v>0</v>
      </c>
      <c r="BG206" s="227">
        <f>IF(N206="zákl. přenesená",J206,0)</f>
        <v>0</v>
      </c>
      <c r="BH206" s="227">
        <f>IF(N206="sníž. přenesená",J206,0)</f>
        <v>0</v>
      </c>
      <c r="BI206" s="227">
        <f>IF(N206="nulová",J206,0)</f>
        <v>0</v>
      </c>
      <c r="BJ206" s="20" t="s">
        <v>77</v>
      </c>
      <c r="BK206" s="227">
        <f>ROUND(I206*H206,2)</f>
        <v>0</v>
      </c>
      <c r="BL206" s="20" t="s">
        <v>148</v>
      </c>
      <c r="BM206" s="226" t="s">
        <v>1119</v>
      </c>
    </row>
    <row r="207" s="2" customFormat="1">
      <c r="A207" s="41"/>
      <c r="B207" s="42"/>
      <c r="C207" s="43"/>
      <c r="D207" s="228" t="s">
        <v>150</v>
      </c>
      <c r="E207" s="43"/>
      <c r="F207" s="229" t="s">
        <v>209</v>
      </c>
      <c r="G207" s="43"/>
      <c r="H207" s="43"/>
      <c r="I207" s="230"/>
      <c r="J207" s="43"/>
      <c r="K207" s="43"/>
      <c r="L207" s="47"/>
      <c r="M207" s="231"/>
      <c r="N207" s="232"/>
      <c r="O207" s="87"/>
      <c r="P207" s="87"/>
      <c r="Q207" s="87"/>
      <c r="R207" s="87"/>
      <c r="S207" s="87"/>
      <c r="T207" s="88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T207" s="20" t="s">
        <v>150</v>
      </c>
      <c r="AU207" s="20" t="s">
        <v>79</v>
      </c>
    </row>
    <row r="208" s="13" customFormat="1">
      <c r="A208" s="13"/>
      <c r="B208" s="233"/>
      <c r="C208" s="234"/>
      <c r="D208" s="235" t="s">
        <v>152</v>
      </c>
      <c r="E208" s="236" t="s">
        <v>19</v>
      </c>
      <c r="F208" s="237" t="s">
        <v>210</v>
      </c>
      <c r="G208" s="234"/>
      <c r="H208" s="236" t="s">
        <v>19</v>
      </c>
      <c r="I208" s="238"/>
      <c r="J208" s="234"/>
      <c r="K208" s="234"/>
      <c r="L208" s="239"/>
      <c r="M208" s="240"/>
      <c r="N208" s="241"/>
      <c r="O208" s="241"/>
      <c r="P208" s="241"/>
      <c r="Q208" s="241"/>
      <c r="R208" s="241"/>
      <c r="S208" s="241"/>
      <c r="T208" s="242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3" t="s">
        <v>152</v>
      </c>
      <c r="AU208" s="243" t="s">
        <v>79</v>
      </c>
      <c r="AV208" s="13" t="s">
        <v>77</v>
      </c>
      <c r="AW208" s="13" t="s">
        <v>32</v>
      </c>
      <c r="AX208" s="13" t="s">
        <v>70</v>
      </c>
      <c r="AY208" s="243" t="s">
        <v>141</v>
      </c>
    </row>
    <row r="209" s="13" customFormat="1">
      <c r="A209" s="13"/>
      <c r="B209" s="233"/>
      <c r="C209" s="234"/>
      <c r="D209" s="235" t="s">
        <v>152</v>
      </c>
      <c r="E209" s="236" t="s">
        <v>19</v>
      </c>
      <c r="F209" s="237" t="s">
        <v>1079</v>
      </c>
      <c r="G209" s="234"/>
      <c r="H209" s="236" t="s">
        <v>19</v>
      </c>
      <c r="I209" s="238"/>
      <c r="J209" s="234"/>
      <c r="K209" s="234"/>
      <c r="L209" s="239"/>
      <c r="M209" s="240"/>
      <c r="N209" s="241"/>
      <c r="O209" s="241"/>
      <c r="P209" s="241"/>
      <c r="Q209" s="241"/>
      <c r="R209" s="241"/>
      <c r="S209" s="241"/>
      <c r="T209" s="24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3" t="s">
        <v>152</v>
      </c>
      <c r="AU209" s="243" t="s">
        <v>79</v>
      </c>
      <c r="AV209" s="13" t="s">
        <v>77</v>
      </c>
      <c r="AW209" s="13" t="s">
        <v>32</v>
      </c>
      <c r="AX209" s="13" t="s">
        <v>70</v>
      </c>
      <c r="AY209" s="243" t="s">
        <v>141</v>
      </c>
    </row>
    <row r="210" s="14" customFormat="1">
      <c r="A210" s="14"/>
      <c r="B210" s="244"/>
      <c r="C210" s="245"/>
      <c r="D210" s="235" t="s">
        <v>152</v>
      </c>
      <c r="E210" s="246" t="s">
        <v>19</v>
      </c>
      <c r="F210" s="247" t="s">
        <v>1120</v>
      </c>
      <c r="G210" s="245"/>
      <c r="H210" s="248">
        <v>1.5</v>
      </c>
      <c r="I210" s="249"/>
      <c r="J210" s="245"/>
      <c r="K210" s="245"/>
      <c r="L210" s="250"/>
      <c r="M210" s="251"/>
      <c r="N210" s="252"/>
      <c r="O210" s="252"/>
      <c r="P210" s="252"/>
      <c r="Q210" s="252"/>
      <c r="R210" s="252"/>
      <c r="S210" s="252"/>
      <c r="T210" s="253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4" t="s">
        <v>152</v>
      </c>
      <c r="AU210" s="254" t="s">
        <v>79</v>
      </c>
      <c r="AV210" s="14" t="s">
        <v>79</v>
      </c>
      <c r="AW210" s="14" t="s">
        <v>32</v>
      </c>
      <c r="AX210" s="14" t="s">
        <v>70</v>
      </c>
      <c r="AY210" s="254" t="s">
        <v>141</v>
      </c>
    </row>
    <row r="211" s="14" customFormat="1">
      <c r="A211" s="14"/>
      <c r="B211" s="244"/>
      <c r="C211" s="245"/>
      <c r="D211" s="235" t="s">
        <v>152</v>
      </c>
      <c r="E211" s="246" t="s">
        <v>19</v>
      </c>
      <c r="F211" s="247" t="s">
        <v>1120</v>
      </c>
      <c r="G211" s="245"/>
      <c r="H211" s="248">
        <v>1.5</v>
      </c>
      <c r="I211" s="249"/>
      <c r="J211" s="245"/>
      <c r="K211" s="245"/>
      <c r="L211" s="250"/>
      <c r="M211" s="251"/>
      <c r="N211" s="252"/>
      <c r="O211" s="252"/>
      <c r="P211" s="252"/>
      <c r="Q211" s="252"/>
      <c r="R211" s="252"/>
      <c r="S211" s="252"/>
      <c r="T211" s="253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4" t="s">
        <v>152</v>
      </c>
      <c r="AU211" s="254" t="s">
        <v>79</v>
      </c>
      <c r="AV211" s="14" t="s">
        <v>79</v>
      </c>
      <c r="AW211" s="14" t="s">
        <v>32</v>
      </c>
      <c r="AX211" s="14" t="s">
        <v>70</v>
      </c>
      <c r="AY211" s="254" t="s">
        <v>141</v>
      </c>
    </row>
    <row r="212" s="14" customFormat="1">
      <c r="A212" s="14"/>
      <c r="B212" s="244"/>
      <c r="C212" s="245"/>
      <c r="D212" s="235" t="s">
        <v>152</v>
      </c>
      <c r="E212" s="246" t="s">
        <v>19</v>
      </c>
      <c r="F212" s="247" t="s">
        <v>1121</v>
      </c>
      <c r="G212" s="245"/>
      <c r="H212" s="248">
        <v>1.2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152</v>
      </c>
      <c r="AU212" s="254" t="s">
        <v>79</v>
      </c>
      <c r="AV212" s="14" t="s">
        <v>79</v>
      </c>
      <c r="AW212" s="14" t="s">
        <v>32</v>
      </c>
      <c r="AX212" s="14" t="s">
        <v>70</v>
      </c>
      <c r="AY212" s="254" t="s">
        <v>141</v>
      </c>
    </row>
    <row r="213" s="14" customFormat="1">
      <c r="A213" s="14"/>
      <c r="B213" s="244"/>
      <c r="C213" s="245"/>
      <c r="D213" s="235" t="s">
        <v>152</v>
      </c>
      <c r="E213" s="246" t="s">
        <v>19</v>
      </c>
      <c r="F213" s="247" t="s">
        <v>1122</v>
      </c>
      <c r="G213" s="245"/>
      <c r="H213" s="248">
        <v>5</v>
      </c>
      <c r="I213" s="249"/>
      <c r="J213" s="245"/>
      <c r="K213" s="245"/>
      <c r="L213" s="250"/>
      <c r="M213" s="251"/>
      <c r="N213" s="252"/>
      <c r="O213" s="252"/>
      <c r="P213" s="252"/>
      <c r="Q213" s="252"/>
      <c r="R213" s="252"/>
      <c r="S213" s="252"/>
      <c r="T213" s="253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4" t="s">
        <v>152</v>
      </c>
      <c r="AU213" s="254" t="s">
        <v>79</v>
      </c>
      <c r="AV213" s="14" t="s">
        <v>79</v>
      </c>
      <c r="AW213" s="14" t="s">
        <v>32</v>
      </c>
      <c r="AX213" s="14" t="s">
        <v>70</v>
      </c>
      <c r="AY213" s="254" t="s">
        <v>141</v>
      </c>
    </row>
    <row r="214" s="14" customFormat="1">
      <c r="A214" s="14"/>
      <c r="B214" s="244"/>
      <c r="C214" s="245"/>
      <c r="D214" s="235" t="s">
        <v>152</v>
      </c>
      <c r="E214" s="246" t="s">
        <v>19</v>
      </c>
      <c r="F214" s="247" t="s">
        <v>1121</v>
      </c>
      <c r="G214" s="245"/>
      <c r="H214" s="248">
        <v>1.2</v>
      </c>
      <c r="I214" s="249"/>
      <c r="J214" s="245"/>
      <c r="K214" s="245"/>
      <c r="L214" s="250"/>
      <c r="M214" s="251"/>
      <c r="N214" s="252"/>
      <c r="O214" s="252"/>
      <c r="P214" s="252"/>
      <c r="Q214" s="252"/>
      <c r="R214" s="252"/>
      <c r="S214" s="252"/>
      <c r="T214" s="253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4" t="s">
        <v>152</v>
      </c>
      <c r="AU214" s="254" t="s">
        <v>79</v>
      </c>
      <c r="AV214" s="14" t="s">
        <v>79</v>
      </c>
      <c r="AW214" s="14" t="s">
        <v>32</v>
      </c>
      <c r="AX214" s="14" t="s">
        <v>70</v>
      </c>
      <c r="AY214" s="254" t="s">
        <v>141</v>
      </c>
    </row>
    <row r="215" s="14" customFormat="1">
      <c r="A215" s="14"/>
      <c r="B215" s="244"/>
      <c r="C215" s="245"/>
      <c r="D215" s="235" t="s">
        <v>152</v>
      </c>
      <c r="E215" s="246" t="s">
        <v>19</v>
      </c>
      <c r="F215" s="247" t="s">
        <v>1120</v>
      </c>
      <c r="G215" s="245"/>
      <c r="H215" s="248">
        <v>1.5</v>
      </c>
      <c r="I215" s="249"/>
      <c r="J215" s="245"/>
      <c r="K215" s="245"/>
      <c r="L215" s="250"/>
      <c r="M215" s="251"/>
      <c r="N215" s="252"/>
      <c r="O215" s="252"/>
      <c r="P215" s="252"/>
      <c r="Q215" s="252"/>
      <c r="R215" s="252"/>
      <c r="S215" s="252"/>
      <c r="T215" s="253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4" t="s">
        <v>152</v>
      </c>
      <c r="AU215" s="254" t="s">
        <v>79</v>
      </c>
      <c r="AV215" s="14" t="s">
        <v>79</v>
      </c>
      <c r="AW215" s="14" t="s">
        <v>32</v>
      </c>
      <c r="AX215" s="14" t="s">
        <v>70</v>
      </c>
      <c r="AY215" s="254" t="s">
        <v>141</v>
      </c>
    </row>
    <row r="216" s="14" customFormat="1">
      <c r="A216" s="14"/>
      <c r="B216" s="244"/>
      <c r="C216" s="245"/>
      <c r="D216" s="235" t="s">
        <v>152</v>
      </c>
      <c r="E216" s="246" t="s">
        <v>19</v>
      </c>
      <c r="F216" s="247" t="s">
        <v>1121</v>
      </c>
      <c r="G216" s="245"/>
      <c r="H216" s="248">
        <v>1.2</v>
      </c>
      <c r="I216" s="249"/>
      <c r="J216" s="245"/>
      <c r="K216" s="245"/>
      <c r="L216" s="250"/>
      <c r="M216" s="251"/>
      <c r="N216" s="252"/>
      <c r="O216" s="252"/>
      <c r="P216" s="252"/>
      <c r="Q216" s="252"/>
      <c r="R216" s="252"/>
      <c r="S216" s="252"/>
      <c r="T216" s="253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4" t="s">
        <v>152</v>
      </c>
      <c r="AU216" s="254" t="s">
        <v>79</v>
      </c>
      <c r="AV216" s="14" t="s">
        <v>79</v>
      </c>
      <c r="AW216" s="14" t="s">
        <v>32</v>
      </c>
      <c r="AX216" s="14" t="s">
        <v>70</v>
      </c>
      <c r="AY216" s="254" t="s">
        <v>141</v>
      </c>
    </row>
    <row r="217" s="14" customFormat="1">
      <c r="A217" s="14"/>
      <c r="B217" s="244"/>
      <c r="C217" s="245"/>
      <c r="D217" s="235" t="s">
        <v>152</v>
      </c>
      <c r="E217" s="246" t="s">
        <v>19</v>
      </c>
      <c r="F217" s="247" t="s">
        <v>1120</v>
      </c>
      <c r="G217" s="245"/>
      <c r="H217" s="248">
        <v>1.5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152</v>
      </c>
      <c r="AU217" s="254" t="s">
        <v>79</v>
      </c>
      <c r="AV217" s="14" t="s">
        <v>79</v>
      </c>
      <c r="AW217" s="14" t="s">
        <v>32</v>
      </c>
      <c r="AX217" s="14" t="s">
        <v>70</v>
      </c>
      <c r="AY217" s="254" t="s">
        <v>141</v>
      </c>
    </row>
    <row r="218" s="14" customFormat="1">
      <c r="A218" s="14"/>
      <c r="B218" s="244"/>
      <c r="C218" s="245"/>
      <c r="D218" s="235" t="s">
        <v>152</v>
      </c>
      <c r="E218" s="246" t="s">
        <v>19</v>
      </c>
      <c r="F218" s="247" t="s">
        <v>1120</v>
      </c>
      <c r="G218" s="245"/>
      <c r="H218" s="248">
        <v>1.5</v>
      </c>
      <c r="I218" s="249"/>
      <c r="J218" s="245"/>
      <c r="K218" s="245"/>
      <c r="L218" s="250"/>
      <c r="M218" s="251"/>
      <c r="N218" s="252"/>
      <c r="O218" s="252"/>
      <c r="P218" s="252"/>
      <c r="Q218" s="252"/>
      <c r="R218" s="252"/>
      <c r="S218" s="252"/>
      <c r="T218" s="253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4" t="s">
        <v>152</v>
      </c>
      <c r="AU218" s="254" t="s">
        <v>79</v>
      </c>
      <c r="AV218" s="14" t="s">
        <v>79</v>
      </c>
      <c r="AW218" s="14" t="s">
        <v>32</v>
      </c>
      <c r="AX218" s="14" t="s">
        <v>70</v>
      </c>
      <c r="AY218" s="254" t="s">
        <v>141</v>
      </c>
    </row>
    <row r="219" s="14" customFormat="1">
      <c r="A219" s="14"/>
      <c r="B219" s="244"/>
      <c r="C219" s="245"/>
      <c r="D219" s="235" t="s">
        <v>152</v>
      </c>
      <c r="E219" s="246" t="s">
        <v>19</v>
      </c>
      <c r="F219" s="247" t="s">
        <v>1120</v>
      </c>
      <c r="G219" s="245"/>
      <c r="H219" s="248">
        <v>1.5</v>
      </c>
      <c r="I219" s="249"/>
      <c r="J219" s="245"/>
      <c r="K219" s="245"/>
      <c r="L219" s="250"/>
      <c r="M219" s="251"/>
      <c r="N219" s="252"/>
      <c r="O219" s="252"/>
      <c r="P219" s="252"/>
      <c r="Q219" s="252"/>
      <c r="R219" s="252"/>
      <c r="S219" s="252"/>
      <c r="T219" s="253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4" t="s">
        <v>152</v>
      </c>
      <c r="AU219" s="254" t="s">
        <v>79</v>
      </c>
      <c r="AV219" s="14" t="s">
        <v>79</v>
      </c>
      <c r="AW219" s="14" t="s">
        <v>32</v>
      </c>
      <c r="AX219" s="14" t="s">
        <v>70</v>
      </c>
      <c r="AY219" s="254" t="s">
        <v>141</v>
      </c>
    </row>
    <row r="220" s="14" customFormat="1">
      <c r="A220" s="14"/>
      <c r="B220" s="244"/>
      <c r="C220" s="245"/>
      <c r="D220" s="235" t="s">
        <v>152</v>
      </c>
      <c r="E220" s="246" t="s">
        <v>19</v>
      </c>
      <c r="F220" s="247" t="s">
        <v>1120</v>
      </c>
      <c r="G220" s="245"/>
      <c r="H220" s="248">
        <v>1.5</v>
      </c>
      <c r="I220" s="249"/>
      <c r="J220" s="245"/>
      <c r="K220" s="245"/>
      <c r="L220" s="250"/>
      <c r="M220" s="251"/>
      <c r="N220" s="252"/>
      <c r="O220" s="252"/>
      <c r="P220" s="252"/>
      <c r="Q220" s="252"/>
      <c r="R220" s="252"/>
      <c r="S220" s="252"/>
      <c r="T220" s="253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4" t="s">
        <v>152</v>
      </c>
      <c r="AU220" s="254" t="s">
        <v>79</v>
      </c>
      <c r="AV220" s="14" t="s">
        <v>79</v>
      </c>
      <c r="AW220" s="14" t="s">
        <v>32</v>
      </c>
      <c r="AX220" s="14" t="s">
        <v>70</v>
      </c>
      <c r="AY220" s="254" t="s">
        <v>141</v>
      </c>
    </row>
    <row r="221" s="14" customFormat="1">
      <c r="A221" s="14"/>
      <c r="B221" s="244"/>
      <c r="C221" s="245"/>
      <c r="D221" s="235" t="s">
        <v>152</v>
      </c>
      <c r="E221" s="246" t="s">
        <v>19</v>
      </c>
      <c r="F221" s="247" t="s">
        <v>1123</v>
      </c>
      <c r="G221" s="245"/>
      <c r="H221" s="248">
        <v>4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152</v>
      </c>
      <c r="AU221" s="254" t="s">
        <v>79</v>
      </c>
      <c r="AV221" s="14" t="s">
        <v>79</v>
      </c>
      <c r="AW221" s="14" t="s">
        <v>32</v>
      </c>
      <c r="AX221" s="14" t="s">
        <v>70</v>
      </c>
      <c r="AY221" s="254" t="s">
        <v>141</v>
      </c>
    </row>
    <row r="222" s="14" customFormat="1">
      <c r="A222" s="14"/>
      <c r="B222" s="244"/>
      <c r="C222" s="245"/>
      <c r="D222" s="235" t="s">
        <v>152</v>
      </c>
      <c r="E222" s="246" t="s">
        <v>19</v>
      </c>
      <c r="F222" s="247" t="s">
        <v>1120</v>
      </c>
      <c r="G222" s="245"/>
      <c r="H222" s="248">
        <v>1.5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152</v>
      </c>
      <c r="AU222" s="254" t="s">
        <v>79</v>
      </c>
      <c r="AV222" s="14" t="s">
        <v>79</v>
      </c>
      <c r="AW222" s="14" t="s">
        <v>32</v>
      </c>
      <c r="AX222" s="14" t="s">
        <v>70</v>
      </c>
      <c r="AY222" s="254" t="s">
        <v>141</v>
      </c>
    </row>
    <row r="223" s="14" customFormat="1">
      <c r="A223" s="14"/>
      <c r="B223" s="244"/>
      <c r="C223" s="245"/>
      <c r="D223" s="235" t="s">
        <v>152</v>
      </c>
      <c r="E223" s="246" t="s">
        <v>19</v>
      </c>
      <c r="F223" s="247" t="s">
        <v>1120</v>
      </c>
      <c r="G223" s="245"/>
      <c r="H223" s="248">
        <v>1.5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152</v>
      </c>
      <c r="AU223" s="254" t="s">
        <v>79</v>
      </c>
      <c r="AV223" s="14" t="s">
        <v>79</v>
      </c>
      <c r="AW223" s="14" t="s">
        <v>32</v>
      </c>
      <c r="AX223" s="14" t="s">
        <v>70</v>
      </c>
      <c r="AY223" s="254" t="s">
        <v>141</v>
      </c>
    </row>
    <row r="224" s="14" customFormat="1">
      <c r="A224" s="14"/>
      <c r="B224" s="244"/>
      <c r="C224" s="245"/>
      <c r="D224" s="235" t="s">
        <v>152</v>
      </c>
      <c r="E224" s="246" t="s">
        <v>19</v>
      </c>
      <c r="F224" s="247" t="s">
        <v>1120</v>
      </c>
      <c r="G224" s="245"/>
      <c r="H224" s="248">
        <v>1.5</v>
      </c>
      <c r="I224" s="249"/>
      <c r="J224" s="245"/>
      <c r="K224" s="245"/>
      <c r="L224" s="250"/>
      <c r="M224" s="251"/>
      <c r="N224" s="252"/>
      <c r="O224" s="252"/>
      <c r="P224" s="252"/>
      <c r="Q224" s="252"/>
      <c r="R224" s="252"/>
      <c r="S224" s="252"/>
      <c r="T224" s="253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4" t="s">
        <v>152</v>
      </c>
      <c r="AU224" s="254" t="s">
        <v>79</v>
      </c>
      <c r="AV224" s="14" t="s">
        <v>79</v>
      </c>
      <c r="AW224" s="14" t="s">
        <v>32</v>
      </c>
      <c r="AX224" s="14" t="s">
        <v>70</v>
      </c>
      <c r="AY224" s="254" t="s">
        <v>141</v>
      </c>
    </row>
    <row r="225" s="14" customFormat="1">
      <c r="A225" s="14"/>
      <c r="B225" s="244"/>
      <c r="C225" s="245"/>
      <c r="D225" s="235" t="s">
        <v>152</v>
      </c>
      <c r="E225" s="246" t="s">
        <v>19</v>
      </c>
      <c r="F225" s="247" t="s">
        <v>1121</v>
      </c>
      <c r="G225" s="245"/>
      <c r="H225" s="248">
        <v>1.2</v>
      </c>
      <c r="I225" s="249"/>
      <c r="J225" s="245"/>
      <c r="K225" s="245"/>
      <c r="L225" s="250"/>
      <c r="M225" s="251"/>
      <c r="N225" s="252"/>
      <c r="O225" s="252"/>
      <c r="P225" s="252"/>
      <c r="Q225" s="252"/>
      <c r="R225" s="252"/>
      <c r="S225" s="252"/>
      <c r="T225" s="253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4" t="s">
        <v>152</v>
      </c>
      <c r="AU225" s="254" t="s">
        <v>79</v>
      </c>
      <c r="AV225" s="14" t="s">
        <v>79</v>
      </c>
      <c r="AW225" s="14" t="s">
        <v>32</v>
      </c>
      <c r="AX225" s="14" t="s">
        <v>70</v>
      </c>
      <c r="AY225" s="254" t="s">
        <v>141</v>
      </c>
    </row>
    <row r="226" s="14" customFormat="1">
      <c r="A226" s="14"/>
      <c r="B226" s="244"/>
      <c r="C226" s="245"/>
      <c r="D226" s="235" t="s">
        <v>152</v>
      </c>
      <c r="E226" s="246" t="s">
        <v>19</v>
      </c>
      <c r="F226" s="247" t="s">
        <v>1121</v>
      </c>
      <c r="G226" s="245"/>
      <c r="H226" s="248">
        <v>1.2</v>
      </c>
      <c r="I226" s="249"/>
      <c r="J226" s="245"/>
      <c r="K226" s="245"/>
      <c r="L226" s="250"/>
      <c r="M226" s="251"/>
      <c r="N226" s="252"/>
      <c r="O226" s="252"/>
      <c r="P226" s="252"/>
      <c r="Q226" s="252"/>
      <c r="R226" s="252"/>
      <c r="S226" s="252"/>
      <c r="T226" s="253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4" t="s">
        <v>152</v>
      </c>
      <c r="AU226" s="254" t="s">
        <v>79</v>
      </c>
      <c r="AV226" s="14" t="s">
        <v>79</v>
      </c>
      <c r="AW226" s="14" t="s">
        <v>32</v>
      </c>
      <c r="AX226" s="14" t="s">
        <v>70</v>
      </c>
      <c r="AY226" s="254" t="s">
        <v>141</v>
      </c>
    </row>
    <row r="227" s="14" customFormat="1">
      <c r="A227" s="14"/>
      <c r="B227" s="244"/>
      <c r="C227" s="245"/>
      <c r="D227" s="235" t="s">
        <v>152</v>
      </c>
      <c r="E227" s="246" t="s">
        <v>19</v>
      </c>
      <c r="F227" s="247" t="s">
        <v>1121</v>
      </c>
      <c r="G227" s="245"/>
      <c r="H227" s="248">
        <v>1.2</v>
      </c>
      <c r="I227" s="249"/>
      <c r="J227" s="245"/>
      <c r="K227" s="245"/>
      <c r="L227" s="250"/>
      <c r="M227" s="251"/>
      <c r="N227" s="252"/>
      <c r="O227" s="252"/>
      <c r="P227" s="252"/>
      <c r="Q227" s="252"/>
      <c r="R227" s="252"/>
      <c r="S227" s="252"/>
      <c r="T227" s="253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4" t="s">
        <v>152</v>
      </c>
      <c r="AU227" s="254" t="s">
        <v>79</v>
      </c>
      <c r="AV227" s="14" t="s">
        <v>79</v>
      </c>
      <c r="AW227" s="14" t="s">
        <v>32</v>
      </c>
      <c r="AX227" s="14" t="s">
        <v>70</v>
      </c>
      <c r="AY227" s="254" t="s">
        <v>141</v>
      </c>
    </row>
    <row r="228" s="16" customFormat="1">
      <c r="A228" s="16"/>
      <c r="B228" s="266"/>
      <c r="C228" s="267"/>
      <c r="D228" s="235" t="s">
        <v>152</v>
      </c>
      <c r="E228" s="268" t="s">
        <v>19</v>
      </c>
      <c r="F228" s="269" t="s">
        <v>163</v>
      </c>
      <c r="G228" s="267"/>
      <c r="H228" s="270">
        <v>31.199999999999996</v>
      </c>
      <c r="I228" s="271"/>
      <c r="J228" s="267"/>
      <c r="K228" s="267"/>
      <c r="L228" s="272"/>
      <c r="M228" s="273"/>
      <c r="N228" s="274"/>
      <c r="O228" s="274"/>
      <c r="P228" s="274"/>
      <c r="Q228" s="274"/>
      <c r="R228" s="274"/>
      <c r="S228" s="274"/>
      <c r="T228" s="275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T228" s="276" t="s">
        <v>152</v>
      </c>
      <c r="AU228" s="276" t="s">
        <v>79</v>
      </c>
      <c r="AV228" s="16" t="s">
        <v>164</v>
      </c>
      <c r="AW228" s="16" t="s">
        <v>32</v>
      </c>
      <c r="AX228" s="16" t="s">
        <v>70</v>
      </c>
      <c r="AY228" s="276" t="s">
        <v>141</v>
      </c>
    </row>
    <row r="229" s="13" customFormat="1">
      <c r="A229" s="13"/>
      <c r="B229" s="233"/>
      <c r="C229" s="234"/>
      <c r="D229" s="235" t="s">
        <v>152</v>
      </c>
      <c r="E229" s="236" t="s">
        <v>19</v>
      </c>
      <c r="F229" s="237" t="s">
        <v>1079</v>
      </c>
      <c r="G229" s="234"/>
      <c r="H229" s="236" t="s">
        <v>19</v>
      </c>
      <c r="I229" s="238"/>
      <c r="J229" s="234"/>
      <c r="K229" s="234"/>
      <c r="L229" s="239"/>
      <c r="M229" s="240"/>
      <c r="N229" s="241"/>
      <c r="O229" s="241"/>
      <c r="P229" s="241"/>
      <c r="Q229" s="241"/>
      <c r="R229" s="241"/>
      <c r="S229" s="241"/>
      <c r="T229" s="242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3" t="s">
        <v>152</v>
      </c>
      <c r="AU229" s="243" t="s">
        <v>79</v>
      </c>
      <c r="AV229" s="13" t="s">
        <v>77</v>
      </c>
      <c r="AW229" s="13" t="s">
        <v>32</v>
      </c>
      <c r="AX229" s="13" t="s">
        <v>70</v>
      </c>
      <c r="AY229" s="243" t="s">
        <v>141</v>
      </c>
    </row>
    <row r="230" s="14" customFormat="1">
      <c r="A230" s="14"/>
      <c r="B230" s="244"/>
      <c r="C230" s="245"/>
      <c r="D230" s="235" t="s">
        <v>152</v>
      </c>
      <c r="E230" s="246" t="s">
        <v>19</v>
      </c>
      <c r="F230" s="247" t="s">
        <v>1124</v>
      </c>
      <c r="G230" s="245"/>
      <c r="H230" s="248">
        <v>12</v>
      </c>
      <c r="I230" s="249"/>
      <c r="J230" s="245"/>
      <c r="K230" s="245"/>
      <c r="L230" s="250"/>
      <c r="M230" s="251"/>
      <c r="N230" s="252"/>
      <c r="O230" s="252"/>
      <c r="P230" s="252"/>
      <c r="Q230" s="252"/>
      <c r="R230" s="252"/>
      <c r="S230" s="252"/>
      <c r="T230" s="253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4" t="s">
        <v>152</v>
      </c>
      <c r="AU230" s="254" t="s">
        <v>79</v>
      </c>
      <c r="AV230" s="14" t="s">
        <v>79</v>
      </c>
      <c r="AW230" s="14" t="s">
        <v>32</v>
      </c>
      <c r="AX230" s="14" t="s">
        <v>70</v>
      </c>
      <c r="AY230" s="254" t="s">
        <v>141</v>
      </c>
    </row>
    <row r="231" s="16" customFormat="1">
      <c r="A231" s="16"/>
      <c r="B231" s="266"/>
      <c r="C231" s="267"/>
      <c r="D231" s="235" t="s">
        <v>152</v>
      </c>
      <c r="E231" s="268" t="s">
        <v>19</v>
      </c>
      <c r="F231" s="269" t="s">
        <v>163</v>
      </c>
      <c r="G231" s="267"/>
      <c r="H231" s="270">
        <v>12</v>
      </c>
      <c r="I231" s="271"/>
      <c r="J231" s="267"/>
      <c r="K231" s="267"/>
      <c r="L231" s="272"/>
      <c r="M231" s="273"/>
      <c r="N231" s="274"/>
      <c r="O231" s="274"/>
      <c r="P231" s="274"/>
      <c r="Q231" s="274"/>
      <c r="R231" s="274"/>
      <c r="S231" s="274"/>
      <c r="T231" s="275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T231" s="276" t="s">
        <v>152</v>
      </c>
      <c r="AU231" s="276" t="s">
        <v>79</v>
      </c>
      <c r="AV231" s="16" t="s">
        <v>164</v>
      </c>
      <c r="AW231" s="16" t="s">
        <v>32</v>
      </c>
      <c r="AX231" s="16" t="s">
        <v>70</v>
      </c>
      <c r="AY231" s="276" t="s">
        <v>141</v>
      </c>
    </row>
    <row r="232" s="13" customFormat="1">
      <c r="A232" s="13"/>
      <c r="B232" s="233"/>
      <c r="C232" s="234"/>
      <c r="D232" s="235" t="s">
        <v>152</v>
      </c>
      <c r="E232" s="236" t="s">
        <v>19</v>
      </c>
      <c r="F232" s="237" t="s">
        <v>1079</v>
      </c>
      <c r="G232" s="234"/>
      <c r="H232" s="236" t="s">
        <v>19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152</v>
      </c>
      <c r="AU232" s="243" t="s">
        <v>79</v>
      </c>
      <c r="AV232" s="13" t="s">
        <v>77</v>
      </c>
      <c r="AW232" s="13" t="s">
        <v>32</v>
      </c>
      <c r="AX232" s="13" t="s">
        <v>70</v>
      </c>
      <c r="AY232" s="243" t="s">
        <v>141</v>
      </c>
    </row>
    <row r="233" s="14" customFormat="1">
      <c r="A233" s="14"/>
      <c r="B233" s="244"/>
      <c r="C233" s="245"/>
      <c r="D233" s="235" t="s">
        <v>152</v>
      </c>
      <c r="E233" s="246" t="s">
        <v>19</v>
      </c>
      <c r="F233" s="247" t="s">
        <v>1125</v>
      </c>
      <c r="G233" s="245"/>
      <c r="H233" s="248">
        <v>0.59999999999999998</v>
      </c>
      <c r="I233" s="249"/>
      <c r="J233" s="245"/>
      <c r="K233" s="245"/>
      <c r="L233" s="250"/>
      <c r="M233" s="251"/>
      <c r="N233" s="252"/>
      <c r="O233" s="252"/>
      <c r="P233" s="252"/>
      <c r="Q233" s="252"/>
      <c r="R233" s="252"/>
      <c r="S233" s="252"/>
      <c r="T233" s="253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4" t="s">
        <v>152</v>
      </c>
      <c r="AU233" s="254" t="s">
        <v>79</v>
      </c>
      <c r="AV233" s="14" t="s">
        <v>79</v>
      </c>
      <c r="AW233" s="14" t="s">
        <v>32</v>
      </c>
      <c r="AX233" s="14" t="s">
        <v>70</v>
      </c>
      <c r="AY233" s="254" t="s">
        <v>141</v>
      </c>
    </row>
    <row r="234" s="14" customFormat="1">
      <c r="A234" s="14"/>
      <c r="B234" s="244"/>
      <c r="C234" s="245"/>
      <c r="D234" s="235" t="s">
        <v>152</v>
      </c>
      <c r="E234" s="246" t="s">
        <v>19</v>
      </c>
      <c r="F234" s="247" t="s">
        <v>1125</v>
      </c>
      <c r="G234" s="245"/>
      <c r="H234" s="248">
        <v>0.59999999999999998</v>
      </c>
      <c r="I234" s="249"/>
      <c r="J234" s="245"/>
      <c r="K234" s="245"/>
      <c r="L234" s="250"/>
      <c r="M234" s="251"/>
      <c r="N234" s="252"/>
      <c r="O234" s="252"/>
      <c r="P234" s="252"/>
      <c r="Q234" s="252"/>
      <c r="R234" s="252"/>
      <c r="S234" s="252"/>
      <c r="T234" s="253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4" t="s">
        <v>152</v>
      </c>
      <c r="AU234" s="254" t="s">
        <v>79</v>
      </c>
      <c r="AV234" s="14" t="s">
        <v>79</v>
      </c>
      <c r="AW234" s="14" t="s">
        <v>32</v>
      </c>
      <c r="AX234" s="14" t="s">
        <v>70</v>
      </c>
      <c r="AY234" s="254" t="s">
        <v>141</v>
      </c>
    </row>
    <row r="235" s="14" customFormat="1">
      <c r="A235" s="14"/>
      <c r="B235" s="244"/>
      <c r="C235" s="245"/>
      <c r="D235" s="235" t="s">
        <v>152</v>
      </c>
      <c r="E235" s="246" t="s">
        <v>19</v>
      </c>
      <c r="F235" s="247" t="s">
        <v>1126</v>
      </c>
      <c r="G235" s="245"/>
      <c r="H235" s="248">
        <v>0.29999999999999999</v>
      </c>
      <c r="I235" s="249"/>
      <c r="J235" s="245"/>
      <c r="K235" s="245"/>
      <c r="L235" s="250"/>
      <c r="M235" s="251"/>
      <c r="N235" s="252"/>
      <c r="O235" s="252"/>
      <c r="P235" s="252"/>
      <c r="Q235" s="252"/>
      <c r="R235" s="252"/>
      <c r="S235" s="252"/>
      <c r="T235" s="253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4" t="s">
        <v>152</v>
      </c>
      <c r="AU235" s="254" t="s">
        <v>79</v>
      </c>
      <c r="AV235" s="14" t="s">
        <v>79</v>
      </c>
      <c r="AW235" s="14" t="s">
        <v>32</v>
      </c>
      <c r="AX235" s="14" t="s">
        <v>70</v>
      </c>
      <c r="AY235" s="254" t="s">
        <v>141</v>
      </c>
    </row>
    <row r="236" s="14" customFormat="1">
      <c r="A236" s="14"/>
      <c r="B236" s="244"/>
      <c r="C236" s="245"/>
      <c r="D236" s="235" t="s">
        <v>152</v>
      </c>
      <c r="E236" s="246" t="s">
        <v>19</v>
      </c>
      <c r="F236" s="247" t="s">
        <v>1121</v>
      </c>
      <c r="G236" s="245"/>
      <c r="H236" s="248">
        <v>1.2</v>
      </c>
      <c r="I236" s="249"/>
      <c r="J236" s="245"/>
      <c r="K236" s="245"/>
      <c r="L236" s="250"/>
      <c r="M236" s="251"/>
      <c r="N236" s="252"/>
      <c r="O236" s="252"/>
      <c r="P236" s="252"/>
      <c r="Q236" s="252"/>
      <c r="R236" s="252"/>
      <c r="S236" s="252"/>
      <c r="T236" s="253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4" t="s">
        <v>152</v>
      </c>
      <c r="AU236" s="254" t="s">
        <v>79</v>
      </c>
      <c r="AV236" s="14" t="s">
        <v>79</v>
      </c>
      <c r="AW236" s="14" t="s">
        <v>32</v>
      </c>
      <c r="AX236" s="14" t="s">
        <v>70</v>
      </c>
      <c r="AY236" s="254" t="s">
        <v>141</v>
      </c>
    </row>
    <row r="237" s="14" customFormat="1">
      <c r="A237" s="14"/>
      <c r="B237" s="244"/>
      <c r="C237" s="245"/>
      <c r="D237" s="235" t="s">
        <v>152</v>
      </c>
      <c r="E237" s="246" t="s">
        <v>19</v>
      </c>
      <c r="F237" s="247" t="s">
        <v>1125</v>
      </c>
      <c r="G237" s="245"/>
      <c r="H237" s="248">
        <v>0.59999999999999998</v>
      </c>
      <c r="I237" s="249"/>
      <c r="J237" s="245"/>
      <c r="K237" s="245"/>
      <c r="L237" s="250"/>
      <c r="M237" s="251"/>
      <c r="N237" s="252"/>
      <c r="O237" s="252"/>
      <c r="P237" s="252"/>
      <c r="Q237" s="252"/>
      <c r="R237" s="252"/>
      <c r="S237" s="252"/>
      <c r="T237" s="25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4" t="s">
        <v>152</v>
      </c>
      <c r="AU237" s="254" t="s">
        <v>79</v>
      </c>
      <c r="AV237" s="14" t="s">
        <v>79</v>
      </c>
      <c r="AW237" s="14" t="s">
        <v>32</v>
      </c>
      <c r="AX237" s="14" t="s">
        <v>70</v>
      </c>
      <c r="AY237" s="254" t="s">
        <v>141</v>
      </c>
    </row>
    <row r="238" s="14" customFormat="1">
      <c r="A238" s="14"/>
      <c r="B238" s="244"/>
      <c r="C238" s="245"/>
      <c r="D238" s="235" t="s">
        <v>152</v>
      </c>
      <c r="E238" s="246" t="s">
        <v>19</v>
      </c>
      <c r="F238" s="247" t="s">
        <v>1126</v>
      </c>
      <c r="G238" s="245"/>
      <c r="H238" s="248">
        <v>0.29999999999999999</v>
      </c>
      <c r="I238" s="249"/>
      <c r="J238" s="245"/>
      <c r="K238" s="245"/>
      <c r="L238" s="250"/>
      <c r="M238" s="251"/>
      <c r="N238" s="252"/>
      <c r="O238" s="252"/>
      <c r="P238" s="252"/>
      <c r="Q238" s="252"/>
      <c r="R238" s="252"/>
      <c r="S238" s="252"/>
      <c r="T238" s="253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4" t="s">
        <v>152</v>
      </c>
      <c r="AU238" s="254" t="s">
        <v>79</v>
      </c>
      <c r="AV238" s="14" t="s">
        <v>79</v>
      </c>
      <c r="AW238" s="14" t="s">
        <v>32</v>
      </c>
      <c r="AX238" s="14" t="s">
        <v>70</v>
      </c>
      <c r="AY238" s="254" t="s">
        <v>141</v>
      </c>
    </row>
    <row r="239" s="14" customFormat="1">
      <c r="A239" s="14"/>
      <c r="B239" s="244"/>
      <c r="C239" s="245"/>
      <c r="D239" s="235" t="s">
        <v>152</v>
      </c>
      <c r="E239" s="246" t="s">
        <v>19</v>
      </c>
      <c r="F239" s="247" t="s">
        <v>1126</v>
      </c>
      <c r="G239" s="245"/>
      <c r="H239" s="248">
        <v>0.29999999999999999</v>
      </c>
      <c r="I239" s="249"/>
      <c r="J239" s="245"/>
      <c r="K239" s="245"/>
      <c r="L239" s="250"/>
      <c r="M239" s="251"/>
      <c r="N239" s="252"/>
      <c r="O239" s="252"/>
      <c r="P239" s="252"/>
      <c r="Q239" s="252"/>
      <c r="R239" s="252"/>
      <c r="S239" s="252"/>
      <c r="T239" s="253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4" t="s">
        <v>152</v>
      </c>
      <c r="AU239" s="254" t="s">
        <v>79</v>
      </c>
      <c r="AV239" s="14" t="s">
        <v>79</v>
      </c>
      <c r="AW239" s="14" t="s">
        <v>32</v>
      </c>
      <c r="AX239" s="14" t="s">
        <v>70</v>
      </c>
      <c r="AY239" s="254" t="s">
        <v>141</v>
      </c>
    </row>
    <row r="240" s="14" customFormat="1">
      <c r="A240" s="14"/>
      <c r="B240" s="244"/>
      <c r="C240" s="245"/>
      <c r="D240" s="235" t="s">
        <v>152</v>
      </c>
      <c r="E240" s="246" t="s">
        <v>19</v>
      </c>
      <c r="F240" s="247" t="s">
        <v>1125</v>
      </c>
      <c r="G240" s="245"/>
      <c r="H240" s="248">
        <v>0.59999999999999998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152</v>
      </c>
      <c r="AU240" s="254" t="s">
        <v>79</v>
      </c>
      <c r="AV240" s="14" t="s">
        <v>79</v>
      </c>
      <c r="AW240" s="14" t="s">
        <v>32</v>
      </c>
      <c r="AX240" s="14" t="s">
        <v>70</v>
      </c>
      <c r="AY240" s="254" t="s">
        <v>141</v>
      </c>
    </row>
    <row r="241" s="14" customFormat="1">
      <c r="A241" s="14"/>
      <c r="B241" s="244"/>
      <c r="C241" s="245"/>
      <c r="D241" s="235" t="s">
        <v>152</v>
      </c>
      <c r="E241" s="246" t="s">
        <v>19</v>
      </c>
      <c r="F241" s="247" t="s">
        <v>1125</v>
      </c>
      <c r="G241" s="245"/>
      <c r="H241" s="248">
        <v>0.59999999999999998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152</v>
      </c>
      <c r="AU241" s="254" t="s">
        <v>79</v>
      </c>
      <c r="AV241" s="14" t="s">
        <v>79</v>
      </c>
      <c r="AW241" s="14" t="s">
        <v>32</v>
      </c>
      <c r="AX241" s="14" t="s">
        <v>70</v>
      </c>
      <c r="AY241" s="254" t="s">
        <v>141</v>
      </c>
    </row>
    <row r="242" s="14" customFormat="1">
      <c r="A242" s="14"/>
      <c r="B242" s="244"/>
      <c r="C242" s="245"/>
      <c r="D242" s="235" t="s">
        <v>152</v>
      </c>
      <c r="E242" s="246" t="s">
        <v>19</v>
      </c>
      <c r="F242" s="247" t="s">
        <v>1125</v>
      </c>
      <c r="G242" s="245"/>
      <c r="H242" s="248">
        <v>0.59999999999999998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152</v>
      </c>
      <c r="AU242" s="254" t="s">
        <v>79</v>
      </c>
      <c r="AV242" s="14" t="s">
        <v>79</v>
      </c>
      <c r="AW242" s="14" t="s">
        <v>32</v>
      </c>
      <c r="AX242" s="14" t="s">
        <v>70</v>
      </c>
      <c r="AY242" s="254" t="s">
        <v>141</v>
      </c>
    </row>
    <row r="243" s="14" customFormat="1">
      <c r="A243" s="14"/>
      <c r="B243" s="244"/>
      <c r="C243" s="245"/>
      <c r="D243" s="235" t="s">
        <v>152</v>
      </c>
      <c r="E243" s="246" t="s">
        <v>19</v>
      </c>
      <c r="F243" s="247" t="s">
        <v>1125</v>
      </c>
      <c r="G243" s="245"/>
      <c r="H243" s="248">
        <v>0.59999999999999998</v>
      </c>
      <c r="I243" s="249"/>
      <c r="J243" s="245"/>
      <c r="K243" s="245"/>
      <c r="L243" s="250"/>
      <c r="M243" s="251"/>
      <c r="N243" s="252"/>
      <c r="O243" s="252"/>
      <c r="P243" s="252"/>
      <c r="Q243" s="252"/>
      <c r="R243" s="252"/>
      <c r="S243" s="252"/>
      <c r="T243" s="253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4" t="s">
        <v>152</v>
      </c>
      <c r="AU243" s="254" t="s">
        <v>79</v>
      </c>
      <c r="AV243" s="14" t="s">
        <v>79</v>
      </c>
      <c r="AW243" s="14" t="s">
        <v>32</v>
      </c>
      <c r="AX243" s="14" t="s">
        <v>70</v>
      </c>
      <c r="AY243" s="254" t="s">
        <v>141</v>
      </c>
    </row>
    <row r="244" s="14" customFormat="1">
      <c r="A244" s="14"/>
      <c r="B244" s="244"/>
      <c r="C244" s="245"/>
      <c r="D244" s="235" t="s">
        <v>152</v>
      </c>
      <c r="E244" s="246" t="s">
        <v>19</v>
      </c>
      <c r="F244" s="247" t="s">
        <v>1125</v>
      </c>
      <c r="G244" s="245"/>
      <c r="H244" s="248">
        <v>0.59999999999999998</v>
      </c>
      <c r="I244" s="249"/>
      <c r="J244" s="245"/>
      <c r="K244" s="245"/>
      <c r="L244" s="250"/>
      <c r="M244" s="251"/>
      <c r="N244" s="252"/>
      <c r="O244" s="252"/>
      <c r="P244" s="252"/>
      <c r="Q244" s="252"/>
      <c r="R244" s="252"/>
      <c r="S244" s="252"/>
      <c r="T244" s="253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4" t="s">
        <v>152</v>
      </c>
      <c r="AU244" s="254" t="s">
        <v>79</v>
      </c>
      <c r="AV244" s="14" t="s">
        <v>79</v>
      </c>
      <c r="AW244" s="14" t="s">
        <v>32</v>
      </c>
      <c r="AX244" s="14" t="s">
        <v>70</v>
      </c>
      <c r="AY244" s="254" t="s">
        <v>141</v>
      </c>
    </row>
    <row r="245" s="14" customFormat="1">
      <c r="A245" s="14"/>
      <c r="B245" s="244"/>
      <c r="C245" s="245"/>
      <c r="D245" s="235" t="s">
        <v>152</v>
      </c>
      <c r="E245" s="246" t="s">
        <v>19</v>
      </c>
      <c r="F245" s="247" t="s">
        <v>1126</v>
      </c>
      <c r="G245" s="245"/>
      <c r="H245" s="248">
        <v>0.29999999999999999</v>
      </c>
      <c r="I245" s="249"/>
      <c r="J245" s="245"/>
      <c r="K245" s="245"/>
      <c r="L245" s="250"/>
      <c r="M245" s="251"/>
      <c r="N245" s="252"/>
      <c r="O245" s="252"/>
      <c r="P245" s="252"/>
      <c r="Q245" s="252"/>
      <c r="R245" s="252"/>
      <c r="S245" s="252"/>
      <c r="T245" s="25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4" t="s">
        <v>152</v>
      </c>
      <c r="AU245" s="254" t="s">
        <v>79</v>
      </c>
      <c r="AV245" s="14" t="s">
        <v>79</v>
      </c>
      <c r="AW245" s="14" t="s">
        <v>32</v>
      </c>
      <c r="AX245" s="14" t="s">
        <v>70</v>
      </c>
      <c r="AY245" s="254" t="s">
        <v>141</v>
      </c>
    </row>
    <row r="246" s="14" customFormat="1">
      <c r="A246" s="14"/>
      <c r="B246" s="244"/>
      <c r="C246" s="245"/>
      <c r="D246" s="235" t="s">
        <v>152</v>
      </c>
      <c r="E246" s="246" t="s">
        <v>19</v>
      </c>
      <c r="F246" s="247" t="s">
        <v>1125</v>
      </c>
      <c r="G246" s="245"/>
      <c r="H246" s="248">
        <v>0.59999999999999998</v>
      </c>
      <c r="I246" s="249"/>
      <c r="J246" s="245"/>
      <c r="K246" s="245"/>
      <c r="L246" s="250"/>
      <c r="M246" s="251"/>
      <c r="N246" s="252"/>
      <c r="O246" s="252"/>
      <c r="P246" s="252"/>
      <c r="Q246" s="252"/>
      <c r="R246" s="252"/>
      <c r="S246" s="252"/>
      <c r="T246" s="253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4" t="s">
        <v>152</v>
      </c>
      <c r="AU246" s="254" t="s">
        <v>79</v>
      </c>
      <c r="AV246" s="14" t="s">
        <v>79</v>
      </c>
      <c r="AW246" s="14" t="s">
        <v>32</v>
      </c>
      <c r="AX246" s="14" t="s">
        <v>70</v>
      </c>
      <c r="AY246" s="254" t="s">
        <v>141</v>
      </c>
    </row>
    <row r="247" s="14" customFormat="1">
      <c r="A247" s="14"/>
      <c r="B247" s="244"/>
      <c r="C247" s="245"/>
      <c r="D247" s="235" t="s">
        <v>152</v>
      </c>
      <c r="E247" s="246" t="s">
        <v>19</v>
      </c>
      <c r="F247" s="247" t="s">
        <v>1125</v>
      </c>
      <c r="G247" s="245"/>
      <c r="H247" s="248">
        <v>0.59999999999999998</v>
      </c>
      <c r="I247" s="249"/>
      <c r="J247" s="245"/>
      <c r="K247" s="245"/>
      <c r="L247" s="250"/>
      <c r="M247" s="251"/>
      <c r="N247" s="252"/>
      <c r="O247" s="252"/>
      <c r="P247" s="252"/>
      <c r="Q247" s="252"/>
      <c r="R247" s="252"/>
      <c r="S247" s="252"/>
      <c r="T247" s="253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4" t="s">
        <v>152</v>
      </c>
      <c r="AU247" s="254" t="s">
        <v>79</v>
      </c>
      <c r="AV247" s="14" t="s">
        <v>79</v>
      </c>
      <c r="AW247" s="14" t="s">
        <v>32</v>
      </c>
      <c r="AX247" s="14" t="s">
        <v>70</v>
      </c>
      <c r="AY247" s="254" t="s">
        <v>141</v>
      </c>
    </row>
    <row r="248" s="14" customFormat="1">
      <c r="A248" s="14"/>
      <c r="B248" s="244"/>
      <c r="C248" s="245"/>
      <c r="D248" s="235" t="s">
        <v>152</v>
      </c>
      <c r="E248" s="246" t="s">
        <v>19</v>
      </c>
      <c r="F248" s="247" t="s">
        <v>1125</v>
      </c>
      <c r="G248" s="245"/>
      <c r="H248" s="248">
        <v>0.59999999999999998</v>
      </c>
      <c r="I248" s="249"/>
      <c r="J248" s="245"/>
      <c r="K248" s="245"/>
      <c r="L248" s="250"/>
      <c r="M248" s="251"/>
      <c r="N248" s="252"/>
      <c r="O248" s="252"/>
      <c r="P248" s="252"/>
      <c r="Q248" s="252"/>
      <c r="R248" s="252"/>
      <c r="S248" s="252"/>
      <c r="T248" s="253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4" t="s">
        <v>152</v>
      </c>
      <c r="AU248" s="254" t="s">
        <v>79</v>
      </c>
      <c r="AV248" s="14" t="s">
        <v>79</v>
      </c>
      <c r="AW248" s="14" t="s">
        <v>32</v>
      </c>
      <c r="AX248" s="14" t="s">
        <v>70</v>
      </c>
      <c r="AY248" s="254" t="s">
        <v>141</v>
      </c>
    </row>
    <row r="249" s="16" customFormat="1">
      <c r="A249" s="16"/>
      <c r="B249" s="266"/>
      <c r="C249" s="267"/>
      <c r="D249" s="235" t="s">
        <v>152</v>
      </c>
      <c r="E249" s="268" t="s">
        <v>19</v>
      </c>
      <c r="F249" s="269" t="s">
        <v>163</v>
      </c>
      <c r="G249" s="267"/>
      <c r="H249" s="270">
        <v>8.9999999999999982</v>
      </c>
      <c r="I249" s="271"/>
      <c r="J249" s="267"/>
      <c r="K249" s="267"/>
      <c r="L249" s="272"/>
      <c r="M249" s="273"/>
      <c r="N249" s="274"/>
      <c r="O249" s="274"/>
      <c r="P249" s="274"/>
      <c r="Q249" s="274"/>
      <c r="R249" s="274"/>
      <c r="S249" s="274"/>
      <c r="T249" s="275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T249" s="276" t="s">
        <v>152</v>
      </c>
      <c r="AU249" s="276" t="s">
        <v>79</v>
      </c>
      <c r="AV249" s="16" t="s">
        <v>164</v>
      </c>
      <c r="AW249" s="16" t="s">
        <v>32</v>
      </c>
      <c r="AX249" s="16" t="s">
        <v>70</v>
      </c>
      <c r="AY249" s="276" t="s">
        <v>141</v>
      </c>
    </row>
    <row r="250" s="15" customFormat="1">
      <c r="A250" s="15"/>
      <c r="B250" s="255"/>
      <c r="C250" s="256"/>
      <c r="D250" s="235" t="s">
        <v>152</v>
      </c>
      <c r="E250" s="257" t="s">
        <v>19</v>
      </c>
      <c r="F250" s="258" t="s">
        <v>155</v>
      </c>
      <c r="G250" s="256"/>
      <c r="H250" s="259">
        <v>52.200000000000003</v>
      </c>
      <c r="I250" s="260"/>
      <c r="J250" s="256"/>
      <c r="K250" s="256"/>
      <c r="L250" s="261"/>
      <c r="M250" s="262"/>
      <c r="N250" s="263"/>
      <c r="O250" s="263"/>
      <c r="P250" s="263"/>
      <c r="Q250" s="263"/>
      <c r="R250" s="263"/>
      <c r="S250" s="263"/>
      <c r="T250" s="264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T250" s="265" t="s">
        <v>152</v>
      </c>
      <c r="AU250" s="265" t="s">
        <v>79</v>
      </c>
      <c r="AV250" s="15" t="s">
        <v>148</v>
      </c>
      <c r="AW250" s="15" t="s">
        <v>32</v>
      </c>
      <c r="AX250" s="15" t="s">
        <v>77</v>
      </c>
      <c r="AY250" s="265" t="s">
        <v>141</v>
      </c>
    </row>
    <row r="251" s="2" customFormat="1" ht="24.15" customHeight="1">
      <c r="A251" s="41"/>
      <c r="B251" s="42"/>
      <c r="C251" s="215" t="s">
        <v>285</v>
      </c>
      <c r="D251" s="215" t="s">
        <v>143</v>
      </c>
      <c r="E251" s="216" t="s">
        <v>214</v>
      </c>
      <c r="F251" s="217" t="s">
        <v>215</v>
      </c>
      <c r="G251" s="218" t="s">
        <v>216</v>
      </c>
      <c r="H251" s="219">
        <v>96.668000000000006</v>
      </c>
      <c r="I251" s="220"/>
      <c r="J251" s="221">
        <f>ROUND(I251*H251,2)</f>
        <v>0</v>
      </c>
      <c r="K251" s="217" t="s">
        <v>147</v>
      </c>
      <c r="L251" s="47"/>
      <c r="M251" s="222" t="s">
        <v>19</v>
      </c>
      <c r="N251" s="223" t="s">
        <v>41</v>
      </c>
      <c r="O251" s="87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R251" s="226" t="s">
        <v>148</v>
      </c>
      <c r="AT251" s="226" t="s">
        <v>143</v>
      </c>
      <c r="AU251" s="226" t="s">
        <v>79</v>
      </c>
      <c r="AY251" s="20" t="s">
        <v>141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20" t="s">
        <v>77</v>
      </c>
      <c r="BK251" s="227">
        <f>ROUND(I251*H251,2)</f>
        <v>0</v>
      </c>
      <c r="BL251" s="20" t="s">
        <v>148</v>
      </c>
      <c r="BM251" s="226" t="s">
        <v>1127</v>
      </c>
    </row>
    <row r="252" s="2" customFormat="1">
      <c r="A252" s="41"/>
      <c r="B252" s="42"/>
      <c r="C252" s="43"/>
      <c r="D252" s="228" t="s">
        <v>150</v>
      </c>
      <c r="E252" s="43"/>
      <c r="F252" s="229" t="s">
        <v>218</v>
      </c>
      <c r="G252" s="43"/>
      <c r="H252" s="43"/>
      <c r="I252" s="230"/>
      <c r="J252" s="43"/>
      <c r="K252" s="43"/>
      <c r="L252" s="47"/>
      <c r="M252" s="231"/>
      <c r="N252" s="232"/>
      <c r="O252" s="87"/>
      <c r="P252" s="87"/>
      <c r="Q252" s="87"/>
      <c r="R252" s="87"/>
      <c r="S252" s="87"/>
      <c r="T252" s="88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T252" s="20" t="s">
        <v>150</v>
      </c>
      <c r="AU252" s="20" t="s">
        <v>79</v>
      </c>
    </row>
    <row r="253" s="13" customFormat="1">
      <c r="A253" s="13"/>
      <c r="B253" s="233"/>
      <c r="C253" s="234"/>
      <c r="D253" s="235" t="s">
        <v>152</v>
      </c>
      <c r="E253" s="236" t="s">
        <v>19</v>
      </c>
      <c r="F253" s="237" t="s">
        <v>1079</v>
      </c>
      <c r="G253" s="234"/>
      <c r="H253" s="236" t="s">
        <v>19</v>
      </c>
      <c r="I253" s="238"/>
      <c r="J253" s="234"/>
      <c r="K253" s="234"/>
      <c r="L253" s="239"/>
      <c r="M253" s="240"/>
      <c r="N253" s="241"/>
      <c r="O253" s="241"/>
      <c r="P253" s="241"/>
      <c r="Q253" s="241"/>
      <c r="R253" s="241"/>
      <c r="S253" s="241"/>
      <c r="T253" s="242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3" t="s">
        <v>152</v>
      </c>
      <c r="AU253" s="243" t="s">
        <v>79</v>
      </c>
      <c r="AV253" s="13" t="s">
        <v>77</v>
      </c>
      <c r="AW253" s="13" t="s">
        <v>32</v>
      </c>
      <c r="AX253" s="13" t="s">
        <v>70</v>
      </c>
      <c r="AY253" s="243" t="s">
        <v>141</v>
      </c>
    </row>
    <row r="254" s="14" customFormat="1">
      <c r="A254" s="14"/>
      <c r="B254" s="244"/>
      <c r="C254" s="245"/>
      <c r="D254" s="235" t="s">
        <v>152</v>
      </c>
      <c r="E254" s="246" t="s">
        <v>19</v>
      </c>
      <c r="F254" s="247" t="s">
        <v>1128</v>
      </c>
      <c r="G254" s="245"/>
      <c r="H254" s="248">
        <v>12</v>
      </c>
      <c r="I254" s="249"/>
      <c r="J254" s="245"/>
      <c r="K254" s="245"/>
      <c r="L254" s="250"/>
      <c r="M254" s="251"/>
      <c r="N254" s="252"/>
      <c r="O254" s="252"/>
      <c r="P254" s="252"/>
      <c r="Q254" s="252"/>
      <c r="R254" s="252"/>
      <c r="S254" s="252"/>
      <c r="T254" s="253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4" t="s">
        <v>152</v>
      </c>
      <c r="AU254" s="254" t="s">
        <v>79</v>
      </c>
      <c r="AV254" s="14" t="s">
        <v>79</v>
      </c>
      <c r="AW254" s="14" t="s">
        <v>32</v>
      </c>
      <c r="AX254" s="14" t="s">
        <v>70</v>
      </c>
      <c r="AY254" s="254" t="s">
        <v>141</v>
      </c>
    </row>
    <row r="255" s="14" customFormat="1">
      <c r="A255" s="14"/>
      <c r="B255" s="244"/>
      <c r="C255" s="245"/>
      <c r="D255" s="235" t="s">
        <v>152</v>
      </c>
      <c r="E255" s="246" t="s">
        <v>19</v>
      </c>
      <c r="F255" s="247" t="s">
        <v>220</v>
      </c>
      <c r="G255" s="245"/>
      <c r="H255" s="248">
        <v>-1.8</v>
      </c>
      <c r="I255" s="249"/>
      <c r="J255" s="245"/>
      <c r="K255" s="245"/>
      <c r="L255" s="250"/>
      <c r="M255" s="251"/>
      <c r="N255" s="252"/>
      <c r="O255" s="252"/>
      <c r="P255" s="252"/>
      <c r="Q255" s="252"/>
      <c r="R255" s="252"/>
      <c r="S255" s="252"/>
      <c r="T255" s="253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4" t="s">
        <v>152</v>
      </c>
      <c r="AU255" s="254" t="s">
        <v>79</v>
      </c>
      <c r="AV255" s="14" t="s">
        <v>79</v>
      </c>
      <c r="AW255" s="14" t="s">
        <v>32</v>
      </c>
      <c r="AX255" s="14" t="s">
        <v>70</v>
      </c>
      <c r="AY255" s="254" t="s">
        <v>141</v>
      </c>
    </row>
    <row r="256" s="14" customFormat="1">
      <c r="A256" s="14"/>
      <c r="B256" s="244"/>
      <c r="C256" s="245"/>
      <c r="D256" s="235" t="s">
        <v>152</v>
      </c>
      <c r="E256" s="246" t="s">
        <v>19</v>
      </c>
      <c r="F256" s="247" t="s">
        <v>1129</v>
      </c>
      <c r="G256" s="245"/>
      <c r="H256" s="248">
        <v>2.6549999999999998</v>
      </c>
      <c r="I256" s="249"/>
      <c r="J256" s="245"/>
      <c r="K256" s="245"/>
      <c r="L256" s="250"/>
      <c r="M256" s="251"/>
      <c r="N256" s="252"/>
      <c r="O256" s="252"/>
      <c r="P256" s="252"/>
      <c r="Q256" s="252"/>
      <c r="R256" s="252"/>
      <c r="S256" s="252"/>
      <c r="T256" s="253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4" t="s">
        <v>152</v>
      </c>
      <c r="AU256" s="254" t="s">
        <v>79</v>
      </c>
      <c r="AV256" s="14" t="s">
        <v>79</v>
      </c>
      <c r="AW256" s="14" t="s">
        <v>32</v>
      </c>
      <c r="AX256" s="14" t="s">
        <v>70</v>
      </c>
      <c r="AY256" s="254" t="s">
        <v>141</v>
      </c>
    </row>
    <row r="257" s="14" customFormat="1">
      <c r="A257" s="14"/>
      <c r="B257" s="244"/>
      <c r="C257" s="245"/>
      <c r="D257" s="235" t="s">
        <v>152</v>
      </c>
      <c r="E257" s="246" t="s">
        <v>19</v>
      </c>
      <c r="F257" s="247" t="s">
        <v>1130</v>
      </c>
      <c r="G257" s="245"/>
      <c r="H257" s="248">
        <v>-0.375</v>
      </c>
      <c r="I257" s="249"/>
      <c r="J257" s="245"/>
      <c r="K257" s="245"/>
      <c r="L257" s="250"/>
      <c r="M257" s="251"/>
      <c r="N257" s="252"/>
      <c r="O257" s="252"/>
      <c r="P257" s="252"/>
      <c r="Q257" s="252"/>
      <c r="R257" s="252"/>
      <c r="S257" s="252"/>
      <c r="T257" s="253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4" t="s">
        <v>152</v>
      </c>
      <c r="AU257" s="254" t="s">
        <v>79</v>
      </c>
      <c r="AV257" s="14" t="s">
        <v>79</v>
      </c>
      <c r="AW257" s="14" t="s">
        <v>32</v>
      </c>
      <c r="AX257" s="14" t="s">
        <v>70</v>
      </c>
      <c r="AY257" s="254" t="s">
        <v>141</v>
      </c>
    </row>
    <row r="258" s="14" customFormat="1">
      <c r="A258" s="14"/>
      <c r="B258" s="244"/>
      <c r="C258" s="245"/>
      <c r="D258" s="235" t="s">
        <v>152</v>
      </c>
      <c r="E258" s="246" t="s">
        <v>19</v>
      </c>
      <c r="F258" s="247" t="s">
        <v>1129</v>
      </c>
      <c r="G258" s="245"/>
      <c r="H258" s="248">
        <v>2.6549999999999998</v>
      </c>
      <c r="I258" s="249"/>
      <c r="J258" s="245"/>
      <c r="K258" s="245"/>
      <c r="L258" s="250"/>
      <c r="M258" s="251"/>
      <c r="N258" s="252"/>
      <c r="O258" s="252"/>
      <c r="P258" s="252"/>
      <c r="Q258" s="252"/>
      <c r="R258" s="252"/>
      <c r="S258" s="252"/>
      <c r="T258" s="253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4" t="s">
        <v>152</v>
      </c>
      <c r="AU258" s="254" t="s">
        <v>79</v>
      </c>
      <c r="AV258" s="14" t="s">
        <v>79</v>
      </c>
      <c r="AW258" s="14" t="s">
        <v>32</v>
      </c>
      <c r="AX258" s="14" t="s">
        <v>70</v>
      </c>
      <c r="AY258" s="254" t="s">
        <v>141</v>
      </c>
    </row>
    <row r="259" s="14" customFormat="1">
      <c r="A259" s="14"/>
      <c r="B259" s="244"/>
      <c r="C259" s="245"/>
      <c r="D259" s="235" t="s">
        <v>152</v>
      </c>
      <c r="E259" s="246" t="s">
        <v>19</v>
      </c>
      <c r="F259" s="247" t="s">
        <v>1130</v>
      </c>
      <c r="G259" s="245"/>
      <c r="H259" s="248">
        <v>-0.375</v>
      </c>
      <c r="I259" s="249"/>
      <c r="J259" s="245"/>
      <c r="K259" s="245"/>
      <c r="L259" s="250"/>
      <c r="M259" s="251"/>
      <c r="N259" s="252"/>
      <c r="O259" s="252"/>
      <c r="P259" s="252"/>
      <c r="Q259" s="252"/>
      <c r="R259" s="252"/>
      <c r="S259" s="252"/>
      <c r="T259" s="253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4" t="s">
        <v>152</v>
      </c>
      <c r="AU259" s="254" t="s">
        <v>79</v>
      </c>
      <c r="AV259" s="14" t="s">
        <v>79</v>
      </c>
      <c r="AW259" s="14" t="s">
        <v>32</v>
      </c>
      <c r="AX259" s="14" t="s">
        <v>70</v>
      </c>
      <c r="AY259" s="254" t="s">
        <v>141</v>
      </c>
    </row>
    <row r="260" s="14" customFormat="1">
      <c r="A260" s="14"/>
      <c r="B260" s="244"/>
      <c r="C260" s="245"/>
      <c r="D260" s="235" t="s">
        <v>152</v>
      </c>
      <c r="E260" s="246" t="s">
        <v>19</v>
      </c>
      <c r="F260" s="247" t="s">
        <v>1131</v>
      </c>
      <c r="G260" s="245"/>
      <c r="H260" s="248">
        <v>2.1240000000000001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152</v>
      </c>
      <c r="AU260" s="254" t="s">
        <v>79</v>
      </c>
      <c r="AV260" s="14" t="s">
        <v>79</v>
      </c>
      <c r="AW260" s="14" t="s">
        <v>32</v>
      </c>
      <c r="AX260" s="14" t="s">
        <v>70</v>
      </c>
      <c r="AY260" s="254" t="s">
        <v>141</v>
      </c>
    </row>
    <row r="261" s="14" customFormat="1">
      <c r="A261" s="14"/>
      <c r="B261" s="244"/>
      <c r="C261" s="245"/>
      <c r="D261" s="235" t="s">
        <v>152</v>
      </c>
      <c r="E261" s="246" t="s">
        <v>19</v>
      </c>
      <c r="F261" s="247" t="s">
        <v>1132</v>
      </c>
      <c r="G261" s="245"/>
      <c r="H261" s="248">
        <v>-0.29999999999999999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152</v>
      </c>
      <c r="AU261" s="254" t="s">
        <v>79</v>
      </c>
      <c r="AV261" s="14" t="s">
        <v>79</v>
      </c>
      <c r="AW261" s="14" t="s">
        <v>32</v>
      </c>
      <c r="AX261" s="14" t="s">
        <v>70</v>
      </c>
      <c r="AY261" s="254" t="s">
        <v>141</v>
      </c>
    </row>
    <row r="262" s="14" customFormat="1">
      <c r="A262" s="14"/>
      <c r="B262" s="244"/>
      <c r="C262" s="245"/>
      <c r="D262" s="235" t="s">
        <v>152</v>
      </c>
      <c r="E262" s="246" t="s">
        <v>19</v>
      </c>
      <c r="F262" s="247" t="s">
        <v>1131</v>
      </c>
      <c r="G262" s="245"/>
      <c r="H262" s="248">
        <v>2.1240000000000001</v>
      </c>
      <c r="I262" s="249"/>
      <c r="J262" s="245"/>
      <c r="K262" s="245"/>
      <c r="L262" s="250"/>
      <c r="M262" s="251"/>
      <c r="N262" s="252"/>
      <c r="O262" s="252"/>
      <c r="P262" s="252"/>
      <c r="Q262" s="252"/>
      <c r="R262" s="252"/>
      <c r="S262" s="252"/>
      <c r="T262" s="253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4" t="s">
        <v>152</v>
      </c>
      <c r="AU262" s="254" t="s">
        <v>79</v>
      </c>
      <c r="AV262" s="14" t="s">
        <v>79</v>
      </c>
      <c r="AW262" s="14" t="s">
        <v>32</v>
      </c>
      <c r="AX262" s="14" t="s">
        <v>70</v>
      </c>
      <c r="AY262" s="254" t="s">
        <v>141</v>
      </c>
    </row>
    <row r="263" s="14" customFormat="1">
      <c r="A263" s="14"/>
      <c r="B263" s="244"/>
      <c r="C263" s="245"/>
      <c r="D263" s="235" t="s">
        <v>152</v>
      </c>
      <c r="E263" s="246" t="s">
        <v>19</v>
      </c>
      <c r="F263" s="247" t="s">
        <v>1133</v>
      </c>
      <c r="G263" s="245"/>
      <c r="H263" s="248">
        <v>-0.12</v>
      </c>
      <c r="I263" s="249"/>
      <c r="J263" s="245"/>
      <c r="K263" s="245"/>
      <c r="L263" s="250"/>
      <c r="M263" s="251"/>
      <c r="N263" s="252"/>
      <c r="O263" s="252"/>
      <c r="P263" s="252"/>
      <c r="Q263" s="252"/>
      <c r="R263" s="252"/>
      <c r="S263" s="252"/>
      <c r="T263" s="253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4" t="s">
        <v>152</v>
      </c>
      <c r="AU263" s="254" t="s">
        <v>79</v>
      </c>
      <c r="AV263" s="14" t="s">
        <v>79</v>
      </c>
      <c r="AW263" s="14" t="s">
        <v>32</v>
      </c>
      <c r="AX263" s="14" t="s">
        <v>70</v>
      </c>
      <c r="AY263" s="254" t="s">
        <v>141</v>
      </c>
    </row>
    <row r="264" s="14" customFormat="1">
      <c r="A264" s="14"/>
      <c r="B264" s="244"/>
      <c r="C264" s="245"/>
      <c r="D264" s="235" t="s">
        <v>152</v>
      </c>
      <c r="E264" s="246" t="s">
        <v>19</v>
      </c>
      <c r="F264" s="247" t="s">
        <v>1134</v>
      </c>
      <c r="G264" s="245"/>
      <c r="H264" s="248">
        <v>2.1360000000000001</v>
      </c>
      <c r="I264" s="249"/>
      <c r="J264" s="245"/>
      <c r="K264" s="245"/>
      <c r="L264" s="250"/>
      <c r="M264" s="251"/>
      <c r="N264" s="252"/>
      <c r="O264" s="252"/>
      <c r="P264" s="252"/>
      <c r="Q264" s="252"/>
      <c r="R264" s="252"/>
      <c r="S264" s="252"/>
      <c r="T264" s="253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54" t="s">
        <v>152</v>
      </c>
      <c r="AU264" s="254" t="s">
        <v>79</v>
      </c>
      <c r="AV264" s="14" t="s">
        <v>79</v>
      </c>
      <c r="AW264" s="14" t="s">
        <v>32</v>
      </c>
      <c r="AX264" s="14" t="s">
        <v>70</v>
      </c>
      <c r="AY264" s="254" t="s">
        <v>141</v>
      </c>
    </row>
    <row r="265" s="14" customFormat="1">
      <c r="A265" s="14"/>
      <c r="B265" s="244"/>
      <c r="C265" s="245"/>
      <c r="D265" s="235" t="s">
        <v>152</v>
      </c>
      <c r="E265" s="246" t="s">
        <v>19</v>
      </c>
      <c r="F265" s="247" t="s">
        <v>1135</v>
      </c>
      <c r="G265" s="245"/>
      <c r="H265" s="248">
        <v>-0.47999999999999998</v>
      </c>
      <c r="I265" s="249"/>
      <c r="J265" s="245"/>
      <c r="K265" s="245"/>
      <c r="L265" s="250"/>
      <c r="M265" s="251"/>
      <c r="N265" s="252"/>
      <c r="O265" s="252"/>
      <c r="P265" s="252"/>
      <c r="Q265" s="252"/>
      <c r="R265" s="252"/>
      <c r="S265" s="252"/>
      <c r="T265" s="253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4" t="s">
        <v>152</v>
      </c>
      <c r="AU265" s="254" t="s">
        <v>79</v>
      </c>
      <c r="AV265" s="14" t="s">
        <v>79</v>
      </c>
      <c r="AW265" s="14" t="s">
        <v>32</v>
      </c>
      <c r="AX265" s="14" t="s">
        <v>70</v>
      </c>
      <c r="AY265" s="254" t="s">
        <v>141</v>
      </c>
    </row>
    <row r="266" s="14" customFormat="1">
      <c r="A266" s="14"/>
      <c r="B266" s="244"/>
      <c r="C266" s="245"/>
      <c r="D266" s="235" t="s">
        <v>152</v>
      </c>
      <c r="E266" s="246" t="s">
        <v>19</v>
      </c>
      <c r="F266" s="247" t="s">
        <v>1136</v>
      </c>
      <c r="G266" s="245"/>
      <c r="H266" s="248">
        <v>2.6699999999999999</v>
      </c>
      <c r="I266" s="249"/>
      <c r="J266" s="245"/>
      <c r="K266" s="245"/>
      <c r="L266" s="250"/>
      <c r="M266" s="251"/>
      <c r="N266" s="252"/>
      <c r="O266" s="252"/>
      <c r="P266" s="252"/>
      <c r="Q266" s="252"/>
      <c r="R266" s="252"/>
      <c r="S266" s="252"/>
      <c r="T266" s="253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4" t="s">
        <v>152</v>
      </c>
      <c r="AU266" s="254" t="s">
        <v>79</v>
      </c>
      <c r="AV266" s="14" t="s">
        <v>79</v>
      </c>
      <c r="AW266" s="14" t="s">
        <v>32</v>
      </c>
      <c r="AX266" s="14" t="s">
        <v>70</v>
      </c>
      <c r="AY266" s="254" t="s">
        <v>141</v>
      </c>
    </row>
    <row r="267" s="14" customFormat="1">
      <c r="A267" s="14"/>
      <c r="B267" s="244"/>
      <c r="C267" s="245"/>
      <c r="D267" s="235" t="s">
        <v>152</v>
      </c>
      <c r="E267" s="246" t="s">
        <v>19</v>
      </c>
      <c r="F267" s="247" t="s">
        <v>1137</v>
      </c>
      <c r="G267" s="245"/>
      <c r="H267" s="248">
        <v>-0.59999999999999998</v>
      </c>
      <c r="I267" s="249"/>
      <c r="J267" s="245"/>
      <c r="K267" s="245"/>
      <c r="L267" s="250"/>
      <c r="M267" s="251"/>
      <c r="N267" s="252"/>
      <c r="O267" s="252"/>
      <c r="P267" s="252"/>
      <c r="Q267" s="252"/>
      <c r="R267" s="252"/>
      <c r="S267" s="252"/>
      <c r="T267" s="253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4" t="s">
        <v>152</v>
      </c>
      <c r="AU267" s="254" t="s">
        <v>79</v>
      </c>
      <c r="AV267" s="14" t="s">
        <v>79</v>
      </c>
      <c r="AW267" s="14" t="s">
        <v>32</v>
      </c>
      <c r="AX267" s="14" t="s">
        <v>70</v>
      </c>
      <c r="AY267" s="254" t="s">
        <v>141</v>
      </c>
    </row>
    <row r="268" s="14" customFormat="1">
      <c r="A268" s="14"/>
      <c r="B268" s="244"/>
      <c r="C268" s="245"/>
      <c r="D268" s="235" t="s">
        <v>152</v>
      </c>
      <c r="E268" s="246" t="s">
        <v>19</v>
      </c>
      <c r="F268" s="247" t="s">
        <v>1134</v>
      </c>
      <c r="G268" s="245"/>
      <c r="H268" s="248">
        <v>2.1360000000000001</v>
      </c>
      <c r="I268" s="249"/>
      <c r="J268" s="245"/>
      <c r="K268" s="245"/>
      <c r="L268" s="250"/>
      <c r="M268" s="251"/>
      <c r="N268" s="252"/>
      <c r="O268" s="252"/>
      <c r="P268" s="252"/>
      <c r="Q268" s="252"/>
      <c r="R268" s="252"/>
      <c r="S268" s="252"/>
      <c r="T268" s="253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4" t="s">
        <v>152</v>
      </c>
      <c r="AU268" s="254" t="s">
        <v>79</v>
      </c>
      <c r="AV268" s="14" t="s">
        <v>79</v>
      </c>
      <c r="AW268" s="14" t="s">
        <v>32</v>
      </c>
      <c r="AX268" s="14" t="s">
        <v>70</v>
      </c>
      <c r="AY268" s="254" t="s">
        <v>141</v>
      </c>
    </row>
    <row r="269" s="14" customFormat="1">
      <c r="A269" s="14"/>
      <c r="B269" s="244"/>
      <c r="C269" s="245"/>
      <c r="D269" s="235" t="s">
        <v>152</v>
      </c>
      <c r="E269" s="246" t="s">
        <v>19</v>
      </c>
      <c r="F269" s="247" t="s">
        <v>1138</v>
      </c>
      <c r="G269" s="245"/>
      <c r="H269" s="248">
        <v>-0.29999999999999999</v>
      </c>
      <c r="I269" s="249"/>
      <c r="J269" s="245"/>
      <c r="K269" s="245"/>
      <c r="L269" s="250"/>
      <c r="M269" s="251"/>
      <c r="N269" s="252"/>
      <c r="O269" s="252"/>
      <c r="P269" s="252"/>
      <c r="Q269" s="252"/>
      <c r="R269" s="252"/>
      <c r="S269" s="252"/>
      <c r="T269" s="253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4" t="s">
        <v>152</v>
      </c>
      <c r="AU269" s="254" t="s">
        <v>79</v>
      </c>
      <c r="AV269" s="14" t="s">
        <v>79</v>
      </c>
      <c r="AW269" s="14" t="s">
        <v>32</v>
      </c>
      <c r="AX269" s="14" t="s">
        <v>70</v>
      </c>
      <c r="AY269" s="254" t="s">
        <v>141</v>
      </c>
    </row>
    <row r="270" s="14" customFormat="1">
      <c r="A270" s="14"/>
      <c r="B270" s="244"/>
      <c r="C270" s="245"/>
      <c r="D270" s="235" t="s">
        <v>152</v>
      </c>
      <c r="E270" s="246" t="s">
        <v>19</v>
      </c>
      <c r="F270" s="247" t="s">
        <v>1139</v>
      </c>
      <c r="G270" s="245"/>
      <c r="H270" s="248">
        <v>10</v>
      </c>
      <c r="I270" s="249"/>
      <c r="J270" s="245"/>
      <c r="K270" s="245"/>
      <c r="L270" s="250"/>
      <c r="M270" s="251"/>
      <c r="N270" s="252"/>
      <c r="O270" s="252"/>
      <c r="P270" s="252"/>
      <c r="Q270" s="252"/>
      <c r="R270" s="252"/>
      <c r="S270" s="252"/>
      <c r="T270" s="25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4" t="s">
        <v>152</v>
      </c>
      <c r="AU270" s="254" t="s">
        <v>79</v>
      </c>
      <c r="AV270" s="14" t="s">
        <v>79</v>
      </c>
      <c r="AW270" s="14" t="s">
        <v>32</v>
      </c>
      <c r="AX270" s="14" t="s">
        <v>70</v>
      </c>
      <c r="AY270" s="254" t="s">
        <v>141</v>
      </c>
    </row>
    <row r="271" s="14" customFormat="1">
      <c r="A271" s="14"/>
      <c r="B271" s="244"/>
      <c r="C271" s="245"/>
      <c r="D271" s="235" t="s">
        <v>152</v>
      </c>
      <c r="E271" s="246" t="s">
        <v>19</v>
      </c>
      <c r="F271" s="247" t="s">
        <v>1140</v>
      </c>
      <c r="G271" s="245"/>
      <c r="H271" s="248">
        <v>-1.25</v>
      </c>
      <c r="I271" s="249"/>
      <c r="J271" s="245"/>
      <c r="K271" s="245"/>
      <c r="L271" s="250"/>
      <c r="M271" s="251"/>
      <c r="N271" s="252"/>
      <c r="O271" s="252"/>
      <c r="P271" s="252"/>
      <c r="Q271" s="252"/>
      <c r="R271" s="252"/>
      <c r="S271" s="252"/>
      <c r="T271" s="253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4" t="s">
        <v>152</v>
      </c>
      <c r="AU271" s="254" t="s">
        <v>79</v>
      </c>
      <c r="AV271" s="14" t="s">
        <v>79</v>
      </c>
      <c r="AW271" s="14" t="s">
        <v>32</v>
      </c>
      <c r="AX271" s="14" t="s">
        <v>70</v>
      </c>
      <c r="AY271" s="254" t="s">
        <v>141</v>
      </c>
    </row>
    <row r="272" s="14" customFormat="1">
      <c r="A272" s="14"/>
      <c r="B272" s="244"/>
      <c r="C272" s="245"/>
      <c r="D272" s="235" t="s">
        <v>152</v>
      </c>
      <c r="E272" s="246" t="s">
        <v>19</v>
      </c>
      <c r="F272" s="247" t="s">
        <v>1141</v>
      </c>
      <c r="G272" s="245"/>
      <c r="H272" s="248">
        <v>2.1480000000000001</v>
      </c>
      <c r="I272" s="249"/>
      <c r="J272" s="245"/>
      <c r="K272" s="245"/>
      <c r="L272" s="250"/>
      <c r="M272" s="251"/>
      <c r="N272" s="252"/>
      <c r="O272" s="252"/>
      <c r="P272" s="252"/>
      <c r="Q272" s="252"/>
      <c r="R272" s="252"/>
      <c r="S272" s="252"/>
      <c r="T272" s="253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4" t="s">
        <v>152</v>
      </c>
      <c r="AU272" s="254" t="s">
        <v>79</v>
      </c>
      <c r="AV272" s="14" t="s">
        <v>79</v>
      </c>
      <c r="AW272" s="14" t="s">
        <v>32</v>
      </c>
      <c r="AX272" s="14" t="s">
        <v>70</v>
      </c>
      <c r="AY272" s="254" t="s">
        <v>141</v>
      </c>
    </row>
    <row r="273" s="14" customFormat="1">
      <c r="A273" s="14"/>
      <c r="B273" s="244"/>
      <c r="C273" s="245"/>
      <c r="D273" s="235" t="s">
        <v>152</v>
      </c>
      <c r="E273" s="246" t="s">
        <v>19</v>
      </c>
      <c r="F273" s="247" t="s">
        <v>1138</v>
      </c>
      <c r="G273" s="245"/>
      <c r="H273" s="248">
        <v>-0.29999999999999999</v>
      </c>
      <c r="I273" s="249"/>
      <c r="J273" s="245"/>
      <c r="K273" s="245"/>
      <c r="L273" s="250"/>
      <c r="M273" s="251"/>
      <c r="N273" s="252"/>
      <c r="O273" s="252"/>
      <c r="P273" s="252"/>
      <c r="Q273" s="252"/>
      <c r="R273" s="252"/>
      <c r="S273" s="252"/>
      <c r="T273" s="253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4" t="s">
        <v>152</v>
      </c>
      <c r="AU273" s="254" t="s">
        <v>79</v>
      </c>
      <c r="AV273" s="14" t="s">
        <v>79</v>
      </c>
      <c r="AW273" s="14" t="s">
        <v>32</v>
      </c>
      <c r="AX273" s="14" t="s">
        <v>70</v>
      </c>
      <c r="AY273" s="254" t="s">
        <v>141</v>
      </c>
    </row>
    <row r="274" s="14" customFormat="1">
      <c r="A274" s="14"/>
      <c r="B274" s="244"/>
      <c r="C274" s="245"/>
      <c r="D274" s="235" t="s">
        <v>152</v>
      </c>
      <c r="E274" s="246" t="s">
        <v>19</v>
      </c>
      <c r="F274" s="247" t="s">
        <v>1142</v>
      </c>
      <c r="G274" s="245"/>
      <c r="H274" s="248">
        <v>2.1600000000000001</v>
      </c>
      <c r="I274" s="249"/>
      <c r="J274" s="245"/>
      <c r="K274" s="245"/>
      <c r="L274" s="250"/>
      <c r="M274" s="251"/>
      <c r="N274" s="252"/>
      <c r="O274" s="252"/>
      <c r="P274" s="252"/>
      <c r="Q274" s="252"/>
      <c r="R274" s="252"/>
      <c r="S274" s="252"/>
      <c r="T274" s="253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4" t="s">
        <v>152</v>
      </c>
      <c r="AU274" s="254" t="s">
        <v>79</v>
      </c>
      <c r="AV274" s="14" t="s">
        <v>79</v>
      </c>
      <c r="AW274" s="14" t="s">
        <v>32</v>
      </c>
      <c r="AX274" s="14" t="s">
        <v>70</v>
      </c>
      <c r="AY274" s="254" t="s">
        <v>141</v>
      </c>
    </row>
    <row r="275" s="14" customFormat="1">
      <c r="A275" s="14"/>
      <c r="B275" s="244"/>
      <c r="C275" s="245"/>
      <c r="D275" s="235" t="s">
        <v>152</v>
      </c>
      <c r="E275" s="246" t="s">
        <v>19</v>
      </c>
      <c r="F275" s="247" t="s">
        <v>1135</v>
      </c>
      <c r="G275" s="245"/>
      <c r="H275" s="248">
        <v>-0.47999999999999998</v>
      </c>
      <c r="I275" s="249"/>
      <c r="J275" s="245"/>
      <c r="K275" s="245"/>
      <c r="L275" s="250"/>
      <c r="M275" s="251"/>
      <c r="N275" s="252"/>
      <c r="O275" s="252"/>
      <c r="P275" s="252"/>
      <c r="Q275" s="252"/>
      <c r="R275" s="252"/>
      <c r="S275" s="252"/>
      <c r="T275" s="253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4" t="s">
        <v>152</v>
      </c>
      <c r="AU275" s="254" t="s">
        <v>79</v>
      </c>
      <c r="AV275" s="14" t="s">
        <v>79</v>
      </c>
      <c r="AW275" s="14" t="s">
        <v>32</v>
      </c>
      <c r="AX275" s="14" t="s">
        <v>70</v>
      </c>
      <c r="AY275" s="254" t="s">
        <v>141</v>
      </c>
    </row>
    <row r="276" s="14" customFormat="1">
      <c r="A276" s="14"/>
      <c r="B276" s="244"/>
      <c r="C276" s="245"/>
      <c r="D276" s="235" t="s">
        <v>152</v>
      </c>
      <c r="E276" s="246" t="s">
        <v>19</v>
      </c>
      <c r="F276" s="247" t="s">
        <v>1143</v>
      </c>
      <c r="G276" s="245"/>
      <c r="H276" s="248">
        <v>2.7000000000000002</v>
      </c>
      <c r="I276" s="249"/>
      <c r="J276" s="245"/>
      <c r="K276" s="245"/>
      <c r="L276" s="250"/>
      <c r="M276" s="251"/>
      <c r="N276" s="252"/>
      <c r="O276" s="252"/>
      <c r="P276" s="252"/>
      <c r="Q276" s="252"/>
      <c r="R276" s="252"/>
      <c r="S276" s="252"/>
      <c r="T276" s="253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4" t="s">
        <v>152</v>
      </c>
      <c r="AU276" s="254" t="s">
        <v>79</v>
      </c>
      <c r="AV276" s="14" t="s">
        <v>79</v>
      </c>
      <c r="AW276" s="14" t="s">
        <v>32</v>
      </c>
      <c r="AX276" s="14" t="s">
        <v>70</v>
      </c>
      <c r="AY276" s="254" t="s">
        <v>141</v>
      </c>
    </row>
    <row r="277" s="14" customFormat="1">
      <c r="A277" s="14"/>
      <c r="B277" s="244"/>
      <c r="C277" s="245"/>
      <c r="D277" s="235" t="s">
        <v>152</v>
      </c>
      <c r="E277" s="246" t="s">
        <v>19</v>
      </c>
      <c r="F277" s="247" t="s">
        <v>1130</v>
      </c>
      <c r="G277" s="245"/>
      <c r="H277" s="248">
        <v>-0.375</v>
      </c>
      <c r="I277" s="249"/>
      <c r="J277" s="245"/>
      <c r="K277" s="245"/>
      <c r="L277" s="250"/>
      <c r="M277" s="251"/>
      <c r="N277" s="252"/>
      <c r="O277" s="252"/>
      <c r="P277" s="252"/>
      <c r="Q277" s="252"/>
      <c r="R277" s="252"/>
      <c r="S277" s="252"/>
      <c r="T277" s="253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4" t="s">
        <v>152</v>
      </c>
      <c r="AU277" s="254" t="s">
        <v>79</v>
      </c>
      <c r="AV277" s="14" t="s">
        <v>79</v>
      </c>
      <c r="AW277" s="14" t="s">
        <v>32</v>
      </c>
      <c r="AX277" s="14" t="s">
        <v>70</v>
      </c>
      <c r="AY277" s="254" t="s">
        <v>141</v>
      </c>
    </row>
    <row r="278" s="14" customFormat="1">
      <c r="A278" s="14"/>
      <c r="B278" s="244"/>
      <c r="C278" s="245"/>
      <c r="D278" s="235" t="s">
        <v>152</v>
      </c>
      <c r="E278" s="246" t="s">
        <v>19</v>
      </c>
      <c r="F278" s="247" t="s">
        <v>1142</v>
      </c>
      <c r="G278" s="245"/>
      <c r="H278" s="248">
        <v>2.1600000000000001</v>
      </c>
      <c r="I278" s="249"/>
      <c r="J278" s="245"/>
      <c r="K278" s="245"/>
      <c r="L278" s="250"/>
      <c r="M278" s="251"/>
      <c r="N278" s="252"/>
      <c r="O278" s="252"/>
      <c r="P278" s="252"/>
      <c r="Q278" s="252"/>
      <c r="R278" s="252"/>
      <c r="S278" s="252"/>
      <c r="T278" s="25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4" t="s">
        <v>152</v>
      </c>
      <c r="AU278" s="254" t="s">
        <v>79</v>
      </c>
      <c r="AV278" s="14" t="s">
        <v>79</v>
      </c>
      <c r="AW278" s="14" t="s">
        <v>32</v>
      </c>
      <c r="AX278" s="14" t="s">
        <v>70</v>
      </c>
      <c r="AY278" s="254" t="s">
        <v>141</v>
      </c>
    </row>
    <row r="279" s="14" customFormat="1">
      <c r="A279" s="14"/>
      <c r="B279" s="244"/>
      <c r="C279" s="245"/>
      <c r="D279" s="235" t="s">
        <v>152</v>
      </c>
      <c r="E279" s="246" t="s">
        <v>19</v>
      </c>
      <c r="F279" s="247" t="s">
        <v>1138</v>
      </c>
      <c r="G279" s="245"/>
      <c r="H279" s="248">
        <v>-0.29999999999999999</v>
      </c>
      <c r="I279" s="249"/>
      <c r="J279" s="245"/>
      <c r="K279" s="245"/>
      <c r="L279" s="250"/>
      <c r="M279" s="251"/>
      <c r="N279" s="252"/>
      <c r="O279" s="252"/>
      <c r="P279" s="252"/>
      <c r="Q279" s="252"/>
      <c r="R279" s="252"/>
      <c r="S279" s="252"/>
      <c r="T279" s="253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4" t="s">
        <v>152</v>
      </c>
      <c r="AU279" s="254" t="s">
        <v>79</v>
      </c>
      <c r="AV279" s="14" t="s">
        <v>79</v>
      </c>
      <c r="AW279" s="14" t="s">
        <v>32</v>
      </c>
      <c r="AX279" s="14" t="s">
        <v>70</v>
      </c>
      <c r="AY279" s="254" t="s">
        <v>141</v>
      </c>
    </row>
    <row r="280" s="14" customFormat="1">
      <c r="A280" s="14"/>
      <c r="B280" s="244"/>
      <c r="C280" s="245"/>
      <c r="D280" s="235" t="s">
        <v>152</v>
      </c>
      <c r="E280" s="246" t="s">
        <v>19</v>
      </c>
      <c r="F280" s="247" t="s">
        <v>1143</v>
      </c>
      <c r="G280" s="245"/>
      <c r="H280" s="248">
        <v>2.7000000000000002</v>
      </c>
      <c r="I280" s="249"/>
      <c r="J280" s="245"/>
      <c r="K280" s="245"/>
      <c r="L280" s="250"/>
      <c r="M280" s="251"/>
      <c r="N280" s="252"/>
      <c r="O280" s="252"/>
      <c r="P280" s="252"/>
      <c r="Q280" s="252"/>
      <c r="R280" s="252"/>
      <c r="S280" s="252"/>
      <c r="T280" s="253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4" t="s">
        <v>152</v>
      </c>
      <c r="AU280" s="254" t="s">
        <v>79</v>
      </c>
      <c r="AV280" s="14" t="s">
        <v>79</v>
      </c>
      <c r="AW280" s="14" t="s">
        <v>32</v>
      </c>
      <c r="AX280" s="14" t="s">
        <v>70</v>
      </c>
      <c r="AY280" s="254" t="s">
        <v>141</v>
      </c>
    </row>
    <row r="281" s="14" customFormat="1">
      <c r="A281" s="14"/>
      <c r="B281" s="244"/>
      <c r="C281" s="245"/>
      <c r="D281" s="235" t="s">
        <v>152</v>
      </c>
      <c r="E281" s="246" t="s">
        <v>19</v>
      </c>
      <c r="F281" s="247" t="s">
        <v>1130</v>
      </c>
      <c r="G281" s="245"/>
      <c r="H281" s="248">
        <v>-0.375</v>
      </c>
      <c r="I281" s="249"/>
      <c r="J281" s="245"/>
      <c r="K281" s="245"/>
      <c r="L281" s="250"/>
      <c r="M281" s="251"/>
      <c r="N281" s="252"/>
      <c r="O281" s="252"/>
      <c r="P281" s="252"/>
      <c r="Q281" s="252"/>
      <c r="R281" s="252"/>
      <c r="S281" s="252"/>
      <c r="T281" s="253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4" t="s">
        <v>152</v>
      </c>
      <c r="AU281" s="254" t="s">
        <v>79</v>
      </c>
      <c r="AV281" s="14" t="s">
        <v>79</v>
      </c>
      <c r="AW281" s="14" t="s">
        <v>32</v>
      </c>
      <c r="AX281" s="14" t="s">
        <v>70</v>
      </c>
      <c r="AY281" s="254" t="s">
        <v>141</v>
      </c>
    </row>
    <row r="282" s="14" customFormat="1">
      <c r="A282" s="14"/>
      <c r="B282" s="244"/>
      <c r="C282" s="245"/>
      <c r="D282" s="235" t="s">
        <v>152</v>
      </c>
      <c r="E282" s="246" t="s">
        <v>19</v>
      </c>
      <c r="F282" s="247" t="s">
        <v>1143</v>
      </c>
      <c r="G282" s="245"/>
      <c r="H282" s="248">
        <v>2.7000000000000002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152</v>
      </c>
      <c r="AU282" s="254" t="s">
        <v>79</v>
      </c>
      <c r="AV282" s="14" t="s">
        <v>79</v>
      </c>
      <c r="AW282" s="14" t="s">
        <v>32</v>
      </c>
      <c r="AX282" s="14" t="s">
        <v>70</v>
      </c>
      <c r="AY282" s="254" t="s">
        <v>141</v>
      </c>
    </row>
    <row r="283" s="14" customFormat="1">
      <c r="A283" s="14"/>
      <c r="B283" s="244"/>
      <c r="C283" s="245"/>
      <c r="D283" s="235" t="s">
        <v>152</v>
      </c>
      <c r="E283" s="246" t="s">
        <v>19</v>
      </c>
      <c r="F283" s="247" t="s">
        <v>1130</v>
      </c>
      <c r="G283" s="245"/>
      <c r="H283" s="248">
        <v>-0.375</v>
      </c>
      <c r="I283" s="249"/>
      <c r="J283" s="245"/>
      <c r="K283" s="245"/>
      <c r="L283" s="250"/>
      <c r="M283" s="251"/>
      <c r="N283" s="252"/>
      <c r="O283" s="252"/>
      <c r="P283" s="252"/>
      <c r="Q283" s="252"/>
      <c r="R283" s="252"/>
      <c r="S283" s="252"/>
      <c r="T283" s="253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4" t="s">
        <v>152</v>
      </c>
      <c r="AU283" s="254" t="s">
        <v>79</v>
      </c>
      <c r="AV283" s="14" t="s">
        <v>79</v>
      </c>
      <c r="AW283" s="14" t="s">
        <v>32</v>
      </c>
      <c r="AX283" s="14" t="s">
        <v>70</v>
      </c>
      <c r="AY283" s="254" t="s">
        <v>141</v>
      </c>
    </row>
    <row r="284" s="14" customFormat="1">
      <c r="A284" s="14"/>
      <c r="B284" s="244"/>
      <c r="C284" s="245"/>
      <c r="D284" s="235" t="s">
        <v>152</v>
      </c>
      <c r="E284" s="246" t="s">
        <v>19</v>
      </c>
      <c r="F284" s="247" t="s">
        <v>1143</v>
      </c>
      <c r="G284" s="245"/>
      <c r="H284" s="248">
        <v>2.7000000000000002</v>
      </c>
      <c r="I284" s="249"/>
      <c r="J284" s="245"/>
      <c r="K284" s="245"/>
      <c r="L284" s="250"/>
      <c r="M284" s="251"/>
      <c r="N284" s="252"/>
      <c r="O284" s="252"/>
      <c r="P284" s="252"/>
      <c r="Q284" s="252"/>
      <c r="R284" s="252"/>
      <c r="S284" s="252"/>
      <c r="T284" s="253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4" t="s">
        <v>152</v>
      </c>
      <c r="AU284" s="254" t="s">
        <v>79</v>
      </c>
      <c r="AV284" s="14" t="s">
        <v>79</v>
      </c>
      <c r="AW284" s="14" t="s">
        <v>32</v>
      </c>
      <c r="AX284" s="14" t="s">
        <v>70</v>
      </c>
      <c r="AY284" s="254" t="s">
        <v>141</v>
      </c>
    </row>
    <row r="285" s="14" customFormat="1">
      <c r="A285" s="14"/>
      <c r="B285" s="244"/>
      <c r="C285" s="245"/>
      <c r="D285" s="235" t="s">
        <v>152</v>
      </c>
      <c r="E285" s="246" t="s">
        <v>19</v>
      </c>
      <c r="F285" s="247" t="s">
        <v>1130</v>
      </c>
      <c r="G285" s="245"/>
      <c r="H285" s="248">
        <v>-0.375</v>
      </c>
      <c r="I285" s="249"/>
      <c r="J285" s="245"/>
      <c r="K285" s="245"/>
      <c r="L285" s="250"/>
      <c r="M285" s="251"/>
      <c r="N285" s="252"/>
      <c r="O285" s="252"/>
      <c r="P285" s="252"/>
      <c r="Q285" s="252"/>
      <c r="R285" s="252"/>
      <c r="S285" s="252"/>
      <c r="T285" s="253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4" t="s">
        <v>152</v>
      </c>
      <c r="AU285" s="254" t="s">
        <v>79</v>
      </c>
      <c r="AV285" s="14" t="s">
        <v>79</v>
      </c>
      <c r="AW285" s="14" t="s">
        <v>32</v>
      </c>
      <c r="AX285" s="14" t="s">
        <v>70</v>
      </c>
      <c r="AY285" s="254" t="s">
        <v>141</v>
      </c>
    </row>
    <row r="286" s="14" customFormat="1">
      <c r="A286" s="14"/>
      <c r="B286" s="244"/>
      <c r="C286" s="245"/>
      <c r="D286" s="235" t="s">
        <v>152</v>
      </c>
      <c r="E286" s="246" t="s">
        <v>19</v>
      </c>
      <c r="F286" s="247" t="s">
        <v>1143</v>
      </c>
      <c r="G286" s="245"/>
      <c r="H286" s="248">
        <v>2.7000000000000002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152</v>
      </c>
      <c r="AU286" s="254" t="s">
        <v>79</v>
      </c>
      <c r="AV286" s="14" t="s">
        <v>79</v>
      </c>
      <c r="AW286" s="14" t="s">
        <v>32</v>
      </c>
      <c r="AX286" s="14" t="s">
        <v>70</v>
      </c>
      <c r="AY286" s="254" t="s">
        <v>141</v>
      </c>
    </row>
    <row r="287" s="14" customFormat="1">
      <c r="A287" s="14"/>
      <c r="B287" s="244"/>
      <c r="C287" s="245"/>
      <c r="D287" s="235" t="s">
        <v>152</v>
      </c>
      <c r="E287" s="246" t="s">
        <v>19</v>
      </c>
      <c r="F287" s="247" t="s">
        <v>1130</v>
      </c>
      <c r="G287" s="245"/>
      <c r="H287" s="248">
        <v>-0.375</v>
      </c>
      <c r="I287" s="249"/>
      <c r="J287" s="245"/>
      <c r="K287" s="245"/>
      <c r="L287" s="250"/>
      <c r="M287" s="251"/>
      <c r="N287" s="252"/>
      <c r="O287" s="252"/>
      <c r="P287" s="252"/>
      <c r="Q287" s="252"/>
      <c r="R287" s="252"/>
      <c r="S287" s="252"/>
      <c r="T287" s="253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4" t="s">
        <v>152</v>
      </c>
      <c r="AU287" s="254" t="s">
        <v>79</v>
      </c>
      <c r="AV287" s="14" t="s">
        <v>79</v>
      </c>
      <c r="AW287" s="14" t="s">
        <v>32</v>
      </c>
      <c r="AX287" s="14" t="s">
        <v>70</v>
      </c>
      <c r="AY287" s="254" t="s">
        <v>141</v>
      </c>
    </row>
    <row r="288" s="14" customFormat="1">
      <c r="A288" s="14"/>
      <c r="B288" s="244"/>
      <c r="C288" s="245"/>
      <c r="D288" s="235" t="s">
        <v>152</v>
      </c>
      <c r="E288" s="246" t="s">
        <v>19</v>
      </c>
      <c r="F288" s="247" t="s">
        <v>1144</v>
      </c>
      <c r="G288" s="245"/>
      <c r="H288" s="248">
        <v>8</v>
      </c>
      <c r="I288" s="249"/>
      <c r="J288" s="245"/>
      <c r="K288" s="245"/>
      <c r="L288" s="250"/>
      <c r="M288" s="251"/>
      <c r="N288" s="252"/>
      <c r="O288" s="252"/>
      <c r="P288" s="252"/>
      <c r="Q288" s="252"/>
      <c r="R288" s="252"/>
      <c r="S288" s="252"/>
      <c r="T288" s="253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4" t="s">
        <v>152</v>
      </c>
      <c r="AU288" s="254" t="s">
        <v>79</v>
      </c>
      <c r="AV288" s="14" t="s">
        <v>79</v>
      </c>
      <c r="AW288" s="14" t="s">
        <v>32</v>
      </c>
      <c r="AX288" s="14" t="s">
        <v>70</v>
      </c>
      <c r="AY288" s="254" t="s">
        <v>141</v>
      </c>
    </row>
    <row r="289" s="14" customFormat="1">
      <c r="A289" s="14"/>
      <c r="B289" s="244"/>
      <c r="C289" s="245"/>
      <c r="D289" s="235" t="s">
        <v>152</v>
      </c>
      <c r="E289" s="246" t="s">
        <v>19</v>
      </c>
      <c r="F289" s="247" t="s">
        <v>1145</v>
      </c>
      <c r="G289" s="245"/>
      <c r="H289" s="248">
        <v>-1</v>
      </c>
      <c r="I289" s="249"/>
      <c r="J289" s="245"/>
      <c r="K289" s="245"/>
      <c r="L289" s="250"/>
      <c r="M289" s="251"/>
      <c r="N289" s="252"/>
      <c r="O289" s="252"/>
      <c r="P289" s="252"/>
      <c r="Q289" s="252"/>
      <c r="R289" s="252"/>
      <c r="S289" s="252"/>
      <c r="T289" s="253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4" t="s">
        <v>152</v>
      </c>
      <c r="AU289" s="254" t="s">
        <v>79</v>
      </c>
      <c r="AV289" s="14" t="s">
        <v>79</v>
      </c>
      <c r="AW289" s="14" t="s">
        <v>32</v>
      </c>
      <c r="AX289" s="14" t="s">
        <v>70</v>
      </c>
      <c r="AY289" s="254" t="s">
        <v>141</v>
      </c>
    </row>
    <row r="290" s="14" customFormat="1">
      <c r="A290" s="14"/>
      <c r="B290" s="244"/>
      <c r="C290" s="245"/>
      <c r="D290" s="235" t="s">
        <v>152</v>
      </c>
      <c r="E290" s="246" t="s">
        <v>19</v>
      </c>
      <c r="F290" s="247" t="s">
        <v>1143</v>
      </c>
      <c r="G290" s="245"/>
      <c r="H290" s="248">
        <v>2.7000000000000002</v>
      </c>
      <c r="I290" s="249"/>
      <c r="J290" s="245"/>
      <c r="K290" s="245"/>
      <c r="L290" s="250"/>
      <c r="M290" s="251"/>
      <c r="N290" s="252"/>
      <c r="O290" s="252"/>
      <c r="P290" s="252"/>
      <c r="Q290" s="252"/>
      <c r="R290" s="252"/>
      <c r="S290" s="252"/>
      <c r="T290" s="253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4" t="s">
        <v>152</v>
      </c>
      <c r="AU290" s="254" t="s">
        <v>79</v>
      </c>
      <c r="AV290" s="14" t="s">
        <v>79</v>
      </c>
      <c r="AW290" s="14" t="s">
        <v>32</v>
      </c>
      <c r="AX290" s="14" t="s">
        <v>70</v>
      </c>
      <c r="AY290" s="254" t="s">
        <v>141</v>
      </c>
    </row>
    <row r="291" s="14" customFormat="1">
      <c r="A291" s="14"/>
      <c r="B291" s="244"/>
      <c r="C291" s="245"/>
      <c r="D291" s="235" t="s">
        <v>152</v>
      </c>
      <c r="E291" s="246" t="s">
        <v>19</v>
      </c>
      <c r="F291" s="247" t="s">
        <v>1130</v>
      </c>
      <c r="G291" s="245"/>
      <c r="H291" s="248">
        <v>-0.375</v>
      </c>
      <c r="I291" s="249"/>
      <c r="J291" s="245"/>
      <c r="K291" s="245"/>
      <c r="L291" s="250"/>
      <c r="M291" s="251"/>
      <c r="N291" s="252"/>
      <c r="O291" s="252"/>
      <c r="P291" s="252"/>
      <c r="Q291" s="252"/>
      <c r="R291" s="252"/>
      <c r="S291" s="252"/>
      <c r="T291" s="253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4" t="s">
        <v>152</v>
      </c>
      <c r="AU291" s="254" t="s">
        <v>79</v>
      </c>
      <c r="AV291" s="14" t="s">
        <v>79</v>
      </c>
      <c r="AW291" s="14" t="s">
        <v>32</v>
      </c>
      <c r="AX291" s="14" t="s">
        <v>70</v>
      </c>
      <c r="AY291" s="254" t="s">
        <v>141</v>
      </c>
    </row>
    <row r="292" s="14" customFormat="1">
      <c r="A292" s="14"/>
      <c r="B292" s="244"/>
      <c r="C292" s="245"/>
      <c r="D292" s="235" t="s">
        <v>152</v>
      </c>
      <c r="E292" s="246" t="s">
        <v>19</v>
      </c>
      <c r="F292" s="247" t="s">
        <v>1142</v>
      </c>
      <c r="G292" s="245"/>
      <c r="H292" s="248">
        <v>2.1600000000000001</v>
      </c>
      <c r="I292" s="249"/>
      <c r="J292" s="245"/>
      <c r="K292" s="245"/>
      <c r="L292" s="250"/>
      <c r="M292" s="251"/>
      <c r="N292" s="252"/>
      <c r="O292" s="252"/>
      <c r="P292" s="252"/>
      <c r="Q292" s="252"/>
      <c r="R292" s="252"/>
      <c r="S292" s="252"/>
      <c r="T292" s="253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4" t="s">
        <v>152</v>
      </c>
      <c r="AU292" s="254" t="s">
        <v>79</v>
      </c>
      <c r="AV292" s="14" t="s">
        <v>79</v>
      </c>
      <c r="AW292" s="14" t="s">
        <v>32</v>
      </c>
      <c r="AX292" s="14" t="s">
        <v>70</v>
      </c>
      <c r="AY292" s="254" t="s">
        <v>141</v>
      </c>
    </row>
    <row r="293" s="14" customFormat="1">
      <c r="A293" s="14"/>
      <c r="B293" s="244"/>
      <c r="C293" s="245"/>
      <c r="D293" s="235" t="s">
        <v>152</v>
      </c>
      <c r="E293" s="246" t="s">
        <v>19</v>
      </c>
      <c r="F293" s="247" t="s">
        <v>1133</v>
      </c>
      <c r="G293" s="245"/>
      <c r="H293" s="248">
        <v>-0.12</v>
      </c>
      <c r="I293" s="249"/>
      <c r="J293" s="245"/>
      <c r="K293" s="245"/>
      <c r="L293" s="250"/>
      <c r="M293" s="251"/>
      <c r="N293" s="252"/>
      <c r="O293" s="252"/>
      <c r="P293" s="252"/>
      <c r="Q293" s="252"/>
      <c r="R293" s="252"/>
      <c r="S293" s="252"/>
      <c r="T293" s="253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4" t="s">
        <v>152</v>
      </c>
      <c r="AU293" s="254" t="s">
        <v>79</v>
      </c>
      <c r="AV293" s="14" t="s">
        <v>79</v>
      </c>
      <c r="AW293" s="14" t="s">
        <v>32</v>
      </c>
      <c r="AX293" s="14" t="s">
        <v>70</v>
      </c>
      <c r="AY293" s="254" t="s">
        <v>141</v>
      </c>
    </row>
    <row r="294" s="14" customFormat="1">
      <c r="A294" s="14"/>
      <c r="B294" s="244"/>
      <c r="C294" s="245"/>
      <c r="D294" s="235" t="s">
        <v>152</v>
      </c>
      <c r="E294" s="246" t="s">
        <v>19</v>
      </c>
      <c r="F294" s="247" t="s">
        <v>1143</v>
      </c>
      <c r="G294" s="245"/>
      <c r="H294" s="248">
        <v>2.7000000000000002</v>
      </c>
      <c r="I294" s="249"/>
      <c r="J294" s="245"/>
      <c r="K294" s="245"/>
      <c r="L294" s="250"/>
      <c r="M294" s="251"/>
      <c r="N294" s="252"/>
      <c r="O294" s="252"/>
      <c r="P294" s="252"/>
      <c r="Q294" s="252"/>
      <c r="R294" s="252"/>
      <c r="S294" s="252"/>
      <c r="T294" s="253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4" t="s">
        <v>152</v>
      </c>
      <c r="AU294" s="254" t="s">
        <v>79</v>
      </c>
      <c r="AV294" s="14" t="s">
        <v>79</v>
      </c>
      <c r="AW294" s="14" t="s">
        <v>32</v>
      </c>
      <c r="AX294" s="14" t="s">
        <v>70</v>
      </c>
      <c r="AY294" s="254" t="s">
        <v>141</v>
      </c>
    </row>
    <row r="295" s="14" customFormat="1">
      <c r="A295" s="14"/>
      <c r="B295" s="244"/>
      <c r="C295" s="245"/>
      <c r="D295" s="235" t="s">
        <v>152</v>
      </c>
      <c r="E295" s="246" t="s">
        <v>19</v>
      </c>
      <c r="F295" s="247" t="s">
        <v>1130</v>
      </c>
      <c r="G295" s="245"/>
      <c r="H295" s="248">
        <v>-0.375</v>
      </c>
      <c r="I295" s="249"/>
      <c r="J295" s="245"/>
      <c r="K295" s="245"/>
      <c r="L295" s="250"/>
      <c r="M295" s="251"/>
      <c r="N295" s="252"/>
      <c r="O295" s="252"/>
      <c r="P295" s="252"/>
      <c r="Q295" s="252"/>
      <c r="R295" s="252"/>
      <c r="S295" s="252"/>
      <c r="T295" s="253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4" t="s">
        <v>152</v>
      </c>
      <c r="AU295" s="254" t="s">
        <v>79</v>
      </c>
      <c r="AV295" s="14" t="s">
        <v>79</v>
      </c>
      <c r="AW295" s="14" t="s">
        <v>32</v>
      </c>
      <c r="AX295" s="14" t="s">
        <v>70</v>
      </c>
      <c r="AY295" s="254" t="s">
        <v>141</v>
      </c>
    </row>
    <row r="296" s="14" customFormat="1">
      <c r="A296" s="14"/>
      <c r="B296" s="244"/>
      <c r="C296" s="245"/>
      <c r="D296" s="235" t="s">
        <v>152</v>
      </c>
      <c r="E296" s="246" t="s">
        <v>19</v>
      </c>
      <c r="F296" s="247" t="s">
        <v>1143</v>
      </c>
      <c r="G296" s="245"/>
      <c r="H296" s="248">
        <v>2.7000000000000002</v>
      </c>
      <c r="I296" s="249"/>
      <c r="J296" s="245"/>
      <c r="K296" s="245"/>
      <c r="L296" s="250"/>
      <c r="M296" s="251"/>
      <c r="N296" s="252"/>
      <c r="O296" s="252"/>
      <c r="P296" s="252"/>
      <c r="Q296" s="252"/>
      <c r="R296" s="252"/>
      <c r="S296" s="252"/>
      <c r="T296" s="253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4" t="s">
        <v>152</v>
      </c>
      <c r="AU296" s="254" t="s">
        <v>79</v>
      </c>
      <c r="AV296" s="14" t="s">
        <v>79</v>
      </c>
      <c r="AW296" s="14" t="s">
        <v>32</v>
      </c>
      <c r="AX296" s="14" t="s">
        <v>70</v>
      </c>
      <c r="AY296" s="254" t="s">
        <v>141</v>
      </c>
    </row>
    <row r="297" s="14" customFormat="1">
      <c r="A297" s="14"/>
      <c r="B297" s="244"/>
      <c r="C297" s="245"/>
      <c r="D297" s="235" t="s">
        <v>152</v>
      </c>
      <c r="E297" s="246" t="s">
        <v>19</v>
      </c>
      <c r="F297" s="247" t="s">
        <v>1130</v>
      </c>
      <c r="G297" s="245"/>
      <c r="H297" s="248">
        <v>-0.375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152</v>
      </c>
      <c r="AU297" s="254" t="s">
        <v>79</v>
      </c>
      <c r="AV297" s="14" t="s">
        <v>79</v>
      </c>
      <c r="AW297" s="14" t="s">
        <v>32</v>
      </c>
      <c r="AX297" s="14" t="s">
        <v>70</v>
      </c>
      <c r="AY297" s="254" t="s">
        <v>141</v>
      </c>
    </row>
    <row r="298" s="14" customFormat="1">
      <c r="A298" s="14"/>
      <c r="B298" s="244"/>
      <c r="C298" s="245"/>
      <c r="D298" s="235" t="s">
        <v>152</v>
      </c>
      <c r="E298" s="246" t="s">
        <v>19</v>
      </c>
      <c r="F298" s="247" t="s">
        <v>1146</v>
      </c>
      <c r="G298" s="245"/>
      <c r="H298" s="248">
        <v>1.8</v>
      </c>
      <c r="I298" s="249"/>
      <c r="J298" s="245"/>
      <c r="K298" s="245"/>
      <c r="L298" s="250"/>
      <c r="M298" s="251"/>
      <c r="N298" s="252"/>
      <c r="O298" s="252"/>
      <c r="P298" s="252"/>
      <c r="Q298" s="252"/>
      <c r="R298" s="252"/>
      <c r="S298" s="252"/>
      <c r="T298" s="253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4" t="s">
        <v>152</v>
      </c>
      <c r="AU298" s="254" t="s">
        <v>79</v>
      </c>
      <c r="AV298" s="14" t="s">
        <v>79</v>
      </c>
      <c r="AW298" s="14" t="s">
        <v>32</v>
      </c>
      <c r="AX298" s="14" t="s">
        <v>70</v>
      </c>
      <c r="AY298" s="254" t="s">
        <v>141</v>
      </c>
    </row>
    <row r="299" s="14" customFormat="1">
      <c r="A299" s="14"/>
      <c r="B299" s="244"/>
      <c r="C299" s="245"/>
      <c r="D299" s="235" t="s">
        <v>152</v>
      </c>
      <c r="E299" s="246" t="s">
        <v>19</v>
      </c>
      <c r="F299" s="247" t="s">
        <v>1147</v>
      </c>
      <c r="G299" s="245"/>
      <c r="H299" s="248">
        <v>-0.40000000000000002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152</v>
      </c>
      <c r="AU299" s="254" t="s">
        <v>79</v>
      </c>
      <c r="AV299" s="14" t="s">
        <v>79</v>
      </c>
      <c r="AW299" s="14" t="s">
        <v>32</v>
      </c>
      <c r="AX299" s="14" t="s">
        <v>70</v>
      </c>
      <c r="AY299" s="254" t="s">
        <v>141</v>
      </c>
    </row>
    <row r="300" s="14" customFormat="1">
      <c r="A300" s="14"/>
      <c r="B300" s="244"/>
      <c r="C300" s="245"/>
      <c r="D300" s="235" t="s">
        <v>152</v>
      </c>
      <c r="E300" s="246" t="s">
        <v>19</v>
      </c>
      <c r="F300" s="247" t="s">
        <v>1148</v>
      </c>
      <c r="G300" s="245"/>
      <c r="H300" s="248">
        <v>2.835</v>
      </c>
      <c r="I300" s="249"/>
      <c r="J300" s="245"/>
      <c r="K300" s="245"/>
      <c r="L300" s="250"/>
      <c r="M300" s="251"/>
      <c r="N300" s="252"/>
      <c r="O300" s="252"/>
      <c r="P300" s="252"/>
      <c r="Q300" s="252"/>
      <c r="R300" s="252"/>
      <c r="S300" s="252"/>
      <c r="T300" s="25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4" t="s">
        <v>152</v>
      </c>
      <c r="AU300" s="254" t="s">
        <v>79</v>
      </c>
      <c r="AV300" s="14" t="s">
        <v>79</v>
      </c>
      <c r="AW300" s="14" t="s">
        <v>32</v>
      </c>
      <c r="AX300" s="14" t="s">
        <v>70</v>
      </c>
      <c r="AY300" s="254" t="s">
        <v>141</v>
      </c>
    </row>
    <row r="301" s="14" customFormat="1">
      <c r="A301" s="14"/>
      <c r="B301" s="244"/>
      <c r="C301" s="245"/>
      <c r="D301" s="235" t="s">
        <v>152</v>
      </c>
      <c r="E301" s="246" t="s">
        <v>19</v>
      </c>
      <c r="F301" s="247" t="s">
        <v>1130</v>
      </c>
      <c r="G301" s="245"/>
      <c r="H301" s="248">
        <v>-0.375</v>
      </c>
      <c r="I301" s="249"/>
      <c r="J301" s="245"/>
      <c r="K301" s="245"/>
      <c r="L301" s="250"/>
      <c r="M301" s="251"/>
      <c r="N301" s="252"/>
      <c r="O301" s="252"/>
      <c r="P301" s="252"/>
      <c r="Q301" s="252"/>
      <c r="R301" s="252"/>
      <c r="S301" s="252"/>
      <c r="T301" s="253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4" t="s">
        <v>152</v>
      </c>
      <c r="AU301" s="254" t="s">
        <v>79</v>
      </c>
      <c r="AV301" s="14" t="s">
        <v>79</v>
      </c>
      <c r="AW301" s="14" t="s">
        <v>32</v>
      </c>
      <c r="AX301" s="14" t="s">
        <v>70</v>
      </c>
      <c r="AY301" s="254" t="s">
        <v>141</v>
      </c>
    </row>
    <row r="302" s="14" customFormat="1">
      <c r="A302" s="14"/>
      <c r="B302" s="244"/>
      <c r="C302" s="245"/>
      <c r="D302" s="235" t="s">
        <v>152</v>
      </c>
      <c r="E302" s="246" t="s">
        <v>19</v>
      </c>
      <c r="F302" s="247" t="s">
        <v>1149</v>
      </c>
      <c r="G302" s="245"/>
      <c r="H302" s="248">
        <v>2.9399999999999999</v>
      </c>
      <c r="I302" s="249"/>
      <c r="J302" s="245"/>
      <c r="K302" s="245"/>
      <c r="L302" s="250"/>
      <c r="M302" s="251"/>
      <c r="N302" s="252"/>
      <c r="O302" s="252"/>
      <c r="P302" s="252"/>
      <c r="Q302" s="252"/>
      <c r="R302" s="252"/>
      <c r="S302" s="252"/>
      <c r="T302" s="253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4" t="s">
        <v>152</v>
      </c>
      <c r="AU302" s="254" t="s">
        <v>79</v>
      </c>
      <c r="AV302" s="14" t="s">
        <v>79</v>
      </c>
      <c r="AW302" s="14" t="s">
        <v>32</v>
      </c>
      <c r="AX302" s="14" t="s">
        <v>70</v>
      </c>
      <c r="AY302" s="254" t="s">
        <v>141</v>
      </c>
    </row>
    <row r="303" s="14" customFormat="1">
      <c r="A303" s="14"/>
      <c r="B303" s="244"/>
      <c r="C303" s="245"/>
      <c r="D303" s="235" t="s">
        <v>152</v>
      </c>
      <c r="E303" s="246" t="s">
        <v>19</v>
      </c>
      <c r="F303" s="247" t="s">
        <v>1150</v>
      </c>
      <c r="G303" s="245"/>
      <c r="H303" s="248">
        <v>-0.45000000000000001</v>
      </c>
      <c r="I303" s="249"/>
      <c r="J303" s="245"/>
      <c r="K303" s="245"/>
      <c r="L303" s="250"/>
      <c r="M303" s="251"/>
      <c r="N303" s="252"/>
      <c r="O303" s="252"/>
      <c r="P303" s="252"/>
      <c r="Q303" s="252"/>
      <c r="R303" s="252"/>
      <c r="S303" s="252"/>
      <c r="T303" s="253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4" t="s">
        <v>152</v>
      </c>
      <c r="AU303" s="254" t="s">
        <v>79</v>
      </c>
      <c r="AV303" s="14" t="s">
        <v>79</v>
      </c>
      <c r="AW303" s="14" t="s">
        <v>32</v>
      </c>
      <c r="AX303" s="14" t="s">
        <v>70</v>
      </c>
      <c r="AY303" s="254" t="s">
        <v>141</v>
      </c>
    </row>
    <row r="304" s="14" customFormat="1">
      <c r="A304" s="14"/>
      <c r="B304" s="244"/>
      <c r="C304" s="245"/>
      <c r="D304" s="235" t="s">
        <v>152</v>
      </c>
      <c r="E304" s="246" t="s">
        <v>19</v>
      </c>
      <c r="F304" s="247" t="s">
        <v>1148</v>
      </c>
      <c r="G304" s="245"/>
      <c r="H304" s="248">
        <v>2.835</v>
      </c>
      <c r="I304" s="249"/>
      <c r="J304" s="245"/>
      <c r="K304" s="245"/>
      <c r="L304" s="250"/>
      <c r="M304" s="251"/>
      <c r="N304" s="252"/>
      <c r="O304" s="252"/>
      <c r="P304" s="252"/>
      <c r="Q304" s="252"/>
      <c r="R304" s="252"/>
      <c r="S304" s="252"/>
      <c r="T304" s="253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4" t="s">
        <v>152</v>
      </c>
      <c r="AU304" s="254" t="s">
        <v>79</v>
      </c>
      <c r="AV304" s="14" t="s">
        <v>79</v>
      </c>
      <c r="AW304" s="14" t="s">
        <v>32</v>
      </c>
      <c r="AX304" s="14" t="s">
        <v>70</v>
      </c>
      <c r="AY304" s="254" t="s">
        <v>141</v>
      </c>
    </row>
    <row r="305" s="14" customFormat="1">
      <c r="A305" s="14"/>
      <c r="B305" s="244"/>
      <c r="C305" s="245"/>
      <c r="D305" s="235" t="s">
        <v>152</v>
      </c>
      <c r="E305" s="246" t="s">
        <v>19</v>
      </c>
      <c r="F305" s="247" t="s">
        <v>1150</v>
      </c>
      <c r="G305" s="245"/>
      <c r="H305" s="248">
        <v>-0.45000000000000001</v>
      </c>
      <c r="I305" s="249"/>
      <c r="J305" s="245"/>
      <c r="K305" s="245"/>
      <c r="L305" s="250"/>
      <c r="M305" s="251"/>
      <c r="N305" s="252"/>
      <c r="O305" s="252"/>
      <c r="P305" s="252"/>
      <c r="Q305" s="252"/>
      <c r="R305" s="252"/>
      <c r="S305" s="252"/>
      <c r="T305" s="253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54" t="s">
        <v>152</v>
      </c>
      <c r="AU305" s="254" t="s">
        <v>79</v>
      </c>
      <c r="AV305" s="14" t="s">
        <v>79</v>
      </c>
      <c r="AW305" s="14" t="s">
        <v>32</v>
      </c>
      <c r="AX305" s="14" t="s">
        <v>70</v>
      </c>
      <c r="AY305" s="254" t="s">
        <v>141</v>
      </c>
    </row>
    <row r="306" s="14" customFormat="1">
      <c r="A306" s="14"/>
      <c r="B306" s="244"/>
      <c r="C306" s="245"/>
      <c r="D306" s="235" t="s">
        <v>152</v>
      </c>
      <c r="E306" s="246" t="s">
        <v>19</v>
      </c>
      <c r="F306" s="247" t="s">
        <v>1151</v>
      </c>
      <c r="G306" s="245"/>
      <c r="H306" s="248">
        <v>2.73</v>
      </c>
      <c r="I306" s="249"/>
      <c r="J306" s="245"/>
      <c r="K306" s="245"/>
      <c r="L306" s="250"/>
      <c r="M306" s="251"/>
      <c r="N306" s="252"/>
      <c r="O306" s="252"/>
      <c r="P306" s="252"/>
      <c r="Q306" s="252"/>
      <c r="R306" s="252"/>
      <c r="S306" s="252"/>
      <c r="T306" s="253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4" t="s">
        <v>152</v>
      </c>
      <c r="AU306" s="254" t="s">
        <v>79</v>
      </c>
      <c r="AV306" s="14" t="s">
        <v>79</v>
      </c>
      <c r="AW306" s="14" t="s">
        <v>32</v>
      </c>
      <c r="AX306" s="14" t="s">
        <v>70</v>
      </c>
      <c r="AY306" s="254" t="s">
        <v>141</v>
      </c>
    </row>
    <row r="307" s="14" customFormat="1">
      <c r="A307" s="14"/>
      <c r="B307" s="244"/>
      <c r="C307" s="245"/>
      <c r="D307" s="235" t="s">
        <v>152</v>
      </c>
      <c r="E307" s="246" t="s">
        <v>19</v>
      </c>
      <c r="F307" s="247" t="s">
        <v>1150</v>
      </c>
      <c r="G307" s="245"/>
      <c r="H307" s="248">
        <v>-0.45000000000000001</v>
      </c>
      <c r="I307" s="249"/>
      <c r="J307" s="245"/>
      <c r="K307" s="245"/>
      <c r="L307" s="250"/>
      <c r="M307" s="251"/>
      <c r="N307" s="252"/>
      <c r="O307" s="252"/>
      <c r="P307" s="252"/>
      <c r="Q307" s="252"/>
      <c r="R307" s="252"/>
      <c r="S307" s="252"/>
      <c r="T307" s="253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4" t="s">
        <v>152</v>
      </c>
      <c r="AU307" s="254" t="s">
        <v>79</v>
      </c>
      <c r="AV307" s="14" t="s">
        <v>79</v>
      </c>
      <c r="AW307" s="14" t="s">
        <v>32</v>
      </c>
      <c r="AX307" s="14" t="s">
        <v>70</v>
      </c>
      <c r="AY307" s="254" t="s">
        <v>141</v>
      </c>
    </row>
    <row r="308" s="14" customFormat="1">
      <c r="A308" s="14"/>
      <c r="B308" s="244"/>
      <c r="C308" s="245"/>
      <c r="D308" s="235" t="s">
        <v>152</v>
      </c>
      <c r="E308" s="246" t="s">
        <v>19</v>
      </c>
      <c r="F308" s="247" t="s">
        <v>1134</v>
      </c>
      <c r="G308" s="245"/>
      <c r="H308" s="248">
        <v>2.1360000000000001</v>
      </c>
      <c r="I308" s="249"/>
      <c r="J308" s="245"/>
      <c r="K308" s="245"/>
      <c r="L308" s="250"/>
      <c r="M308" s="251"/>
      <c r="N308" s="252"/>
      <c r="O308" s="252"/>
      <c r="P308" s="252"/>
      <c r="Q308" s="252"/>
      <c r="R308" s="252"/>
      <c r="S308" s="252"/>
      <c r="T308" s="253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4" t="s">
        <v>152</v>
      </c>
      <c r="AU308" s="254" t="s">
        <v>79</v>
      </c>
      <c r="AV308" s="14" t="s">
        <v>79</v>
      </c>
      <c r="AW308" s="14" t="s">
        <v>32</v>
      </c>
      <c r="AX308" s="14" t="s">
        <v>70</v>
      </c>
      <c r="AY308" s="254" t="s">
        <v>141</v>
      </c>
    </row>
    <row r="309" s="14" customFormat="1">
      <c r="A309" s="14"/>
      <c r="B309" s="244"/>
      <c r="C309" s="245"/>
      <c r="D309" s="235" t="s">
        <v>152</v>
      </c>
      <c r="E309" s="246" t="s">
        <v>19</v>
      </c>
      <c r="F309" s="247" t="s">
        <v>229</v>
      </c>
      <c r="G309" s="245"/>
      <c r="H309" s="248">
        <v>-0.35999999999999999</v>
      </c>
      <c r="I309" s="249"/>
      <c r="J309" s="245"/>
      <c r="K309" s="245"/>
      <c r="L309" s="250"/>
      <c r="M309" s="251"/>
      <c r="N309" s="252"/>
      <c r="O309" s="252"/>
      <c r="P309" s="252"/>
      <c r="Q309" s="252"/>
      <c r="R309" s="252"/>
      <c r="S309" s="252"/>
      <c r="T309" s="253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4" t="s">
        <v>152</v>
      </c>
      <c r="AU309" s="254" t="s">
        <v>79</v>
      </c>
      <c r="AV309" s="14" t="s">
        <v>79</v>
      </c>
      <c r="AW309" s="14" t="s">
        <v>32</v>
      </c>
      <c r="AX309" s="14" t="s">
        <v>70</v>
      </c>
      <c r="AY309" s="254" t="s">
        <v>141</v>
      </c>
    </row>
    <row r="310" s="14" customFormat="1">
      <c r="A310" s="14"/>
      <c r="B310" s="244"/>
      <c r="C310" s="245"/>
      <c r="D310" s="235" t="s">
        <v>152</v>
      </c>
      <c r="E310" s="246" t="s">
        <v>19</v>
      </c>
      <c r="F310" s="247" t="s">
        <v>1131</v>
      </c>
      <c r="G310" s="245"/>
      <c r="H310" s="248">
        <v>2.1240000000000001</v>
      </c>
      <c r="I310" s="249"/>
      <c r="J310" s="245"/>
      <c r="K310" s="245"/>
      <c r="L310" s="250"/>
      <c r="M310" s="251"/>
      <c r="N310" s="252"/>
      <c r="O310" s="252"/>
      <c r="P310" s="252"/>
      <c r="Q310" s="252"/>
      <c r="R310" s="252"/>
      <c r="S310" s="252"/>
      <c r="T310" s="253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4" t="s">
        <v>152</v>
      </c>
      <c r="AU310" s="254" t="s">
        <v>79</v>
      </c>
      <c r="AV310" s="14" t="s">
        <v>79</v>
      </c>
      <c r="AW310" s="14" t="s">
        <v>32</v>
      </c>
      <c r="AX310" s="14" t="s">
        <v>70</v>
      </c>
      <c r="AY310" s="254" t="s">
        <v>141</v>
      </c>
    </row>
    <row r="311" s="14" customFormat="1">
      <c r="A311" s="14"/>
      <c r="B311" s="244"/>
      <c r="C311" s="245"/>
      <c r="D311" s="235" t="s">
        <v>152</v>
      </c>
      <c r="E311" s="246" t="s">
        <v>19</v>
      </c>
      <c r="F311" s="247" t="s">
        <v>229</v>
      </c>
      <c r="G311" s="245"/>
      <c r="H311" s="248">
        <v>-0.35999999999999999</v>
      </c>
      <c r="I311" s="249"/>
      <c r="J311" s="245"/>
      <c r="K311" s="245"/>
      <c r="L311" s="250"/>
      <c r="M311" s="251"/>
      <c r="N311" s="252"/>
      <c r="O311" s="252"/>
      <c r="P311" s="252"/>
      <c r="Q311" s="252"/>
      <c r="R311" s="252"/>
      <c r="S311" s="252"/>
      <c r="T311" s="253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4" t="s">
        <v>152</v>
      </c>
      <c r="AU311" s="254" t="s">
        <v>79</v>
      </c>
      <c r="AV311" s="14" t="s">
        <v>79</v>
      </c>
      <c r="AW311" s="14" t="s">
        <v>32</v>
      </c>
      <c r="AX311" s="14" t="s">
        <v>70</v>
      </c>
      <c r="AY311" s="254" t="s">
        <v>141</v>
      </c>
    </row>
    <row r="312" s="14" customFormat="1">
      <c r="A312" s="14"/>
      <c r="B312" s="244"/>
      <c r="C312" s="245"/>
      <c r="D312" s="235" t="s">
        <v>152</v>
      </c>
      <c r="E312" s="246" t="s">
        <v>19</v>
      </c>
      <c r="F312" s="247" t="s">
        <v>1152</v>
      </c>
      <c r="G312" s="245"/>
      <c r="H312" s="248">
        <v>2.1000000000000001</v>
      </c>
      <c r="I312" s="249"/>
      <c r="J312" s="245"/>
      <c r="K312" s="245"/>
      <c r="L312" s="250"/>
      <c r="M312" s="251"/>
      <c r="N312" s="252"/>
      <c r="O312" s="252"/>
      <c r="P312" s="252"/>
      <c r="Q312" s="252"/>
      <c r="R312" s="252"/>
      <c r="S312" s="252"/>
      <c r="T312" s="253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54" t="s">
        <v>152</v>
      </c>
      <c r="AU312" s="254" t="s">
        <v>79</v>
      </c>
      <c r="AV312" s="14" t="s">
        <v>79</v>
      </c>
      <c r="AW312" s="14" t="s">
        <v>32</v>
      </c>
      <c r="AX312" s="14" t="s">
        <v>70</v>
      </c>
      <c r="AY312" s="254" t="s">
        <v>141</v>
      </c>
    </row>
    <row r="313" s="14" customFormat="1">
      <c r="A313" s="14"/>
      <c r="B313" s="244"/>
      <c r="C313" s="245"/>
      <c r="D313" s="235" t="s">
        <v>152</v>
      </c>
      <c r="E313" s="246" t="s">
        <v>19</v>
      </c>
      <c r="F313" s="247" t="s">
        <v>1133</v>
      </c>
      <c r="G313" s="245"/>
      <c r="H313" s="248">
        <v>-0.12</v>
      </c>
      <c r="I313" s="249"/>
      <c r="J313" s="245"/>
      <c r="K313" s="245"/>
      <c r="L313" s="250"/>
      <c r="M313" s="251"/>
      <c r="N313" s="252"/>
      <c r="O313" s="252"/>
      <c r="P313" s="252"/>
      <c r="Q313" s="252"/>
      <c r="R313" s="252"/>
      <c r="S313" s="252"/>
      <c r="T313" s="253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54" t="s">
        <v>152</v>
      </c>
      <c r="AU313" s="254" t="s">
        <v>79</v>
      </c>
      <c r="AV313" s="14" t="s">
        <v>79</v>
      </c>
      <c r="AW313" s="14" t="s">
        <v>32</v>
      </c>
      <c r="AX313" s="14" t="s">
        <v>70</v>
      </c>
      <c r="AY313" s="254" t="s">
        <v>141</v>
      </c>
    </row>
    <row r="314" s="14" customFormat="1">
      <c r="A314" s="14"/>
      <c r="B314" s="244"/>
      <c r="C314" s="245"/>
      <c r="D314" s="235" t="s">
        <v>152</v>
      </c>
      <c r="E314" s="246" t="s">
        <v>19</v>
      </c>
      <c r="F314" s="247" t="s">
        <v>1153</v>
      </c>
      <c r="G314" s="245"/>
      <c r="H314" s="248">
        <v>2.5950000000000002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152</v>
      </c>
      <c r="AU314" s="254" t="s">
        <v>79</v>
      </c>
      <c r="AV314" s="14" t="s">
        <v>79</v>
      </c>
      <c r="AW314" s="14" t="s">
        <v>32</v>
      </c>
      <c r="AX314" s="14" t="s">
        <v>70</v>
      </c>
      <c r="AY314" s="254" t="s">
        <v>141</v>
      </c>
    </row>
    <row r="315" s="14" customFormat="1">
      <c r="A315" s="14"/>
      <c r="B315" s="244"/>
      <c r="C315" s="245"/>
      <c r="D315" s="235" t="s">
        <v>152</v>
      </c>
      <c r="E315" s="246" t="s">
        <v>19</v>
      </c>
      <c r="F315" s="247" t="s">
        <v>1150</v>
      </c>
      <c r="G315" s="245"/>
      <c r="H315" s="248">
        <v>-0.45000000000000001</v>
      </c>
      <c r="I315" s="249"/>
      <c r="J315" s="245"/>
      <c r="K315" s="245"/>
      <c r="L315" s="250"/>
      <c r="M315" s="251"/>
      <c r="N315" s="252"/>
      <c r="O315" s="252"/>
      <c r="P315" s="252"/>
      <c r="Q315" s="252"/>
      <c r="R315" s="252"/>
      <c r="S315" s="252"/>
      <c r="T315" s="253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4" t="s">
        <v>152</v>
      </c>
      <c r="AU315" s="254" t="s">
        <v>79</v>
      </c>
      <c r="AV315" s="14" t="s">
        <v>79</v>
      </c>
      <c r="AW315" s="14" t="s">
        <v>32</v>
      </c>
      <c r="AX315" s="14" t="s">
        <v>70</v>
      </c>
      <c r="AY315" s="254" t="s">
        <v>141</v>
      </c>
    </row>
    <row r="316" s="14" customFormat="1">
      <c r="A316" s="14"/>
      <c r="B316" s="244"/>
      <c r="C316" s="245"/>
      <c r="D316" s="235" t="s">
        <v>152</v>
      </c>
      <c r="E316" s="246" t="s">
        <v>19</v>
      </c>
      <c r="F316" s="247" t="s">
        <v>1154</v>
      </c>
      <c r="G316" s="245"/>
      <c r="H316" s="248">
        <v>2.004</v>
      </c>
      <c r="I316" s="249"/>
      <c r="J316" s="245"/>
      <c r="K316" s="245"/>
      <c r="L316" s="250"/>
      <c r="M316" s="251"/>
      <c r="N316" s="252"/>
      <c r="O316" s="252"/>
      <c r="P316" s="252"/>
      <c r="Q316" s="252"/>
      <c r="R316" s="252"/>
      <c r="S316" s="252"/>
      <c r="T316" s="253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4" t="s">
        <v>152</v>
      </c>
      <c r="AU316" s="254" t="s">
        <v>79</v>
      </c>
      <c r="AV316" s="14" t="s">
        <v>79</v>
      </c>
      <c r="AW316" s="14" t="s">
        <v>32</v>
      </c>
      <c r="AX316" s="14" t="s">
        <v>70</v>
      </c>
      <c r="AY316" s="254" t="s">
        <v>141</v>
      </c>
    </row>
    <row r="317" s="14" customFormat="1">
      <c r="A317" s="14"/>
      <c r="B317" s="244"/>
      <c r="C317" s="245"/>
      <c r="D317" s="235" t="s">
        <v>152</v>
      </c>
      <c r="E317" s="246" t="s">
        <v>19</v>
      </c>
      <c r="F317" s="247" t="s">
        <v>1138</v>
      </c>
      <c r="G317" s="245"/>
      <c r="H317" s="248">
        <v>-0.29999999999999999</v>
      </c>
      <c r="I317" s="249"/>
      <c r="J317" s="245"/>
      <c r="K317" s="245"/>
      <c r="L317" s="250"/>
      <c r="M317" s="251"/>
      <c r="N317" s="252"/>
      <c r="O317" s="252"/>
      <c r="P317" s="252"/>
      <c r="Q317" s="252"/>
      <c r="R317" s="252"/>
      <c r="S317" s="252"/>
      <c r="T317" s="253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54" t="s">
        <v>152</v>
      </c>
      <c r="AU317" s="254" t="s">
        <v>79</v>
      </c>
      <c r="AV317" s="14" t="s">
        <v>79</v>
      </c>
      <c r="AW317" s="14" t="s">
        <v>32</v>
      </c>
      <c r="AX317" s="14" t="s">
        <v>70</v>
      </c>
      <c r="AY317" s="254" t="s">
        <v>141</v>
      </c>
    </row>
    <row r="318" s="14" customFormat="1">
      <c r="A318" s="14"/>
      <c r="B318" s="244"/>
      <c r="C318" s="245"/>
      <c r="D318" s="235" t="s">
        <v>152</v>
      </c>
      <c r="E318" s="246" t="s">
        <v>19</v>
      </c>
      <c r="F318" s="247" t="s">
        <v>1155</v>
      </c>
      <c r="G318" s="245"/>
      <c r="H318" s="248">
        <v>2.028</v>
      </c>
      <c r="I318" s="249"/>
      <c r="J318" s="245"/>
      <c r="K318" s="245"/>
      <c r="L318" s="250"/>
      <c r="M318" s="251"/>
      <c r="N318" s="252"/>
      <c r="O318" s="252"/>
      <c r="P318" s="252"/>
      <c r="Q318" s="252"/>
      <c r="R318" s="252"/>
      <c r="S318" s="252"/>
      <c r="T318" s="253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4" t="s">
        <v>152</v>
      </c>
      <c r="AU318" s="254" t="s">
        <v>79</v>
      </c>
      <c r="AV318" s="14" t="s">
        <v>79</v>
      </c>
      <c r="AW318" s="14" t="s">
        <v>32</v>
      </c>
      <c r="AX318" s="14" t="s">
        <v>70</v>
      </c>
      <c r="AY318" s="254" t="s">
        <v>141</v>
      </c>
    </row>
    <row r="319" s="14" customFormat="1">
      <c r="A319" s="14"/>
      <c r="B319" s="244"/>
      <c r="C319" s="245"/>
      <c r="D319" s="235" t="s">
        <v>152</v>
      </c>
      <c r="E319" s="246" t="s">
        <v>19</v>
      </c>
      <c r="F319" s="247" t="s">
        <v>1138</v>
      </c>
      <c r="G319" s="245"/>
      <c r="H319" s="248">
        <v>-0.29999999999999999</v>
      </c>
      <c r="I319" s="249"/>
      <c r="J319" s="245"/>
      <c r="K319" s="245"/>
      <c r="L319" s="250"/>
      <c r="M319" s="251"/>
      <c r="N319" s="252"/>
      <c r="O319" s="252"/>
      <c r="P319" s="252"/>
      <c r="Q319" s="252"/>
      <c r="R319" s="252"/>
      <c r="S319" s="252"/>
      <c r="T319" s="253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4" t="s">
        <v>152</v>
      </c>
      <c r="AU319" s="254" t="s">
        <v>79</v>
      </c>
      <c r="AV319" s="14" t="s">
        <v>79</v>
      </c>
      <c r="AW319" s="14" t="s">
        <v>32</v>
      </c>
      <c r="AX319" s="14" t="s">
        <v>70</v>
      </c>
      <c r="AY319" s="254" t="s">
        <v>141</v>
      </c>
    </row>
    <row r="320" s="14" customFormat="1">
      <c r="A320" s="14"/>
      <c r="B320" s="244"/>
      <c r="C320" s="245"/>
      <c r="D320" s="235" t="s">
        <v>152</v>
      </c>
      <c r="E320" s="246" t="s">
        <v>19</v>
      </c>
      <c r="F320" s="247" t="s">
        <v>1156</v>
      </c>
      <c r="G320" s="245"/>
      <c r="H320" s="248">
        <v>2.0760000000000001</v>
      </c>
      <c r="I320" s="249"/>
      <c r="J320" s="245"/>
      <c r="K320" s="245"/>
      <c r="L320" s="250"/>
      <c r="M320" s="251"/>
      <c r="N320" s="252"/>
      <c r="O320" s="252"/>
      <c r="P320" s="252"/>
      <c r="Q320" s="252"/>
      <c r="R320" s="252"/>
      <c r="S320" s="252"/>
      <c r="T320" s="253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54" t="s">
        <v>152</v>
      </c>
      <c r="AU320" s="254" t="s">
        <v>79</v>
      </c>
      <c r="AV320" s="14" t="s">
        <v>79</v>
      </c>
      <c r="AW320" s="14" t="s">
        <v>32</v>
      </c>
      <c r="AX320" s="14" t="s">
        <v>70</v>
      </c>
      <c r="AY320" s="254" t="s">
        <v>141</v>
      </c>
    </row>
    <row r="321" s="14" customFormat="1">
      <c r="A321" s="14"/>
      <c r="B321" s="244"/>
      <c r="C321" s="245"/>
      <c r="D321" s="235" t="s">
        <v>152</v>
      </c>
      <c r="E321" s="246" t="s">
        <v>19</v>
      </c>
      <c r="F321" s="247" t="s">
        <v>1138</v>
      </c>
      <c r="G321" s="245"/>
      <c r="H321" s="248">
        <v>-0.29999999999999999</v>
      </c>
      <c r="I321" s="249"/>
      <c r="J321" s="245"/>
      <c r="K321" s="245"/>
      <c r="L321" s="250"/>
      <c r="M321" s="251"/>
      <c r="N321" s="252"/>
      <c r="O321" s="252"/>
      <c r="P321" s="252"/>
      <c r="Q321" s="252"/>
      <c r="R321" s="252"/>
      <c r="S321" s="252"/>
      <c r="T321" s="253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4" t="s">
        <v>152</v>
      </c>
      <c r="AU321" s="254" t="s">
        <v>79</v>
      </c>
      <c r="AV321" s="14" t="s">
        <v>79</v>
      </c>
      <c r="AW321" s="14" t="s">
        <v>32</v>
      </c>
      <c r="AX321" s="14" t="s">
        <v>70</v>
      </c>
      <c r="AY321" s="254" t="s">
        <v>141</v>
      </c>
    </row>
    <row r="322" s="14" customFormat="1">
      <c r="A322" s="14"/>
      <c r="B322" s="244"/>
      <c r="C322" s="245"/>
      <c r="D322" s="235" t="s">
        <v>152</v>
      </c>
      <c r="E322" s="246" t="s">
        <v>19</v>
      </c>
      <c r="F322" s="247" t="s">
        <v>1157</v>
      </c>
      <c r="G322" s="245"/>
      <c r="H322" s="248">
        <v>2.1120000000000001</v>
      </c>
      <c r="I322" s="249"/>
      <c r="J322" s="245"/>
      <c r="K322" s="245"/>
      <c r="L322" s="250"/>
      <c r="M322" s="251"/>
      <c r="N322" s="252"/>
      <c r="O322" s="252"/>
      <c r="P322" s="252"/>
      <c r="Q322" s="252"/>
      <c r="R322" s="252"/>
      <c r="S322" s="252"/>
      <c r="T322" s="253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4" t="s">
        <v>152</v>
      </c>
      <c r="AU322" s="254" t="s">
        <v>79</v>
      </c>
      <c r="AV322" s="14" t="s">
        <v>79</v>
      </c>
      <c r="AW322" s="14" t="s">
        <v>32</v>
      </c>
      <c r="AX322" s="14" t="s">
        <v>70</v>
      </c>
      <c r="AY322" s="254" t="s">
        <v>141</v>
      </c>
    </row>
    <row r="323" s="14" customFormat="1">
      <c r="A323" s="14"/>
      <c r="B323" s="244"/>
      <c r="C323" s="245"/>
      <c r="D323" s="235" t="s">
        <v>152</v>
      </c>
      <c r="E323" s="246" t="s">
        <v>19</v>
      </c>
      <c r="F323" s="247" t="s">
        <v>229</v>
      </c>
      <c r="G323" s="245"/>
      <c r="H323" s="248">
        <v>-0.35999999999999999</v>
      </c>
      <c r="I323" s="249"/>
      <c r="J323" s="245"/>
      <c r="K323" s="245"/>
      <c r="L323" s="250"/>
      <c r="M323" s="251"/>
      <c r="N323" s="252"/>
      <c r="O323" s="252"/>
      <c r="P323" s="252"/>
      <c r="Q323" s="252"/>
      <c r="R323" s="252"/>
      <c r="S323" s="252"/>
      <c r="T323" s="253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4" t="s">
        <v>152</v>
      </c>
      <c r="AU323" s="254" t="s">
        <v>79</v>
      </c>
      <c r="AV323" s="14" t="s">
        <v>79</v>
      </c>
      <c r="AW323" s="14" t="s">
        <v>32</v>
      </c>
      <c r="AX323" s="14" t="s">
        <v>70</v>
      </c>
      <c r="AY323" s="254" t="s">
        <v>141</v>
      </c>
    </row>
    <row r="324" s="14" customFormat="1">
      <c r="A324" s="14"/>
      <c r="B324" s="244"/>
      <c r="C324" s="245"/>
      <c r="D324" s="235" t="s">
        <v>152</v>
      </c>
      <c r="E324" s="246" t="s">
        <v>19</v>
      </c>
      <c r="F324" s="247" t="s">
        <v>1158</v>
      </c>
      <c r="G324" s="245"/>
      <c r="H324" s="248">
        <v>6</v>
      </c>
      <c r="I324" s="249"/>
      <c r="J324" s="245"/>
      <c r="K324" s="245"/>
      <c r="L324" s="250"/>
      <c r="M324" s="251"/>
      <c r="N324" s="252"/>
      <c r="O324" s="252"/>
      <c r="P324" s="252"/>
      <c r="Q324" s="252"/>
      <c r="R324" s="252"/>
      <c r="S324" s="252"/>
      <c r="T324" s="253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4" t="s">
        <v>152</v>
      </c>
      <c r="AU324" s="254" t="s">
        <v>79</v>
      </c>
      <c r="AV324" s="14" t="s">
        <v>79</v>
      </c>
      <c r="AW324" s="14" t="s">
        <v>32</v>
      </c>
      <c r="AX324" s="14" t="s">
        <v>70</v>
      </c>
      <c r="AY324" s="254" t="s">
        <v>141</v>
      </c>
    </row>
    <row r="325" s="14" customFormat="1">
      <c r="A325" s="14"/>
      <c r="B325" s="244"/>
      <c r="C325" s="245"/>
      <c r="D325" s="235" t="s">
        <v>152</v>
      </c>
      <c r="E325" s="246" t="s">
        <v>19</v>
      </c>
      <c r="F325" s="247" t="s">
        <v>222</v>
      </c>
      <c r="G325" s="245"/>
      <c r="H325" s="248">
        <v>-0.90000000000000002</v>
      </c>
      <c r="I325" s="249"/>
      <c r="J325" s="245"/>
      <c r="K325" s="245"/>
      <c r="L325" s="250"/>
      <c r="M325" s="251"/>
      <c r="N325" s="252"/>
      <c r="O325" s="252"/>
      <c r="P325" s="252"/>
      <c r="Q325" s="252"/>
      <c r="R325" s="252"/>
      <c r="S325" s="252"/>
      <c r="T325" s="253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4" t="s">
        <v>152</v>
      </c>
      <c r="AU325" s="254" t="s">
        <v>79</v>
      </c>
      <c r="AV325" s="14" t="s">
        <v>79</v>
      </c>
      <c r="AW325" s="14" t="s">
        <v>32</v>
      </c>
      <c r="AX325" s="14" t="s">
        <v>70</v>
      </c>
      <c r="AY325" s="254" t="s">
        <v>141</v>
      </c>
    </row>
    <row r="326" s="15" customFormat="1">
      <c r="A326" s="15"/>
      <c r="B326" s="255"/>
      <c r="C326" s="256"/>
      <c r="D326" s="235" t="s">
        <v>152</v>
      </c>
      <c r="E326" s="257" t="s">
        <v>19</v>
      </c>
      <c r="F326" s="258" t="s">
        <v>155</v>
      </c>
      <c r="G326" s="256"/>
      <c r="H326" s="259">
        <v>96.667999999999978</v>
      </c>
      <c r="I326" s="260"/>
      <c r="J326" s="256"/>
      <c r="K326" s="256"/>
      <c r="L326" s="261"/>
      <c r="M326" s="262"/>
      <c r="N326" s="263"/>
      <c r="O326" s="263"/>
      <c r="P326" s="263"/>
      <c r="Q326" s="263"/>
      <c r="R326" s="263"/>
      <c r="S326" s="263"/>
      <c r="T326" s="264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T326" s="265" t="s">
        <v>152</v>
      </c>
      <c r="AU326" s="265" t="s">
        <v>79</v>
      </c>
      <c r="AV326" s="15" t="s">
        <v>148</v>
      </c>
      <c r="AW326" s="15" t="s">
        <v>32</v>
      </c>
      <c r="AX326" s="15" t="s">
        <v>77</v>
      </c>
      <c r="AY326" s="265" t="s">
        <v>141</v>
      </c>
    </row>
    <row r="327" s="2" customFormat="1" ht="24.15" customHeight="1">
      <c r="A327" s="41"/>
      <c r="B327" s="42"/>
      <c r="C327" s="215" t="s">
        <v>291</v>
      </c>
      <c r="D327" s="215" t="s">
        <v>143</v>
      </c>
      <c r="E327" s="216" t="s">
        <v>234</v>
      </c>
      <c r="F327" s="217" t="s">
        <v>235</v>
      </c>
      <c r="G327" s="218" t="s">
        <v>216</v>
      </c>
      <c r="H327" s="219">
        <v>51.414999999999999</v>
      </c>
      <c r="I327" s="220"/>
      <c r="J327" s="221">
        <f>ROUND(I327*H327,2)</f>
        <v>0</v>
      </c>
      <c r="K327" s="217" t="s">
        <v>147</v>
      </c>
      <c r="L327" s="47"/>
      <c r="M327" s="222" t="s">
        <v>19</v>
      </c>
      <c r="N327" s="223" t="s">
        <v>41</v>
      </c>
      <c r="O327" s="87"/>
      <c r="P327" s="224">
        <f>O327*H327</f>
        <v>0</v>
      </c>
      <c r="Q327" s="224">
        <v>0</v>
      </c>
      <c r="R327" s="224">
        <f>Q327*H327</f>
        <v>0</v>
      </c>
      <c r="S327" s="224">
        <v>0</v>
      </c>
      <c r="T327" s="225">
        <f>S327*H327</f>
        <v>0</v>
      </c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R327" s="226" t="s">
        <v>148</v>
      </c>
      <c r="AT327" s="226" t="s">
        <v>143</v>
      </c>
      <c r="AU327" s="226" t="s">
        <v>79</v>
      </c>
      <c r="AY327" s="20" t="s">
        <v>141</v>
      </c>
      <c r="BE327" s="227">
        <f>IF(N327="základní",J327,0)</f>
        <v>0</v>
      </c>
      <c r="BF327" s="227">
        <f>IF(N327="snížená",J327,0)</f>
        <v>0</v>
      </c>
      <c r="BG327" s="227">
        <f>IF(N327="zákl. přenesená",J327,0)</f>
        <v>0</v>
      </c>
      <c r="BH327" s="227">
        <f>IF(N327="sníž. přenesená",J327,0)</f>
        <v>0</v>
      </c>
      <c r="BI327" s="227">
        <f>IF(N327="nulová",J327,0)</f>
        <v>0</v>
      </c>
      <c r="BJ327" s="20" t="s">
        <v>77</v>
      </c>
      <c r="BK327" s="227">
        <f>ROUND(I327*H327,2)</f>
        <v>0</v>
      </c>
      <c r="BL327" s="20" t="s">
        <v>148</v>
      </c>
      <c r="BM327" s="226" t="s">
        <v>1159</v>
      </c>
    </row>
    <row r="328" s="2" customFormat="1">
      <c r="A328" s="41"/>
      <c r="B328" s="42"/>
      <c r="C328" s="43"/>
      <c r="D328" s="228" t="s">
        <v>150</v>
      </c>
      <c r="E328" s="43"/>
      <c r="F328" s="229" t="s">
        <v>237</v>
      </c>
      <c r="G328" s="43"/>
      <c r="H328" s="43"/>
      <c r="I328" s="230"/>
      <c r="J328" s="43"/>
      <c r="K328" s="43"/>
      <c r="L328" s="47"/>
      <c r="M328" s="231"/>
      <c r="N328" s="232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T328" s="20" t="s">
        <v>150</v>
      </c>
      <c r="AU328" s="20" t="s">
        <v>79</v>
      </c>
    </row>
    <row r="329" s="13" customFormat="1">
      <c r="A329" s="13"/>
      <c r="B329" s="233"/>
      <c r="C329" s="234"/>
      <c r="D329" s="235" t="s">
        <v>152</v>
      </c>
      <c r="E329" s="236" t="s">
        <v>19</v>
      </c>
      <c r="F329" s="237" t="s">
        <v>1079</v>
      </c>
      <c r="G329" s="234"/>
      <c r="H329" s="236" t="s">
        <v>19</v>
      </c>
      <c r="I329" s="238"/>
      <c r="J329" s="234"/>
      <c r="K329" s="234"/>
      <c r="L329" s="239"/>
      <c r="M329" s="240"/>
      <c r="N329" s="241"/>
      <c r="O329" s="241"/>
      <c r="P329" s="241"/>
      <c r="Q329" s="241"/>
      <c r="R329" s="241"/>
      <c r="S329" s="241"/>
      <c r="T329" s="242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3" t="s">
        <v>152</v>
      </c>
      <c r="AU329" s="243" t="s">
        <v>79</v>
      </c>
      <c r="AV329" s="13" t="s">
        <v>77</v>
      </c>
      <c r="AW329" s="13" t="s">
        <v>32</v>
      </c>
      <c r="AX329" s="13" t="s">
        <v>70</v>
      </c>
      <c r="AY329" s="243" t="s">
        <v>141</v>
      </c>
    </row>
    <row r="330" s="14" customFormat="1">
      <c r="A330" s="14"/>
      <c r="B330" s="244"/>
      <c r="C330" s="245"/>
      <c r="D330" s="235" t="s">
        <v>152</v>
      </c>
      <c r="E330" s="246" t="s">
        <v>19</v>
      </c>
      <c r="F330" s="247" t="s">
        <v>1160</v>
      </c>
      <c r="G330" s="245"/>
      <c r="H330" s="248">
        <v>61.100000000000001</v>
      </c>
      <c r="I330" s="249"/>
      <c r="J330" s="245"/>
      <c r="K330" s="245"/>
      <c r="L330" s="250"/>
      <c r="M330" s="251"/>
      <c r="N330" s="252"/>
      <c r="O330" s="252"/>
      <c r="P330" s="252"/>
      <c r="Q330" s="252"/>
      <c r="R330" s="252"/>
      <c r="S330" s="252"/>
      <c r="T330" s="253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4" t="s">
        <v>152</v>
      </c>
      <c r="AU330" s="254" t="s">
        <v>79</v>
      </c>
      <c r="AV330" s="14" t="s">
        <v>79</v>
      </c>
      <c r="AW330" s="14" t="s">
        <v>32</v>
      </c>
      <c r="AX330" s="14" t="s">
        <v>70</v>
      </c>
      <c r="AY330" s="254" t="s">
        <v>141</v>
      </c>
    </row>
    <row r="331" s="14" customFormat="1">
      <c r="A331" s="14"/>
      <c r="B331" s="244"/>
      <c r="C331" s="245"/>
      <c r="D331" s="235" t="s">
        <v>152</v>
      </c>
      <c r="E331" s="246" t="s">
        <v>19</v>
      </c>
      <c r="F331" s="247" t="s">
        <v>1161</v>
      </c>
      <c r="G331" s="245"/>
      <c r="H331" s="248">
        <v>-1.8400000000000001</v>
      </c>
      <c r="I331" s="249"/>
      <c r="J331" s="245"/>
      <c r="K331" s="245"/>
      <c r="L331" s="250"/>
      <c r="M331" s="251"/>
      <c r="N331" s="252"/>
      <c r="O331" s="252"/>
      <c r="P331" s="252"/>
      <c r="Q331" s="252"/>
      <c r="R331" s="252"/>
      <c r="S331" s="252"/>
      <c r="T331" s="253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4" t="s">
        <v>152</v>
      </c>
      <c r="AU331" s="254" t="s">
        <v>79</v>
      </c>
      <c r="AV331" s="14" t="s">
        <v>79</v>
      </c>
      <c r="AW331" s="14" t="s">
        <v>32</v>
      </c>
      <c r="AX331" s="14" t="s">
        <v>70</v>
      </c>
      <c r="AY331" s="254" t="s">
        <v>141</v>
      </c>
    </row>
    <row r="332" s="14" customFormat="1">
      <c r="A332" s="14"/>
      <c r="B332" s="244"/>
      <c r="C332" s="245"/>
      <c r="D332" s="235" t="s">
        <v>152</v>
      </c>
      <c r="E332" s="246" t="s">
        <v>19</v>
      </c>
      <c r="F332" s="247" t="s">
        <v>1162</v>
      </c>
      <c r="G332" s="245"/>
      <c r="H332" s="248">
        <v>-2.7999999999999998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152</v>
      </c>
      <c r="AU332" s="254" t="s">
        <v>79</v>
      </c>
      <c r="AV332" s="14" t="s">
        <v>79</v>
      </c>
      <c r="AW332" s="14" t="s">
        <v>32</v>
      </c>
      <c r="AX332" s="14" t="s">
        <v>70</v>
      </c>
      <c r="AY332" s="254" t="s">
        <v>141</v>
      </c>
    </row>
    <row r="333" s="14" customFormat="1">
      <c r="A333" s="14"/>
      <c r="B333" s="244"/>
      <c r="C333" s="245"/>
      <c r="D333" s="235" t="s">
        <v>152</v>
      </c>
      <c r="E333" s="246" t="s">
        <v>19</v>
      </c>
      <c r="F333" s="247" t="s">
        <v>1163</v>
      </c>
      <c r="G333" s="245"/>
      <c r="H333" s="248">
        <v>-1.085</v>
      </c>
      <c r="I333" s="249"/>
      <c r="J333" s="245"/>
      <c r="K333" s="245"/>
      <c r="L333" s="250"/>
      <c r="M333" s="251"/>
      <c r="N333" s="252"/>
      <c r="O333" s="252"/>
      <c r="P333" s="252"/>
      <c r="Q333" s="252"/>
      <c r="R333" s="252"/>
      <c r="S333" s="252"/>
      <c r="T333" s="253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4" t="s">
        <v>152</v>
      </c>
      <c r="AU333" s="254" t="s">
        <v>79</v>
      </c>
      <c r="AV333" s="14" t="s">
        <v>79</v>
      </c>
      <c r="AW333" s="14" t="s">
        <v>32</v>
      </c>
      <c r="AX333" s="14" t="s">
        <v>70</v>
      </c>
      <c r="AY333" s="254" t="s">
        <v>141</v>
      </c>
    </row>
    <row r="334" s="14" customFormat="1">
      <c r="A334" s="14"/>
      <c r="B334" s="244"/>
      <c r="C334" s="245"/>
      <c r="D334" s="235" t="s">
        <v>152</v>
      </c>
      <c r="E334" s="246" t="s">
        <v>19</v>
      </c>
      <c r="F334" s="247" t="s">
        <v>1164</v>
      </c>
      <c r="G334" s="245"/>
      <c r="H334" s="248">
        <v>-0.95999999999999996</v>
      </c>
      <c r="I334" s="249"/>
      <c r="J334" s="245"/>
      <c r="K334" s="245"/>
      <c r="L334" s="250"/>
      <c r="M334" s="251"/>
      <c r="N334" s="252"/>
      <c r="O334" s="252"/>
      <c r="P334" s="252"/>
      <c r="Q334" s="252"/>
      <c r="R334" s="252"/>
      <c r="S334" s="252"/>
      <c r="T334" s="253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4" t="s">
        <v>152</v>
      </c>
      <c r="AU334" s="254" t="s">
        <v>79</v>
      </c>
      <c r="AV334" s="14" t="s">
        <v>79</v>
      </c>
      <c r="AW334" s="14" t="s">
        <v>32</v>
      </c>
      <c r="AX334" s="14" t="s">
        <v>70</v>
      </c>
      <c r="AY334" s="254" t="s">
        <v>141</v>
      </c>
    </row>
    <row r="335" s="14" customFormat="1">
      <c r="A335" s="14"/>
      <c r="B335" s="244"/>
      <c r="C335" s="245"/>
      <c r="D335" s="235" t="s">
        <v>152</v>
      </c>
      <c r="E335" s="246" t="s">
        <v>19</v>
      </c>
      <c r="F335" s="247" t="s">
        <v>1165</v>
      </c>
      <c r="G335" s="245"/>
      <c r="H335" s="248">
        <v>-3</v>
      </c>
      <c r="I335" s="249"/>
      <c r="J335" s="245"/>
      <c r="K335" s="245"/>
      <c r="L335" s="250"/>
      <c r="M335" s="251"/>
      <c r="N335" s="252"/>
      <c r="O335" s="252"/>
      <c r="P335" s="252"/>
      <c r="Q335" s="252"/>
      <c r="R335" s="252"/>
      <c r="S335" s="252"/>
      <c r="T335" s="253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4" t="s">
        <v>152</v>
      </c>
      <c r="AU335" s="254" t="s">
        <v>79</v>
      </c>
      <c r="AV335" s="14" t="s">
        <v>79</v>
      </c>
      <c r="AW335" s="14" t="s">
        <v>32</v>
      </c>
      <c r="AX335" s="14" t="s">
        <v>70</v>
      </c>
      <c r="AY335" s="254" t="s">
        <v>141</v>
      </c>
    </row>
    <row r="336" s="15" customFormat="1">
      <c r="A336" s="15"/>
      <c r="B336" s="255"/>
      <c r="C336" s="256"/>
      <c r="D336" s="235" t="s">
        <v>152</v>
      </c>
      <c r="E336" s="257" t="s">
        <v>19</v>
      </c>
      <c r="F336" s="258" t="s">
        <v>155</v>
      </c>
      <c r="G336" s="256"/>
      <c r="H336" s="259">
        <v>51.414999999999999</v>
      </c>
      <c r="I336" s="260"/>
      <c r="J336" s="256"/>
      <c r="K336" s="256"/>
      <c r="L336" s="261"/>
      <c r="M336" s="262"/>
      <c r="N336" s="263"/>
      <c r="O336" s="263"/>
      <c r="P336" s="263"/>
      <c r="Q336" s="263"/>
      <c r="R336" s="263"/>
      <c r="S336" s="263"/>
      <c r="T336" s="264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T336" s="265" t="s">
        <v>152</v>
      </c>
      <c r="AU336" s="265" t="s">
        <v>79</v>
      </c>
      <c r="AV336" s="15" t="s">
        <v>148</v>
      </c>
      <c r="AW336" s="15" t="s">
        <v>32</v>
      </c>
      <c r="AX336" s="15" t="s">
        <v>77</v>
      </c>
      <c r="AY336" s="265" t="s">
        <v>141</v>
      </c>
    </row>
    <row r="337" s="2" customFormat="1" ht="21.75" customHeight="1">
      <c r="A337" s="41"/>
      <c r="B337" s="42"/>
      <c r="C337" s="215" t="s">
        <v>296</v>
      </c>
      <c r="D337" s="215" t="s">
        <v>143</v>
      </c>
      <c r="E337" s="216" t="s">
        <v>242</v>
      </c>
      <c r="F337" s="217" t="s">
        <v>243</v>
      </c>
      <c r="G337" s="218" t="s">
        <v>216</v>
      </c>
      <c r="H337" s="219">
        <v>19.629000000000001</v>
      </c>
      <c r="I337" s="220"/>
      <c r="J337" s="221">
        <f>ROUND(I337*H337,2)</f>
        <v>0</v>
      </c>
      <c r="K337" s="217" t="s">
        <v>147</v>
      </c>
      <c r="L337" s="47"/>
      <c r="M337" s="222" t="s">
        <v>19</v>
      </c>
      <c r="N337" s="223" t="s">
        <v>41</v>
      </c>
      <c r="O337" s="87"/>
      <c r="P337" s="224">
        <f>O337*H337</f>
        <v>0</v>
      </c>
      <c r="Q337" s="224">
        <v>0</v>
      </c>
      <c r="R337" s="224">
        <f>Q337*H337</f>
        <v>0</v>
      </c>
      <c r="S337" s="224">
        <v>0</v>
      </c>
      <c r="T337" s="225">
        <f>S337*H337</f>
        <v>0</v>
      </c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R337" s="226" t="s">
        <v>148</v>
      </c>
      <c r="AT337" s="226" t="s">
        <v>143</v>
      </c>
      <c r="AU337" s="226" t="s">
        <v>79</v>
      </c>
      <c r="AY337" s="20" t="s">
        <v>141</v>
      </c>
      <c r="BE337" s="227">
        <f>IF(N337="základní",J337,0)</f>
        <v>0</v>
      </c>
      <c r="BF337" s="227">
        <f>IF(N337="snížená",J337,0)</f>
        <v>0</v>
      </c>
      <c r="BG337" s="227">
        <f>IF(N337="zákl. přenesená",J337,0)</f>
        <v>0</v>
      </c>
      <c r="BH337" s="227">
        <f>IF(N337="sníž. přenesená",J337,0)</f>
        <v>0</v>
      </c>
      <c r="BI337" s="227">
        <f>IF(N337="nulová",J337,0)</f>
        <v>0</v>
      </c>
      <c r="BJ337" s="20" t="s">
        <v>77</v>
      </c>
      <c r="BK337" s="227">
        <f>ROUND(I337*H337,2)</f>
        <v>0</v>
      </c>
      <c r="BL337" s="20" t="s">
        <v>148</v>
      </c>
      <c r="BM337" s="226" t="s">
        <v>1166</v>
      </c>
    </row>
    <row r="338" s="2" customFormat="1">
      <c r="A338" s="41"/>
      <c r="B338" s="42"/>
      <c r="C338" s="43"/>
      <c r="D338" s="228" t="s">
        <v>150</v>
      </c>
      <c r="E338" s="43"/>
      <c r="F338" s="229" t="s">
        <v>245</v>
      </c>
      <c r="G338" s="43"/>
      <c r="H338" s="43"/>
      <c r="I338" s="230"/>
      <c r="J338" s="43"/>
      <c r="K338" s="43"/>
      <c r="L338" s="47"/>
      <c r="M338" s="231"/>
      <c r="N338" s="232"/>
      <c r="O338" s="87"/>
      <c r="P338" s="87"/>
      <c r="Q338" s="87"/>
      <c r="R338" s="87"/>
      <c r="S338" s="87"/>
      <c r="T338" s="88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T338" s="20" t="s">
        <v>150</v>
      </c>
      <c r="AU338" s="20" t="s">
        <v>79</v>
      </c>
    </row>
    <row r="339" s="13" customFormat="1">
      <c r="A339" s="13"/>
      <c r="B339" s="233"/>
      <c r="C339" s="234"/>
      <c r="D339" s="235" t="s">
        <v>152</v>
      </c>
      <c r="E339" s="236" t="s">
        <v>19</v>
      </c>
      <c r="F339" s="237" t="s">
        <v>1079</v>
      </c>
      <c r="G339" s="234"/>
      <c r="H339" s="236" t="s">
        <v>19</v>
      </c>
      <c r="I339" s="238"/>
      <c r="J339" s="234"/>
      <c r="K339" s="234"/>
      <c r="L339" s="239"/>
      <c r="M339" s="240"/>
      <c r="N339" s="241"/>
      <c r="O339" s="241"/>
      <c r="P339" s="241"/>
      <c r="Q339" s="241"/>
      <c r="R339" s="241"/>
      <c r="S339" s="241"/>
      <c r="T339" s="242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43" t="s">
        <v>152</v>
      </c>
      <c r="AU339" s="243" t="s">
        <v>79</v>
      </c>
      <c r="AV339" s="13" t="s">
        <v>77</v>
      </c>
      <c r="AW339" s="13" t="s">
        <v>32</v>
      </c>
      <c r="AX339" s="13" t="s">
        <v>70</v>
      </c>
      <c r="AY339" s="243" t="s">
        <v>141</v>
      </c>
    </row>
    <row r="340" s="14" customFormat="1">
      <c r="A340" s="14"/>
      <c r="B340" s="244"/>
      <c r="C340" s="245"/>
      <c r="D340" s="235" t="s">
        <v>152</v>
      </c>
      <c r="E340" s="246" t="s">
        <v>19</v>
      </c>
      <c r="F340" s="247" t="s">
        <v>1167</v>
      </c>
      <c r="G340" s="245"/>
      <c r="H340" s="248">
        <v>1.0560000000000001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152</v>
      </c>
      <c r="AU340" s="254" t="s">
        <v>79</v>
      </c>
      <c r="AV340" s="14" t="s">
        <v>79</v>
      </c>
      <c r="AW340" s="14" t="s">
        <v>32</v>
      </c>
      <c r="AX340" s="14" t="s">
        <v>70</v>
      </c>
      <c r="AY340" s="254" t="s">
        <v>141</v>
      </c>
    </row>
    <row r="341" s="14" customFormat="1">
      <c r="A341" s="14"/>
      <c r="B341" s="244"/>
      <c r="C341" s="245"/>
      <c r="D341" s="235" t="s">
        <v>152</v>
      </c>
      <c r="E341" s="246" t="s">
        <v>19</v>
      </c>
      <c r="F341" s="247" t="s">
        <v>1168</v>
      </c>
      <c r="G341" s="245"/>
      <c r="H341" s="248">
        <v>-0.14999999999999999</v>
      </c>
      <c r="I341" s="249"/>
      <c r="J341" s="245"/>
      <c r="K341" s="245"/>
      <c r="L341" s="250"/>
      <c r="M341" s="251"/>
      <c r="N341" s="252"/>
      <c r="O341" s="252"/>
      <c r="P341" s="252"/>
      <c r="Q341" s="252"/>
      <c r="R341" s="252"/>
      <c r="S341" s="252"/>
      <c r="T341" s="253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54" t="s">
        <v>152</v>
      </c>
      <c r="AU341" s="254" t="s">
        <v>79</v>
      </c>
      <c r="AV341" s="14" t="s">
        <v>79</v>
      </c>
      <c r="AW341" s="14" t="s">
        <v>32</v>
      </c>
      <c r="AX341" s="14" t="s">
        <v>70</v>
      </c>
      <c r="AY341" s="254" t="s">
        <v>141</v>
      </c>
    </row>
    <row r="342" s="14" customFormat="1">
      <c r="A342" s="14"/>
      <c r="B342" s="244"/>
      <c r="C342" s="245"/>
      <c r="D342" s="235" t="s">
        <v>152</v>
      </c>
      <c r="E342" s="246" t="s">
        <v>19</v>
      </c>
      <c r="F342" s="247" t="s">
        <v>1169</v>
      </c>
      <c r="G342" s="245"/>
      <c r="H342" s="248">
        <v>1.0620000000000001</v>
      </c>
      <c r="I342" s="249"/>
      <c r="J342" s="245"/>
      <c r="K342" s="245"/>
      <c r="L342" s="250"/>
      <c r="M342" s="251"/>
      <c r="N342" s="252"/>
      <c r="O342" s="252"/>
      <c r="P342" s="252"/>
      <c r="Q342" s="252"/>
      <c r="R342" s="252"/>
      <c r="S342" s="252"/>
      <c r="T342" s="253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4" t="s">
        <v>152</v>
      </c>
      <c r="AU342" s="254" t="s">
        <v>79</v>
      </c>
      <c r="AV342" s="14" t="s">
        <v>79</v>
      </c>
      <c r="AW342" s="14" t="s">
        <v>32</v>
      </c>
      <c r="AX342" s="14" t="s">
        <v>70</v>
      </c>
      <c r="AY342" s="254" t="s">
        <v>141</v>
      </c>
    </row>
    <row r="343" s="14" customFormat="1">
      <c r="A343" s="14"/>
      <c r="B343" s="244"/>
      <c r="C343" s="245"/>
      <c r="D343" s="235" t="s">
        <v>152</v>
      </c>
      <c r="E343" s="246" t="s">
        <v>19</v>
      </c>
      <c r="F343" s="247" t="s">
        <v>1168</v>
      </c>
      <c r="G343" s="245"/>
      <c r="H343" s="248">
        <v>-0.14999999999999999</v>
      </c>
      <c r="I343" s="249"/>
      <c r="J343" s="245"/>
      <c r="K343" s="245"/>
      <c r="L343" s="250"/>
      <c r="M343" s="251"/>
      <c r="N343" s="252"/>
      <c r="O343" s="252"/>
      <c r="P343" s="252"/>
      <c r="Q343" s="252"/>
      <c r="R343" s="252"/>
      <c r="S343" s="252"/>
      <c r="T343" s="253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4" t="s">
        <v>152</v>
      </c>
      <c r="AU343" s="254" t="s">
        <v>79</v>
      </c>
      <c r="AV343" s="14" t="s">
        <v>79</v>
      </c>
      <c r="AW343" s="14" t="s">
        <v>32</v>
      </c>
      <c r="AX343" s="14" t="s">
        <v>70</v>
      </c>
      <c r="AY343" s="254" t="s">
        <v>141</v>
      </c>
    </row>
    <row r="344" s="14" customFormat="1">
      <c r="A344" s="14"/>
      <c r="B344" s="244"/>
      <c r="C344" s="245"/>
      <c r="D344" s="235" t="s">
        <v>152</v>
      </c>
      <c r="E344" s="246" t="s">
        <v>19</v>
      </c>
      <c r="F344" s="247" t="s">
        <v>1170</v>
      </c>
      <c r="G344" s="245"/>
      <c r="H344" s="248">
        <v>1.0680000000000001</v>
      </c>
      <c r="I344" s="249"/>
      <c r="J344" s="245"/>
      <c r="K344" s="245"/>
      <c r="L344" s="250"/>
      <c r="M344" s="251"/>
      <c r="N344" s="252"/>
      <c r="O344" s="252"/>
      <c r="P344" s="252"/>
      <c r="Q344" s="252"/>
      <c r="R344" s="252"/>
      <c r="S344" s="252"/>
      <c r="T344" s="253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4" t="s">
        <v>152</v>
      </c>
      <c r="AU344" s="254" t="s">
        <v>79</v>
      </c>
      <c r="AV344" s="14" t="s">
        <v>79</v>
      </c>
      <c r="AW344" s="14" t="s">
        <v>32</v>
      </c>
      <c r="AX344" s="14" t="s">
        <v>70</v>
      </c>
      <c r="AY344" s="254" t="s">
        <v>141</v>
      </c>
    </row>
    <row r="345" s="14" customFormat="1">
      <c r="A345" s="14"/>
      <c r="B345" s="244"/>
      <c r="C345" s="245"/>
      <c r="D345" s="235" t="s">
        <v>152</v>
      </c>
      <c r="E345" s="246" t="s">
        <v>19</v>
      </c>
      <c r="F345" s="247" t="s">
        <v>1171</v>
      </c>
      <c r="G345" s="245"/>
      <c r="H345" s="248">
        <v>-0.059999999999999998</v>
      </c>
      <c r="I345" s="249"/>
      <c r="J345" s="245"/>
      <c r="K345" s="245"/>
      <c r="L345" s="250"/>
      <c r="M345" s="251"/>
      <c r="N345" s="252"/>
      <c r="O345" s="252"/>
      <c r="P345" s="252"/>
      <c r="Q345" s="252"/>
      <c r="R345" s="252"/>
      <c r="S345" s="252"/>
      <c r="T345" s="253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4" t="s">
        <v>152</v>
      </c>
      <c r="AU345" s="254" t="s">
        <v>79</v>
      </c>
      <c r="AV345" s="14" t="s">
        <v>79</v>
      </c>
      <c r="AW345" s="14" t="s">
        <v>32</v>
      </c>
      <c r="AX345" s="14" t="s">
        <v>70</v>
      </c>
      <c r="AY345" s="254" t="s">
        <v>141</v>
      </c>
    </row>
    <row r="346" s="14" customFormat="1">
      <c r="A346" s="14"/>
      <c r="B346" s="244"/>
      <c r="C346" s="245"/>
      <c r="D346" s="235" t="s">
        <v>152</v>
      </c>
      <c r="E346" s="246" t="s">
        <v>19</v>
      </c>
      <c r="F346" s="247" t="s">
        <v>1172</v>
      </c>
      <c r="G346" s="245"/>
      <c r="H346" s="248">
        <v>1.0740000000000001</v>
      </c>
      <c r="I346" s="249"/>
      <c r="J346" s="245"/>
      <c r="K346" s="245"/>
      <c r="L346" s="250"/>
      <c r="M346" s="251"/>
      <c r="N346" s="252"/>
      <c r="O346" s="252"/>
      <c r="P346" s="252"/>
      <c r="Q346" s="252"/>
      <c r="R346" s="252"/>
      <c r="S346" s="252"/>
      <c r="T346" s="253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4" t="s">
        <v>152</v>
      </c>
      <c r="AU346" s="254" t="s">
        <v>79</v>
      </c>
      <c r="AV346" s="14" t="s">
        <v>79</v>
      </c>
      <c r="AW346" s="14" t="s">
        <v>32</v>
      </c>
      <c r="AX346" s="14" t="s">
        <v>70</v>
      </c>
      <c r="AY346" s="254" t="s">
        <v>141</v>
      </c>
    </row>
    <row r="347" s="14" customFormat="1">
      <c r="A347" s="14"/>
      <c r="B347" s="244"/>
      <c r="C347" s="245"/>
      <c r="D347" s="235" t="s">
        <v>152</v>
      </c>
      <c r="E347" s="246" t="s">
        <v>19</v>
      </c>
      <c r="F347" s="247" t="s">
        <v>1173</v>
      </c>
      <c r="G347" s="245"/>
      <c r="H347" s="248">
        <v>-0.074999999999999997</v>
      </c>
      <c r="I347" s="249"/>
      <c r="J347" s="245"/>
      <c r="K347" s="245"/>
      <c r="L347" s="250"/>
      <c r="M347" s="251"/>
      <c r="N347" s="252"/>
      <c r="O347" s="252"/>
      <c r="P347" s="252"/>
      <c r="Q347" s="252"/>
      <c r="R347" s="252"/>
      <c r="S347" s="252"/>
      <c r="T347" s="253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4" t="s">
        <v>152</v>
      </c>
      <c r="AU347" s="254" t="s">
        <v>79</v>
      </c>
      <c r="AV347" s="14" t="s">
        <v>79</v>
      </c>
      <c r="AW347" s="14" t="s">
        <v>32</v>
      </c>
      <c r="AX347" s="14" t="s">
        <v>70</v>
      </c>
      <c r="AY347" s="254" t="s">
        <v>141</v>
      </c>
    </row>
    <row r="348" s="14" customFormat="1">
      <c r="A348" s="14"/>
      <c r="B348" s="244"/>
      <c r="C348" s="245"/>
      <c r="D348" s="235" t="s">
        <v>152</v>
      </c>
      <c r="E348" s="246" t="s">
        <v>19</v>
      </c>
      <c r="F348" s="247" t="s">
        <v>1174</v>
      </c>
      <c r="G348" s="245"/>
      <c r="H348" s="248">
        <v>-0.074999999999999997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152</v>
      </c>
      <c r="AU348" s="254" t="s">
        <v>79</v>
      </c>
      <c r="AV348" s="14" t="s">
        <v>79</v>
      </c>
      <c r="AW348" s="14" t="s">
        <v>32</v>
      </c>
      <c r="AX348" s="14" t="s">
        <v>70</v>
      </c>
      <c r="AY348" s="254" t="s">
        <v>141</v>
      </c>
    </row>
    <row r="349" s="14" customFormat="1">
      <c r="A349" s="14"/>
      <c r="B349" s="244"/>
      <c r="C349" s="245"/>
      <c r="D349" s="235" t="s">
        <v>152</v>
      </c>
      <c r="E349" s="246" t="s">
        <v>19</v>
      </c>
      <c r="F349" s="247" t="s">
        <v>1142</v>
      </c>
      <c r="G349" s="245"/>
      <c r="H349" s="248">
        <v>2.1600000000000001</v>
      </c>
      <c r="I349" s="249"/>
      <c r="J349" s="245"/>
      <c r="K349" s="245"/>
      <c r="L349" s="250"/>
      <c r="M349" s="251"/>
      <c r="N349" s="252"/>
      <c r="O349" s="252"/>
      <c r="P349" s="252"/>
      <c r="Q349" s="252"/>
      <c r="R349" s="252"/>
      <c r="S349" s="252"/>
      <c r="T349" s="253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4" t="s">
        <v>152</v>
      </c>
      <c r="AU349" s="254" t="s">
        <v>79</v>
      </c>
      <c r="AV349" s="14" t="s">
        <v>79</v>
      </c>
      <c r="AW349" s="14" t="s">
        <v>32</v>
      </c>
      <c r="AX349" s="14" t="s">
        <v>70</v>
      </c>
      <c r="AY349" s="254" t="s">
        <v>141</v>
      </c>
    </row>
    <row r="350" s="14" customFormat="1">
      <c r="A350" s="14"/>
      <c r="B350" s="244"/>
      <c r="C350" s="245"/>
      <c r="D350" s="235" t="s">
        <v>152</v>
      </c>
      <c r="E350" s="246" t="s">
        <v>19</v>
      </c>
      <c r="F350" s="247" t="s">
        <v>1138</v>
      </c>
      <c r="G350" s="245"/>
      <c r="H350" s="248">
        <v>-0.29999999999999999</v>
      </c>
      <c r="I350" s="249"/>
      <c r="J350" s="245"/>
      <c r="K350" s="245"/>
      <c r="L350" s="250"/>
      <c r="M350" s="251"/>
      <c r="N350" s="252"/>
      <c r="O350" s="252"/>
      <c r="P350" s="252"/>
      <c r="Q350" s="252"/>
      <c r="R350" s="252"/>
      <c r="S350" s="252"/>
      <c r="T350" s="253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4" t="s">
        <v>152</v>
      </c>
      <c r="AU350" s="254" t="s">
        <v>79</v>
      </c>
      <c r="AV350" s="14" t="s">
        <v>79</v>
      </c>
      <c r="AW350" s="14" t="s">
        <v>32</v>
      </c>
      <c r="AX350" s="14" t="s">
        <v>70</v>
      </c>
      <c r="AY350" s="254" t="s">
        <v>141</v>
      </c>
    </row>
    <row r="351" s="14" customFormat="1">
      <c r="A351" s="14"/>
      <c r="B351" s="244"/>
      <c r="C351" s="245"/>
      <c r="D351" s="235" t="s">
        <v>152</v>
      </c>
      <c r="E351" s="246" t="s">
        <v>19</v>
      </c>
      <c r="F351" s="247" t="s">
        <v>1175</v>
      </c>
      <c r="G351" s="245"/>
      <c r="H351" s="248">
        <v>1.0800000000000001</v>
      </c>
      <c r="I351" s="249"/>
      <c r="J351" s="245"/>
      <c r="K351" s="245"/>
      <c r="L351" s="250"/>
      <c r="M351" s="251"/>
      <c r="N351" s="252"/>
      <c r="O351" s="252"/>
      <c r="P351" s="252"/>
      <c r="Q351" s="252"/>
      <c r="R351" s="252"/>
      <c r="S351" s="252"/>
      <c r="T351" s="253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4" t="s">
        <v>152</v>
      </c>
      <c r="AU351" s="254" t="s">
        <v>79</v>
      </c>
      <c r="AV351" s="14" t="s">
        <v>79</v>
      </c>
      <c r="AW351" s="14" t="s">
        <v>32</v>
      </c>
      <c r="AX351" s="14" t="s">
        <v>70</v>
      </c>
      <c r="AY351" s="254" t="s">
        <v>141</v>
      </c>
    </row>
    <row r="352" s="14" customFormat="1">
      <c r="A352" s="14"/>
      <c r="B352" s="244"/>
      <c r="C352" s="245"/>
      <c r="D352" s="235" t="s">
        <v>152</v>
      </c>
      <c r="E352" s="246" t="s">
        <v>19</v>
      </c>
      <c r="F352" s="247" t="s">
        <v>1168</v>
      </c>
      <c r="G352" s="245"/>
      <c r="H352" s="248">
        <v>-0.14999999999999999</v>
      </c>
      <c r="I352" s="249"/>
      <c r="J352" s="245"/>
      <c r="K352" s="245"/>
      <c r="L352" s="250"/>
      <c r="M352" s="251"/>
      <c r="N352" s="252"/>
      <c r="O352" s="252"/>
      <c r="P352" s="252"/>
      <c r="Q352" s="252"/>
      <c r="R352" s="252"/>
      <c r="S352" s="252"/>
      <c r="T352" s="253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4" t="s">
        <v>152</v>
      </c>
      <c r="AU352" s="254" t="s">
        <v>79</v>
      </c>
      <c r="AV352" s="14" t="s">
        <v>79</v>
      </c>
      <c r="AW352" s="14" t="s">
        <v>32</v>
      </c>
      <c r="AX352" s="14" t="s">
        <v>70</v>
      </c>
      <c r="AY352" s="254" t="s">
        <v>141</v>
      </c>
    </row>
    <row r="353" s="14" customFormat="1">
      <c r="A353" s="14"/>
      <c r="B353" s="244"/>
      <c r="C353" s="245"/>
      <c r="D353" s="235" t="s">
        <v>152</v>
      </c>
      <c r="E353" s="246" t="s">
        <v>19</v>
      </c>
      <c r="F353" s="247" t="s">
        <v>1176</v>
      </c>
      <c r="G353" s="245"/>
      <c r="H353" s="248">
        <v>1.1879999999999999</v>
      </c>
      <c r="I353" s="249"/>
      <c r="J353" s="245"/>
      <c r="K353" s="245"/>
      <c r="L353" s="250"/>
      <c r="M353" s="251"/>
      <c r="N353" s="252"/>
      <c r="O353" s="252"/>
      <c r="P353" s="252"/>
      <c r="Q353" s="252"/>
      <c r="R353" s="252"/>
      <c r="S353" s="252"/>
      <c r="T353" s="25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4" t="s">
        <v>152</v>
      </c>
      <c r="AU353" s="254" t="s">
        <v>79</v>
      </c>
      <c r="AV353" s="14" t="s">
        <v>79</v>
      </c>
      <c r="AW353" s="14" t="s">
        <v>32</v>
      </c>
      <c r="AX353" s="14" t="s">
        <v>70</v>
      </c>
      <c r="AY353" s="254" t="s">
        <v>141</v>
      </c>
    </row>
    <row r="354" s="14" customFormat="1">
      <c r="A354" s="14"/>
      <c r="B354" s="244"/>
      <c r="C354" s="245"/>
      <c r="D354" s="235" t="s">
        <v>152</v>
      </c>
      <c r="E354" s="246" t="s">
        <v>19</v>
      </c>
      <c r="F354" s="247" t="s">
        <v>1173</v>
      </c>
      <c r="G354" s="245"/>
      <c r="H354" s="248">
        <v>-0.074999999999999997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152</v>
      </c>
      <c r="AU354" s="254" t="s">
        <v>79</v>
      </c>
      <c r="AV354" s="14" t="s">
        <v>79</v>
      </c>
      <c r="AW354" s="14" t="s">
        <v>32</v>
      </c>
      <c r="AX354" s="14" t="s">
        <v>70</v>
      </c>
      <c r="AY354" s="254" t="s">
        <v>141</v>
      </c>
    </row>
    <row r="355" s="14" customFormat="1">
      <c r="A355" s="14"/>
      <c r="B355" s="244"/>
      <c r="C355" s="245"/>
      <c r="D355" s="235" t="s">
        <v>152</v>
      </c>
      <c r="E355" s="246" t="s">
        <v>19</v>
      </c>
      <c r="F355" s="247" t="s">
        <v>1177</v>
      </c>
      <c r="G355" s="245"/>
      <c r="H355" s="248">
        <v>-0.089999999999999997</v>
      </c>
      <c r="I355" s="249"/>
      <c r="J355" s="245"/>
      <c r="K355" s="245"/>
      <c r="L355" s="250"/>
      <c r="M355" s="251"/>
      <c r="N355" s="252"/>
      <c r="O355" s="252"/>
      <c r="P355" s="252"/>
      <c r="Q355" s="252"/>
      <c r="R355" s="252"/>
      <c r="S355" s="252"/>
      <c r="T355" s="253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4" t="s">
        <v>152</v>
      </c>
      <c r="AU355" s="254" t="s">
        <v>79</v>
      </c>
      <c r="AV355" s="14" t="s">
        <v>79</v>
      </c>
      <c r="AW355" s="14" t="s">
        <v>32</v>
      </c>
      <c r="AX355" s="14" t="s">
        <v>70</v>
      </c>
      <c r="AY355" s="254" t="s">
        <v>141</v>
      </c>
    </row>
    <row r="356" s="14" customFormat="1">
      <c r="A356" s="14"/>
      <c r="B356" s="244"/>
      <c r="C356" s="245"/>
      <c r="D356" s="235" t="s">
        <v>152</v>
      </c>
      <c r="E356" s="246" t="s">
        <v>19</v>
      </c>
      <c r="F356" s="247" t="s">
        <v>1178</v>
      </c>
      <c r="G356" s="245"/>
      <c r="H356" s="248">
        <v>1.1699999999999999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152</v>
      </c>
      <c r="AU356" s="254" t="s">
        <v>79</v>
      </c>
      <c r="AV356" s="14" t="s">
        <v>79</v>
      </c>
      <c r="AW356" s="14" t="s">
        <v>32</v>
      </c>
      <c r="AX356" s="14" t="s">
        <v>70</v>
      </c>
      <c r="AY356" s="254" t="s">
        <v>141</v>
      </c>
    </row>
    <row r="357" s="14" customFormat="1">
      <c r="A357" s="14"/>
      <c r="B357" s="244"/>
      <c r="C357" s="245"/>
      <c r="D357" s="235" t="s">
        <v>152</v>
      </c>
      <c r="E357" s="246" t="s">
        <v>19</v>
      </c>
      <c r="F357" s="247" t="s">
        <v>1173</v>
      </c>
      <c r="G357" s="245"/>
      <c r="H357" s="248">
        <v>-0.074999999999999997</v>
      </c>
      <c r="I357" s="249"/>
      <c r="J357" s="245"/>
      <c r="K357" s="245"/>
      <c r="L357" s="250"/>
      <c r="M357" s="251"/>
      <c r="N357" s="252"/>
      <c r="O357" s="252"/>
      <c r="P357" s="252"/>
      <c r="Q357" s="252"/>
      <c r="R357" s="252"/>
      <c r="S357" s="252"/>
      <c r="T357" s="253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54" t="s">
        <v>152</v>
      </c>
      <c r="AU357" s="254" t="s">
        <v>79</v>
      </c>
      <c r="AV357" s="14" t="s">
        <v>79</v>
      </c>
      <c r="AW357" s="14" t="s">
        <v>32</v>
      </c>
      <c r="AX357" s="14" t="s">
        <v>70</v>
      </c>
      <c r="AY357" s="254" t="s">
        <v>141</v>
      </c>
    </row>
    <row r="358" s="14" customFormat="1">
      <c r="A358" s="14"/>
      <c r="B358" s="244"/>
      <c r="C358" s="245"/>
      <c r="D358" s="235" t="s">
        <v>152</v>
      </c>
      <c r="E358" s="246" t="s">
        <v>19</v>
      </c>
      <c r="F358" s="247" t="s">
        <v>1177</v>
      </c>
      <c r="G358" s="245"/>
      <c r="H358" s="248">
        <v>-0.089999999999999997</v>
      </c>
      <c r="I358" s="249"/>
      <c r="J358" s="245"/>
      <c r="K358" s="245"/>
      <c r="L358" s="250"/>
      <c r="M358" s="251"/>
      <c r="N358" s="252"/>
      <c r="O358" s="252"/>
      <c r="P358" s="252"/>
      <c r="Q358" s="252"/>
      <c r="R358" s="252"/>
      <c r="S358" s="252"/>
      <c r="T358" s="253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4" t="s">
        <v>152</v>
      </c>
      <c r="AU358" s="254" t="s">
        <v>79</v>
      </c>
      <c r="AV358" s="14" t="s">
        <v>79</v>
      </c>
      <c r="AW358" s="14" t="s">
        <v>32</v>
      </c>
      <c r="AX358" s="14" t="s">
        <v>70</v>
      </c>
      <c r="AY358" s="254" t="s">
        <v>141</v>
      </c>
    </row>
    <row r="359" s="14" customFormat="1">
      <c r="A359" s="14"/>
      <c r="B359" s="244"/>
      <c r="C359" s="245"/>
      <c r="D359" s="235" t="s">
        <v>152</v>
      </c>
      <c r="E359" s="246" t="s">
        <v>19</v>
      </c>
      <c r="F359" s="247" t="s">
        <v>1179</v>
      </c>
      <c r="G359" s="245"/>
      <c r="H359" s="248">
        <v>1.1399999999999999</v>
      </c>
      <c r="I359" s="249"/>
      <c r="J359" s="245"/>
      <c r="K359" s="245"/>
      <c r="L359" s="250"/>
      <c r="M359" s="251"/>
      <c r="N359" s="252"/>
      <c r="O359" s="252"/>
      <c r="P359" s="252"/>
      <c r="Q359" s="252"/>
      <c r="R359" s="252"/>
      <c r="S359" s="252"/>
      <c r="T359" s="253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4" t="s">
        <v>152</v>
      </c>
      <c r="AU359" s="254" t="s">
        <v>79</v>
      </c>
      <c r="AV359" s="14" t="s">
        <v>79</v>
      </c>
      <c r="AW359" s="14" t="s">
        <v>32</v>
      </c>
      <c r="AX359" s="14" t="s">
        <v>70</v>
      </c>
      <c r="AY359" s="254" t="s">
        <v>141</v>
      </c>
    </row>
    <row r="360" s="14" customFormat="1">
      <c r="A360" s="14"/>
      <c r="B360" s="244"/>
      <c r="C360" s="245"/>
      <c r="D360" s="235" t="s">
        <v>152</v>
      </c>
      <c r="E360" s="246" t="s">
        <v>19</v>
      </c>
      <c r="F360" s="247" t="s">
        <v>1168</v>
      </c>
      <c r="G360" s="245"/>
      <c r="H360" s="248">
        <v>-0.14999999999999999</v>
      </c>
      <c r="I360" s="249"/>
      <c r="J360" s="245"/>
      <c r="K360" s="245"/>
      <c r="L360" s="250"/>
      <c r="M360" s="251"/>
      <c r="N360" s="252"/>
      <c r="O360" s="252"/>
      <c r="P360" s="252"/>
      <c r="Q360" s="252"/>
      <c r="R360" s="252"/>
      <c r="S360" s="252"/>
      <c r="T360" s="253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4" t="s">
        <v>152</v>
      </c>
      <c r="AU360" s="254" t="s">
        <v>79</v>
      </c>
      <c r="AV360" s="14" t="s">
        <v>79</v>
      </c>
      <c r="AW360" s="14" t="s">
        <v>32</v>
      </c>
      <c r="AX360" s="14" t="s">
        <v>70</v>
      </c>
      <c r="AY360" s="254" t="s">
        <v>141</v>
      </c>
    </row>
    <row r="361" s="14" customFormat="1">
      <c r="A361" s="14"/>
      <c r="B361" s="244"/>
      <c r="C361" s="245"/>
      <c r="D361" s="235" t="s">
        <v>152</v>
      </c>
      <c r="E361" s="246" t="s">
        <v>19</v>
      </c>
      <c r="F361" s="247" t="s">
        <v>1180</v>
      </c>
      <c r="G361" s="245"/>
      <c r="H361" s="248">
        <v>1.1279999999999999</v>
      </c>
      <c r="I361" s="249"/>
      <c r="J361" s="245"/>
      <c r="K361" s="245"/>
      <c r="L361" s="250"/>
      <c r="M361" s="251"/>
      <c r="N361" s="252"/>
      <c r="O361" s="252"/>
      <c r="P361" s="252"/>
      <c r="Q361" s="252"/>
      <c r="R361" s="252"/>
      <c r="S361" s="252"/>
      <c r="T361" s="253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4" t="s">
        <v>152</v>
      </c>
      <c r="AU361" s="254" t="s">
        <v>79</v>
      </c>
      <c r="AV361" s="14" t="s">
        <v>79</v>
      </c>
      <c r="AW361" s="14" t="s">
        <v>32</v>
      </c>
      <c r="AX361" s="14" t="s">
        <v>70</v>
      </c>
      <c r="AY361" s="254" t="s">
        <v>141</v>
      </c>
    </row>
    <row r="362" s="14" customFormat="1">
      <c r="A362" s="14"/>
      <c r="B362" s="244"/>
      <c r="C362" s="245"/>
      <c r="D362" s="235" t="s">
        <v>152</v>
      </c>
      <c r="E362" s="246" t="s">
        <v>19</v>
      </c>
      <c r="F362" s="247" t="s">
        <v>1168</v>
      </c>
      <c r="G362" s="245"/>
      <c r="H362" s="248">
        <v>-0.14999999999999999</v>
      </c>
      <c r="I362" s="249"/>
      <c r="J362" s="245"/>
      <c r="K362" s="245"/>
      <c r="L362" s="250"/>
      <c r="M362" s="251"/>
      <c r="N362" s="252"/>
      <c r="O362" s="252"/>
      <c r="P362" s="252"/>
      <c r="Q362" s="252"/>
      <c r="R362" s="252"/>
      <c r="S362" s="252"/>
      <c r="T362" s="253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4" t="s">
        <v>152</v>
      </c>
      <c r="AU362" s="254" t="s">
        <v>79</v>
      </c>
      <c r="AV362" s="14" t="s">
        <v>79</v>
      </c>
      <c r="AW362" s="14" t="s">
        <v>32</v>
      </c>
      <c r="AX362" s="14" t="s">
        <v>70</v>
      </c>
      <c r="AY362" s="254" t="s">
        <v>141</v>
      </c>
    </row>
    <row r="363" s="14" customFormat="1">
      <c r="A363" s="14"/>
      <c r="B363" s="244"/>
      <c r="C363" s="245"/>
      <c r="D363" s="235" t="s">
        <v>152</v>
      </c>
      <c r="E363" s="246" t="s">
        <v>19</v>
      </c>
      <c r="F363" s="247" t="s">
        <v>1181</v>
      </c>
      <c r="G363" s="245"/>
      <c r="H363" s="248">
        <v>1.0920000000000001</v>
      </c>
      <c r="I363" s="249"/>
      <c r="J363" s="245"/>
      <c r="K363" s="245"/>
      <c r="L363" s="250"/>
      <c r="M363" s="251"/>
      <c r="N363" s="252"/>
      <c r="O363" s="252"/>
      <c r="P363" s="252"/>
      <c r="Q363" s="252"/>
      <c r="R363" s="252"/>
      <c r="S363" s="252"/>
      <c r="T363" s="253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4" t="s">
        <v>152</v>
      </c>
      <c r="AU363" s="254" t="s">
        <v>79</v>
      </c>
      <c r="AV363" s="14" t="s">
        <v>79</v>
      </c>
      <c r="AW363" s="14" t="s">
        <v>32</v>
      </c>
      <c r="AX363" s="14" t="s">
        <v>70</v>
      </c>
      <c r="AY363" s="254" t="s">
        <v>141</v>
      </c>
    </row>
    <row r="364" s="14" customFormat="1">
      <c r="A364" s="14"/>
      <c r="B364" s="244"/>
      <c r="C364" s="245"/>
      <c r="D364" s="235" t="s">
        <v>152</v>
      </c>
      <c r="E364" s="246" t="s">
        <v>19</v>
      </c>
      <c r="F364" s="247" t="s">
        <v>1168</v>
      </c>
      <c r="G364" s="245"/>
      <c r="H364" s="248">
        <v>-0.14999999999999999</v>
      </c>
      <c r="I364" s="249"/>
      <c r="J364" s="245"/>
      <c r="K364" s="245"/>
      <c r="L364" s="250"/>
      <c r="M364" s="251"/>
      <c r="N364" s="252"/>
      <c r="O364" s="252"/>
      <c r="P364" s="252"/>
      <c r="Q364" s="252"/>
      <c r="R364" s="252"/>
      <c r="S364" s="252"/>
      <c r="T364" s="253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4" t="s">
        <v>152</v>
      </c>
      <c r="AU364" s="254" t="s">
        <v>79</v>
      </c>
      <c r="AV364" s="14" t="s">
        <v>79</v>
      </c>
      <c r="AW364" s="14" t="s">
        <v>32</v>
      </c>
      <c r="AX364" s="14" t="s">
        <v>70</v>
      </c>
      <c r="AY364" s="254" t="s">
        <v>141</v>
      </c>
    </row>
    <row r="365" s="14" customFormat="1">
      <c r="A365" s="14"/>
      <c r="B365" s="244"/>
      <c r="C365" s="245"/>
      <c r="D365" s="235" t="s">
        <v>152</v>
      </c>
      <c r="E365" s="246" t="s">
        <v>19</v>
      </c>
      <c r="F365" s="247" t="s">
        <v>1175</v>
      </c>
      <c r="G365" s="245"/>
      <c r="H365" s="248">
        <v>1.0800000000000001</v>
      </c>
      <c r="I365" s="249"/>
      <c r="J365" s="245"/>
      <c r="K365" s="245"/>
      <c r="L365" s="250"/>
      <c r="M365" s="251"/>
      <c r="N365" s="252"/>
      <c r="O365" s="252"/>
      <c r="P365" s="252"/>
      <c r="Q365" s="252"/>
      <c r="R365" s="252"/>
      <c r="S365" s="252"/>
      <c r="T365" s="253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4" t="s">
        <v>152</v>
      </c>
      <c r="AU365" s="254" t="s">
        <v>79</v>
      </c>
      <c r="AV365" s="14" t="s">
        <v>79</v>
      </c>
      <c r="AW365" s="14" t="s">
        <v>32</v>
      </c>
      <c r="AX365" s="14" t="s">
        <v>70</v>
      </c>
      <c r="AY365" s="254" t="s">
        <v>141</v>
      </c>
    </row>
    <row r="366" s="14" customFormat="1">
      <c r="A366" s="14"/>
      <c r="B366" s="244"/>
      <c r="C366" s="245"/>
      <c r="D366" s="235" t="s">
        <v>152</v>
      </c>
      <c r="E366" s="246" t="s">
        <v>19</v>
      </c>
      <c r="F366" s="247" t="s">
        <v>1168</v>
      </c>
      <c r="G366" s="245"/>
      <c r="H366" s="248">
        <v>-0.14999999999999999</v>
      </c>
      <c r="I366" s="249"/>
      <c r="J366" s="245"/>
      <c r="K366" s="245"/>
      <c r="L366" s="250"/>
      <c r="M366" s="251"/>
      <c r="N366" s="252"/>
      <c r="O366" s="252"/>
      <c r="P366" s="252"/>
      <c r="Q366" s="252"/>
      <c r="R366" s="252"/>
      <c r="S366" s="252"/>
      <c r="T366" s="253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4" t="s">
        <v>152</v>
      </c>
      <c r="AU366" s="254" t="s">
        <v>79</v>
      </c>
      <c r="AV366" s="14" t="s">
        <v>79</v>
      </c>
      <c r="AW366" s="14" t="s">
        <v>32</v>
      </c>
      <c r="AX366" s="14" t="s">
        <v>70</v>
      </c>
      <c r="AY366" s="254" t="s">
        <v>141</v>
      </c>
    </row>
    <row r="367" s="14" customFormat="1">
      <c r="A367" s="14"/>
      <c r="B367" s="244"/>
      <c r="C367" s="245"/>
      <c r="D367" s="235" t="s">
        <v>152</v>
      </c>
      <c r="E367" s="246" t="s">
        <v>19</v>
      </c>
      <c r="F367" s="247" t="s">
        <v>1170</v>
      </c>
      <c r="G367" s="245"/>
      <c r="H367" s="248">
        <v>1.0680000000000001</v>
      </c>
      <c r="I367" s="249"/>
      <c r="J367" s="245"/>
      <c r="K367" s="245"/>
      <c r="L367" s="250"/>
      <c r="M367" s="251"/>
      <c r="N367" s="252"/>
      <c r="O367" s="252"/>
      <c r="P367" s="252"/>
      <c r="Q367" s="252"/>
      <c r="R367" s="252"/>
      <c r="S367" s="252"/>
      <c r="T367" s="253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4" t="s">
        <v>152</v>
      </c>
      <c r="AU367" s="254" t="s">
        <v>79</v>
      </c>
      <c r="AV367" s="14" t="s">
        <v>79</v>
      </c>
      <c r="AW367" s="14" t="s">
        <v>32</v>
      </c>
      <c r="AX367" s="14" t="s">
        <v>70</v>
      </c>
      <c r="AY367" s="254" t="s">
        <v>141</v>
      </c>
    </row>
    <row r="368" s="14" customFormat="1">
      <c r="A368" s="14"/>
      <c r="B368" s="244"/>
      <c r="C368" s="245"/>
      <c r="D368" s="235" t="s">
        <v>152</v>
      </c>
      <c r="E368" s="246" t="s">
        <v>19</v>
      </c>
      <c r="F368" s="247" t="s">
        <v>1168</v>
      </c>
      <c r="G368" s="245"/>
      <c r="H368" s="248">
        <v>-0.14999999999999999</v>
      </c>
      <c r="I368" s="249"/>
      <c r="J368" s="245"/>
      <c r="K368" s="245"/>
      <c r="L368" s="250"/>
      <c r="M368" s="251"/>
      <c r="N368" s="252"/>
      <c r="O368" s="252"/>
      <c r="P368" s="252"/>
      <c r="Q368" s="252"/>
      <c r="R368" s="252"/>
      <c r="S368" s="252"/>
      <c r="T368" s="253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4" t="s">
        <v>152</v>
      </c>
      <c r="AU368" s="254" t="s">
        <v>79</v>
      </c>
      <c r="AV368" s="14" t="s">
        <v>79</v>
      </c>
      <c r="AW368" s="14" t="s">
        <v>32</v>
      </c>
      <c r="AX368" s="14" t="s">
        <v>70</v>
      </c>
      <c r="AY368" s="254" t="s">
        <v>141</v>
      </c>
    </row>
    <row r="369" s="14" customFormat="1">
      <c r="A369" s="14"/>
      <c r="B369" s="244"/>
      <c r="C369" s="245"/>
      <c r="D369" s="235" t="s">
        <v>152</v>
      </c>
      <c r="E369" s="246" t="s">
        <v>19</v>
      </c>
      <c r="F369" s="247" t="s">
        <v>1182</v>
      </c>
      <c r="G369" s="245"/>
      <c r="H369" s="248">
        <v>1.05</v>
      </c>
      <c r="I369" s="249"/>
      <c r="J369" s="245"/>
      <c r="K369" s="245"/>
      <c r="L369" s="250"/>
      <c r="M369" s="251"/>
      <c r="N369" s="252"/>
      <c r="O369" s="252"/>
      <c r="P369" s="252"/>
      <c r="Q369" s="252"/>
      <c r="R369" s="252"/>
      <c r="S369" s="252"/>
      <c r="T369" s="253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54" t="s">
        <v>152</v>
      </c>
      <c r="AU369" s="254" t="s">
        <v>79</v>
      </c>
      <c r="AV369" s="14" t="s">
        <v>79</v>
      </c>
      <c r="AW369" s="14" t="s">
        <v>32</v>
      </c>
      <c r="AX369" s="14" t="s">
        <v>70</v>
      </c>
      <c r="AY369" s="254" t="s">
        <v>141</v>
      </c>
    </row>
    <row r="370" s="14" customFormat="1">
      <c r="A370" s="14"/>
      <c r="B370" s="244"/>
      <c r="C370" s="245"/>
      <c r="D370" s="235" t="s">
        <v>152</v>
      </c>
      <c r="E370" s="246" t="s">
        <v>19</v>
      </c>
      <c r="F370" s="247" t="s">
        <v>1171</v>
      </c>
      <c r="G370" s="245"/>
      <c r="H370" s="248">
        <v>-0.059999999999999998</v>
      </c>
      <c r="I370" s="249"/>
      <c r="J370" s="245"/>
      <c r="K370" s="245"/>
      <c r="L370" s="250"/>
      <c r="M370" s="251"/>
      <c r="N370" s="252"/>
      <c r="O370" s="252"/>
      <c r="P370" s="252"/>
      <c r="Q370" s="252"/>
      <c r="R370" s="252"/>
      <c r="S370" s="252"/>
      <c r="T370" s="253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54" t="s">
        <v>152</v>
      </c>
      <c r="AU370" s="254" t="s">
        <v>79</v>
      </c>
      <c r="AV370" s="14" t="s">
        <v>79</v>
      </c>
      <c r="AW370" s="14" t="s">
        <v>32</v>
      </c>
      <c r="AX370" s="14" t="s">
        <v>70</v>
      </c>
      <c r="AY370" s="254" t="s">
        <v>141</v>
      </c>
    </row>
    <row r="371" s="14" customFormat="1">
      <c r="A371" s="14"/>
      <c r="B371" s="244"/>
      <c r="C371" s="245"/>
      <c r="D371" s="235" t="s">
        <v>152</v>
      </c>
      <c r="E371" s="246" t="s">
        <v>19</v>
      </c>
      <c r="F371" s="247" t="s">
        <v>1183</v>
      </c>
      <c r="G371" s="245"/>
      <c r="H371" s="248">
        <v>1.038</v>
      </c>
      <c r="I371" s="249"/>
      <c r="J371" s="245"/>
      <c r="K371" s="245"/>
      <c r="L371" s="250"/>
      <c r="M371" s="251"/>
      <c r="N371" s="252"/>
      <c r="O371" s="252"/>
      <c r="P371" s="252"/>
      <c r="Q371" s="252"/>
      <c r="R371" s="252"/>
      <c r="S371" s="252"/>
      <c r="T371" s="253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54" t="s">
        <v>152</v>
      </c>
      <c r="AU371" s="254" t="s">
        <v>79</v>
      </c>
      <c r="AV371" s="14" t="s">
        <v>79</v>
      </c>
      <c r="AW371" s="14" t="s">
        <v>32</v>
      </c>
      <c r="AX371" s="14" t="s">
        <v>70</v>
      </c>
      <c r="AY371" s="254" t="s">
        <v>141</v>
      </c>
    </row>
    <row r="372" s="14" customFormat="1">
      <c r="A372" s="14"/>
      <c r="B372" s="244"/>
      <c r="C372" s="245"/>
      <c r="D372" s="235" t="s">
        <v>152</v>
      </c>
      <c r="E372" s="246" t="s">
        <v>19</v>
      </c>
      <c r="F372" s="247" t="s">
        <v>1173</v>
      </c>
      <c r="G372" s="245"/>
      <c r="H372" s="248">
        <v>-0.074999999999999997</v>
      </c>
      <c r="I372" s="249"/>
      <c r="J372" s="245"/>
      <c r="K372" s="245"/>
      <c r="L372" s="250"/>
      <c r="M372" s="251"/>
      <c r="N372" s="252"/>
      <c r="O372" s="252"/>
      <c r="P372" s="252"/>
      <c r="Q372" s="252"/>
      <c r="R372" s="252"/>
      <c r="S372" s="252"/>
      <c r="T372" s="253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54" t="s">
        <v>152</v>
      </c>
      <c r="AU372" s="254" t="s">
        <v>79</v>
      </c>
      <c r="AV372" s="14" t="s">
        <v>79</v>
      </c>
      <c r="AW372" s="14" t="s">
        <v>32</v>
      </c>
      <c r="AX372" s="14" t="s">
        <v>70</v>
      </c>
      <c r="AY372" s="254" t="s">
        <v>141</v>
      </c>
    </row>
    <row r="373" s="14" customFormat="1">
      <c r="A373" s="14"/>
      <c r="B373" s="244"/>
      <c r="C373" s="245"/>
      <c r="D373" s="235" t="s">
        <v>152</v>
      </c>
      <c r="E373" s="246" t="s">
        <v>19</v>
      </c>
      <c r="F373" s="247" t="s">
        <v>1177</v>
      </c>
      <c r="G373" s="245"/>
      <c r="H373" s="248">
        <v>-0.089999999999999997</v>
      </c>
      <c r="I373" s="249"/>
      <c r="J373" s="245"/>
      <c r="K373" s="245"/>
      <c r="L373" s="250"/>
      <c r="M373" s="251"/>
      <c r="N373" s="252"/>
      <c r="O373" s="252"/>
      <c r="P373" s="252"/>
      <c r="Q373" s="252"/>
      <c r="R373" s="252"/>
      <c r="S373" s="252"/>
      <c r="T373" s="253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4" t="s">
        <v>152</v>
      </c>
      <c r="AU373" s="254" t="s">
        <v>79</v>
      </c>
      <c r="AV373" s="14" t="s">
        <v>79</v>
      </c>
      <c r="AW373" s="14" t="s">
        <v>32</v>
      </c>
      <c r="AX373" s="14" t="s">
        <v>70</v>
      </c>
      <c r="AY373" s="254" t="s">
        <v>141</v>
      </c>
    </row>
    <row r="374" s="14" customFormat="1">
      <c r="A374" s="14"/>
      <c r="B374" s="244"/>
      <c r="C374" s="245"/>
      <c r="D374" s="235" t="s">
        <v>152</v>
      </c>
      <c r="E374" s="246" t="s">
        <v>19</v>
      </c>
      <c r="F374" s="247" t="s">
        <v>1184</v>
      </c>
      <c r="G374" s="245"/>
      <c r="H374" s="248">
        <v>1.032</v>
      </c>
      <c r="I374" s="249"/>
      <c r="J374" s="245"/>
      <c r="K374" s="245"/>
      <c r="L374" s="250"/>
      <c r="M374" s="251"/>
      <c r="N374" s="252"/>
      <c r="O374" s="252"/>
      <c r="P374" s="252"/>
      <c r="Q374" s="252"/>
      <c r="R374" s="252"/>
      <c r="S374" s="252"/>
      <c r="T374" s="253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4" t="s">
        <v>152</v>
      </c>
      <c r="AU374" s="254" t="s">
        <v>79</v>
      </c>
      <c r="AV374" s="14" t="s">
        <v>79</v>
      </c>
      <c r="AW374" s="14" t="s">
        <v>32</v>
      </c>
      <c r="AX374" s="14" t="s">
        <v>70</v>
      </c>
      <c r="AY374" s="254" t="s">
        <v>141</v>
      </c>
    </row>
    <row r="375" s="14" customFormat="1">
      <c r="A375" s="14"/>
      <c r="B375" s="244"/>
      <c r="C375" s="245"/>
      <c r="D375" s="235" t="s">
        <v>152</v>
      </c>
      <c r="E375" s="246" t="s">
        <v>19</v>
      </c>
      <c r="F375" s="247" t="s">
        <v>1168</v>
      </c>
      <c r="G375" s="245"/>
      <c r="H375" s="248">
        <v>-0.14999999999999999</v>
      </c>
      <c r="I375" s="249"/>
      <c r="J375" s="245"/>
      <c r="K375" s="245"/>
      <c r="L375" s="250"/>
      <c r="M375" s="251"/>
      <c r="N375" s="252"/>
      <c r="O375" s="252"/>
      <c r="P375" s="252"/>
      <c r="Q375" s="252"/>
      <c r="R375" s="252"/>
      <c r="S375" s="252"/>
      <c r="T375" s="253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4" t="s">
        <v>152</v>
      </c>
      <c r="AU375" s="254" t="s">
        <v>79</v>
      </c>
      <c r="AV375" s="14" t="s">
        <v>79</v>
      </c>
      <c r="AW375" s="14" t="s">
        <v>32</v>
      </c>
      <c r="AX375" s="14" t="s">
        <v>70</v>
      </c>
      <c r="AY375" s="254" t="s">
        <v>141</v>
      </c>
    </row>
    <row r="376" s="14" customFormat="1">
      <c r="A376" s="14"/>
      <c r="B376" s="244"/>
      <c r="C376" s="245"/>
      <c r="D376" s="235" t="s">
        <v>152</v>
      </c>
      <c r="E376" s="246" t="s">
        <v>19</v>
      </c>
      <c r="F376" s="247" t="s">
        <v>1185</v>
      </c>
      <c r="G376" s="245"/>
      <c r="H376" s="248">
        <v>1.02</v>
      </c>
      <c r="I376" s="249"/>
      <c r="J376" s="245"/>
      <c r="K376" s="245"/>
      <c r="L376" s="250"/>
      <c r="M376" s="251"/>
      <c r="N376" s="252"/>
      <c r="O376" s="252"/>
      <c r="P376" s="252"/>
      <c r="Q376" s="252"/>
      <c r="R376" s="252"/>
      <c r="S376" s="252"/>
      <c r="T376" s="253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4" t="s">
        <v>152</v>
      </c>
      <c r="AU376" s="254" t="s">
        <v>79</v>
      </c>
      <c r="AV376" s="14" t="s">
        <v>79</v>
      </c>
      <c r="AW376" s="14" t="s">
        <v>32</v>
      </c>
      <c r="AX376" s="14" t="s">
        <v>70</v>
      </c>
      <c r="AY376" s="254" t="s">
        <v>141</v>
      </c>
    </row>
    <row r="377" s="14" customFormat="1">
      <c r="A377" s="14"/>
      <c r="B377" s="244"/>
      <c r="C377" s="245"/>
      <c r="D377" s="235" t="s">
        <v>152</v>
      </c>
      <c r="E377" s="246" t="s">
        <v>19</v>
      </c>
      <c r="F377" s="247" t="s">
        <v>1186</v>
      </c>
      <c r="G377" s="245"/>
      <c r="H377" s="248">
        <v>-0.14999999999999999</v>
      </c>
      <c r="I377" s="249"/>
      <c r="J377" s="245"/>
      <c r="K377" s="245"/>
      <c r="L377" s="250"/>
      <c r="M377" s="251"/>
      <c r="N377" s="252"/>
      <c r="O377" s="252"/>
      <c r="P377" s="252"/>
      <c r="Q377" s="252"/>
      <c r="R377" s="252"/>
      <c r="S377" s="252"/>
      <c r="T377" s="253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54" t="s">
        <v>152</v>
      </c>
      <c r="AU377" s="254" t="s">
        <v>79</v>
      </c>
      <c r="AV377" s="14" t="s">
        <v>79</v>
      </c>
      <c r="AW377" s="14" t="s">
        <v>32</v>
      </c>
      <c r="AX377" s="14" t="s">
        <v>70</v>
      </c>
      <c r="AY377" s="254" t="s">
        <v>141</v>
      </c>
    </row>
    <row r="378" s="14" customFormat="1">
      <c r="A378" s="14"/>
      <c r="B378" s="244"/>
      <c r="C378" s="245"/>
      <c r="D378" s="235" t="s">
        <v>152</v>
      </c>
      <c r="E378" s="246" t="s">
        <v>19</v>
      </c>
      <c r="F378" s="247" t="s">
        <v>1183</v>
      </c>
      <c r="G378" s="245"/>
      <c r="H378" s="248">
        <v>1.038</v>
      </c>
      <c r="I378" s="249"/>
      <c r="J378" s="245"/>
      <c r="K378" s="245"/>
      <c r="L378" s="250"/>
      <c r="M378" s="251"/>
      <c r="N378" s="252"/>
      <c r="O378" s="252"/>
      <c r="P378" s="252"/>
      <c r="Q378" s="252"/>
      <c r="R378" s="252"/>
      <c r="S378" s="252"/>
      <c r="T378" s="253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4" t="s">
        <v>152</v>
      </c>
      <c r="AU378" s="254" t="s">
        <v>79</v>
      </c>
      <c r="AV378" s="14" t="s">
        <v>79</v>
      </c>
      <c r="AW378" s="14" t="s">
        <v>32</v>
      </c>
      <c r="AX378" s="14" t="s">
        <v>70</v>
      </c>
      <c r="AY378" s="254" t="s">
        <v>141</v>
      </c>
    </row>
    <row r="379" s="14" customFormat="1">
      <c r="A379" s="14"/>
      <c r="B379" s="244"/>
      <c r="C379" s="245"/>
      <c r="D379" s="235" t="s">
        <v>152</v>
      </c>
      <c r="E379" s="246" t="s">
        <v>19</v>
      </c>
      <c r="F379" s="247" t="s">
        <v>1168</v>
      </c>
      <c r="G379" s="245"/>
      <c r="H379" s="248">
        <v>-0.14999999999999999</v>
      </c>
      <c r="I379" s="249"/>
      <c r="J379" s="245"/>
      <c r="K379" s="245"/>
      <c r="L379" s="250"/>
      <c r="M379" s="251"/>
      <c r="N379" s="252"/>
      <c r="O379" s="252"/>
      <c r="P379" s="252"/>
      <c r="Q379" s="252"/>
      <c r="R379" s="252"/>
      <c r="S379" s="252"/>
      <c r="T379" s="253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4" t="s">
        <v>152</v>
      </c>
      <c r="AU379" s="254" t="s">
        <v>79</v>
      </c>
      <c r="AV379" s="14" t="s">
        <v>79</v>
      </c>
      <c r="AW379" s="14" t="s">
        <v>32</v>
      </c>
      <c r="AX379" s="14" t="s">
        <v>70</v>
      </c>
      <c r="AY379" s="254" t="s">
        <v>141</v>
      </c>
    </row>
    <row r="380" s="14" customFormat="1">
      <c r="A380" s="14"/>
      <c r="B380" s="244"/>
      <c r="C380" s="245"/>
      <c r="D380" s="235" t="s">
        <v>152</v>
      </c>
      <c r="E380" s="246" t="s">
        <v>19</v>
      </c>
      <c r="F380" s="247" t="s">
        <v>1169</v>
      </c>
      <c r="G380" s="245"/>
      <c r="H380" s="248">
        <v>1.0620000000000001</v>
      </c>
      <c r="I380" s="249"/>
      <c r="J380" s="245"/>
      <c r="K380" s="245"/>
      <c r="L380" s="250"/>
      <c r="M380" s="251"/>
      <c r="N380" s="252"/>
      <c r="O380" s="252"/>
      <c r="P380" s="252"/>
      <c r="Q380" s="252"/>
      <c r="R380" s="252"/>
      <c r="S380" s="252"/>
      <c r="T380" s="253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4" t="s">
        <v>152</v>
      </c>
      <c r="AU380" s="254" t="s">
        <v>79</v>
      </c>
      <c r="AV380" s="14" t="s">
        <v>79</v>
      </c>
      <c r="AW380" s="14" t="s">
        <v>32</v>
      </c>
      <c r="AX380" s="14" t="s">
        <v>70</v>
      </c>
      <c r="AY380" s="254" t="s">
        <v>141</v>
      </c>
    </row>
    <row r="381" s="14" customFormat="1">
      <c r="A381" s="14"/>
      <c r="B381" s="244"/>
      <c r="C381" s="245"/>
      <c r="D381" s="235" t="s">
        <v>152</v>
      </c>
      <c r="E381" s="246" t="s">
        <v>19</v>
      </c>
      <c r="F381" s="247" t="s">
        <v>1187</v>
      </c>
      <c r="G381" s="245"/>
      <c r="H381" s="248">
        <v>-0.17999999999999999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152</v>
      </c>
      <c r="AU381" s="254" t="s">
        <v>79</v>
      </c>
      <c r="AV381" s="14" t="s">
        <v>79</v>
      </c>
      <c r="AW381" s="14" t="s">
        <v>32</v>
      </c>
      <c r="AX381" s="14" t="s">
        <v>70</v>
      </c>
      <c r="AY381" s="254" t="s">
        <v>141</v>
      </c>
    </row>
    <row r="382" s="14" customFormat="1">
      <c r="A382" s="14"/>
      <c r="B382" s="244"/>
      <c r="C382" s="245"/>
      <c r="D382" s="235" t="s">
        <v>152</v>
      </c>
      <c r="E382" s="246" t="s">
        <v>19</v>
      </c>
      <c r="F382" s="247" t="s">
        <v>1170</v>
      </c>
      <c r="G382" s="245"/>
      <c r="H382" s="248">
        <v>1.0680000000000001</v>
      </c>
      <c r="I382" s="249"/>
      <c r="J382" s="245"/>
      <c r="K382" s="245"/>
      <c r="L382" s="250"/>
      <c r="M382" s="251"/>
      <c r="N382" s="252"/>
      <c r="O382" s="252"/>
      <c r="P382" s="252"/>
      <c r="Q382" s="252"/>
      <c r="R382" s="252"/>
      <c r="S382" s="252"/>
      <c r="T382" s="253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4" t="s">
        <v>152</v>
      </c>
      <c r="AU382" s="254" t="s">
        <v>79</v>
      </c>
      <c r="AV382" s="14" t="s">
        <v>79</v>
      </c>
      <c r="AW382" s="14" t="s">
        <v>32</v>
      </c>
      <c r="AX382" s="14" t="s">
        <v>70</v>
      </c>
      <c r="AY382" s="254" t="s">
        <v>141</v>
      </c>
    </row>
    <row r="383" s="14" customFormat="1">
      <c r="A383" s="14"/>
      <c r="B383" s="244"/>
      <c r="C383" s="245"/>
      <c r="D383" s="235" t="s">
        <v>152</v>
      </c>
      <c r="E383" s="246" t="s">
        <v>19</v>
      </c>
      <c r="F383" s="247" t="s">
        <v>1168</v>
      </c>
      <c r="G383" s="245"/>
      <c r="H383" s="248">
        <v>-0.14999999999999999</v>
      </c>
      <c r="I383" s="249"/>
      <c r="J383" s="245"/>
      <c r="K383" s="245"/>
      <c r="L383" s="250"/>
      <c r="M383" s="251"/>
      <c r="N383" s="252"/>
      <c r="O383" s="252"/>
      <c r="P383" s="252"/>
      <c r="Q383" s="252"/>
      <c r="R383" s="252"/>
      <c r="S383" s="252"/>
      <c r="T383" s="253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4" t="s">
        <v>152</v>
      </c>
      <c r="AU383" s="254" t="s">
        <v>79</v>
      </c>
      <c r="AV383" s="14" t="s">
        <v>79</v>
      </c>
      <c r="AW383" s="14" t="s">
        <v>32</v>
      </c>
      <c r="AX383" s="14" t="s">
        <v>70</v>
      </c>
      <c r="AY383" s="254" t="s">
        <v>141</v>
      </c>
    </row>
    <row r="384" s="15" customFormat="1">
      <c r="A384" s="15"/>
      <c r="B384" s="255"/>
      <c r="C384" s="256"/>
      <c r="D384" s="235" t="s">
        <v>152</v>
      </c>
      <c r="E384" s="257" t="s">
        <v>19</v>
      </c>
      <c r="F384" s="258" t="s">
        <v>155</v>
      </c>
      <c r="G384" s="256"/>
      <c r="H384" s="259">
        <v>19.629000000000012</v>
      </c>
      <c r="I384" s="260"/>
      <c r="J384" s="256"/>
      <c r="K384" s="256"/>
      <c r="L384" s="261"/>
      <c r="M384" s="262"/>
      <c r="N384" s="263"/>
      <c r="O384" s="263"/>
      <c r="P384" s="263"/>
      <c r="Q384" s="263"/>
      <c r="R384" s="263"/>
      <c r="S384" s="263"/>
      <c r="T384" s="264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265" t="s">
        <v>152</v>
      </c>
      <c r="AU384" s="265" t="s">
        <v>79</v>
      </c>
      <c r="AV384" s="15" t="s">
        <v>148</v>
      </c>
      <c r="AW384" s="15" t="s">
        <v>32</v>
      </c>
      <c r="AX384" s="15" t="s">
        <v>77</v>
      </c>
      <c r="AY384" s="265" t="s">
        <v>141</v>
      </c>
    </row>
    <row r="385" s="2" customFormat="1" ht="24.15" customHeight="1">
      <c r="A385" s="41"/>
      <c r="B385" s="42"/>
      <c r="C385" s="215" t="s">
        <v>305</v>
      </c>
      <c r="D385" s="215" t="s">
        <v>143</v>
      </c>
      <c r="E385" s="216" t="s">
        <v>249</v>
      </c>
      <c r="F385" s="217" t="s">
        <v>250</v>
      </c>
      <c r="G385" s="218" t="s">
        <v>216</v>
      </c>
      <c r="H385" s="219">
        <v>76</v>
      </c>
      <c r="I385" s="220"/>
      <c r="J385" s="221">
        <f>ROUND(I385*H385,2)</f>
        <v>0</v>
      </c>
      <c r="K385" s="217" t="s">
        <v>147</v>
      </c>
      <c r="L385" s="47"/>
      <c r="M385" s="222" t="s">
        <v>19</v>
      </c>
      <c r="N385" s="223" t="s">
        <v>41</v>
      </c>
      <c r="O385" s="87"/>
      <c r="P385" s="224">
        <f>O385*H385</f>
        <v>0</v>
      </c>
      <c r="Q385" s="224">
        <v>0</v>
      </c>
      <c r="R385" s="224">
        <f>Q385*H385</f>
        <v>0</v>
      </c>
      <c r="S385" s="224">
        <v>0</v>
      </c>
      <c r="T385" s="225">
        <f>S385*H385</f>
        <v>0</v>
      </c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R385" s="226" t="s">
        <v>148</v>
      </c>
      <c r="AT385" s="226" t="s">
        <v>143</v>
      </c>
      <c r="AU385" s="226" t="s">
        <v>79</v>
      </c>
      <c r="AY385" s="20" t="s">
        <v>141</v>
      </c>
      <c r="BE385" s="227">
        <f>IF(N385="základní",J385,0)</f>
        <v>0</v>
      </c>
      <c r="BF385" s="227">
        <f>IF(N385="snížená",J385,0)</f>
        <v>0</v>
      </c>
      <c r="BG385" s="227">
        <f>IF(N385="zákl. přenesená",J385,0)</f>
        <v>0</v>
      </c>
      <c r="BH385" s="227">
        <f>IF(N385="sníž. přenesená",J385,0)</f>
        <v>0</v>
      </c>
      <c r="BI385" s="227">
        <f>IF(N385="nulová",J385,0)</f>
        <v>0</v>
      </c>
      <c r="BJ385" s="20" t="s">
        <v>77</v>
      </c>
      <c r="BK385" s="227">
        <f>ROUND(I385*H385,2)</f>
        <v>0</v>
      </c>
      <c r="BL385" s="20" t="s">
        <v>148</v>
      </c>
      <c r="BM385" s="226" t="s">
        <v>1188</v>
      </c>
    </row>
    <row r="386" s="2" customFormat="1">
      <c r="A386" s="41"/>
      <c r="B386" s="42"/>
      <c r="C386" s="43"/>
      <c r="D386" s="228" t="s">
        <v>150</v>
      </c>
      <c r="E386" s="43"/>
      <c r="F386" s="229" t="s">
        <v>252</v>
      </c>
      <c r="G386" s="43"/>
      <c r="H386" s="43"/>
      <c r="I386" s="230"/>
      <c r="J386" s="43"/>
      <c r="K386" s="43"/>
      <c r="L386" s="47"/>
      <c r="M386" s="231"/>
      <c r="N386" s="232"/>
      <c r="O386" s="87"/>
      <c r="P386" s="87"/>
      <c r="Q386" s="87"/>
      <c r="R386" s="87"/>
      <c r="S386" s="87"/>
      <c r="T386" s="88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T386" s="20" t="s">
        <v>150</v>
      </c>
      <c r="AU386" s="20" t="s">
        <v>79</v>
      </c>
    </row>
    <row r="387" s="13" customFormat="1">
      <c r="A387" s="13"/>
      <c r="B387" s="233"/>
      <c r="C387" s="234"/>
      <c r="D387" s="235" t="s">
        <v>152</v>
      </c>
      <c r="E387" s="236" t="s">
        <v>19</v>
      </c>
      <c r="F387" s="237" t="s">
        <v>253</v>
      </c>
      <c r="G387" s="234"/>
      <c r="H387" s="236" t="s">
        <v>19</v>
      </c>
      <c r="I387" s="238"/>
      <c r="J387" s="234"/>
      <c r="K387" s="234"/>
      <c r="L387" s="239"/>
      <c r="M387" s="240"/>
      <c r="N387" s="241"/>
      <c r="O387" s="241"/>
      <c r="P387" s="241"/>
      <c r="Q387" s="241"/>
      <c r="R387" s="241"/>
      <c r="S387" s="241"/>
      <c r="T387" s="242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43" t="s">
        <v>152</v>
      </c>
      <c r="AU387" s="243" t="s">
        <v>79</v>
      </c>
      <c r="AV387" s="13" t="s">
        <v>77</v>
      </c>
      <c r="AW387" s="13" t="s">
        <v>32</v>
      </c>
      <c r="AX387" s="13" t="s">
        <v>70</v>
      </c>
      <c r="AY387" s="243" t="s">
        <v>141</v>
      </c>
    </row>
    <row r="388" s="14" customFormat="1">
      <c r="A388" s="14"/>
      <c r="B388" s="244"/>
      <c r="C388" s="245"/>
      <c r="D388" s="235" t="s">
        <v>152</v>
      </c>
      <c r="E388" s="246" t="s">
        <v>19</v>
      </c>
      <c r="F388" s="247" t="s">
        <v>1189</v>
      </c>
      <c r="G388" s="245"/>
      <c r="H388" s="248">
        <v>54</v>
      </c>
      <c r="I388" s="249"/>
      <c r="J388" s="245"/>
      <c r="K388" s="245"/>
      <c r="L388" s="250"/>
      <c r="M388" s="251"/>
      <c r="N388" s="252"/>
      <c r="O388" s="252"/>
      <c r="P388" s="252"/>
      <c r="Q388" s="252"/>
      <c r="R388" s="252"/>
      <c r="S388" s="252"/>
      <c r="T388" s="253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4" t="s">
        <v>152</v>
      </c>
      <c r="AU388" s="254" t="s">
        <v>79</v>
      </c>
      <c r="AV388" s="14" t="s">
        <v>79</v>
      </c>
      <c r="AW388" s="14" t="s">
        <v>32</v>
      </c>
      <c r="AX388" s="14" t="s">
        <v>70</v>
      </c>
      <c r="AY388" s="254" t="s">
        <v>141</v>
      </c>
    </row>
    <row r="389" s="14" customFormat="1">
      <c r="A389" s="14"/>
      <c r="B389" s="244"/>
      <c r="C389" s="245"/>
      <c r="D389" s="235" t="s">
        <v>152</v>
      </c>
      <c r="E389" s="246" t="s">
        <v>19</v>
      </c>
      <c r="F389" s="247" t="s">
        <v>1190</v>
      </c>
      <c r="G389" s="245"/>
      <c r="H389" s="248">
        <v>1</v>
      </c>
      <c r="I389" s="249"/>
      <c r="J389" s="245"/>
      <c r="K389" s="245"/>
      <c r="L389" s="250"/>
      <c r="M389" s="251"/>
      <c r="N389" s="252"/>
      <c r="O389" s="252"/>
      <c r="P389" s="252"/>
      <c r="Q389" s="252"/>
      <c r="R389" s="252"/>
      <c r="S389" s="252"/>
      <c r="T389" s="253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4" t="s">
        <v>152</v>
      </c>
      <c r="AU389" s="254" t="s">
        <v>79</v>
      </c>
      <c r="AV389" s="14" t="s">
        <v>79</v>
      </c>
      <c r="AW389" s="14" t="s">
        <v>32</v>
      </c>
      <c r="AX389" s="14" t="s">
        <v>70</v>
      </c>
      <c r="AY389" s="254" t="s">
        <v>141</v>
      </c>
    </row>
    <row r="390" s="14" customFormat="1">
      <c r="A390" s="14"/>
      <c r="B390" s="244"/>
      <c r="C390" s="245"/>
      <c r="D390" s="235" t="s">
        <v>152</v>
      </c>
      <c r="E390" s="246" t="s">
        <v>19</v>
      </c>
      <c r="F390" s="247" t="s">
        <v>1191</v>
      </c>
      <c r="G390" s="245"/>
      <c r="H390" s="248">
        <v>21</v>
      </c>
      <c r="I390" s="249"/>
      <c r="J390" s="245"/>
      <c r="K390" s="245"/>
      <c r="L390" s="250"/>
      <c r="M390" s="251"/>
      <c r="N390" s="252"/>
      <c r="O390" s="252"/>
      <c r="P390" s="252"/>
      <c r="Q390" s="252"/>
      <c r="R390" s="252"/>
      <c r="S390" s="252"/>
      <c r="T390" s="253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4" t="s">
        <v>152</v>
      </c>
      <c r="AU390" s="254" t="s">
        <v>79</v>
      </c>
      <c r="AV390" s="14" t="s">
        <v>79</v>
      </c>
      <c r="AW390" s="14" t="s">
        <v>32</v>
      </c>
      <c r="AX390" s="14" t="s">
        <v>70</v>
      </c>
      <c r="AY390" s="254" t="s">
        <v>141</v>
      </c>
    </row>
    <row r="391" s="15" customFormat="1">
      <c r="A391" s="15"/>
      <c r="B391" s="255"/>
      <c r="C391" s="256"/>
      <c r="D391" s="235" t="s">
        <v>152</v>
      </c>
      <c r="E391" s="257" t="s">
        <v>19</v>
      </c>
      <c r="F391" s="258" t="s">
        <v>155</v>
      </c>
      <c r="G391" s="256"/>
      <c r="H391" s="259">
        <v>76</v>
      </c>
      <c r="I391" s="260"/>
      <c r="J391" s="256"/>
      <c r="K391" s="256"/>
      <c r="L391" s="261"/>
      <c r="M391" s="262"/>
      <c r="N391" s="263"/>
      <c r="O391" s="263"/>
      <c r="P391" s="263"/>
      <c r="Q391" s="263"/>
      <c r="R391" s="263"/>
      <c r="S391" s="263"/>
      <c r="T391" s="264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65" t="s">
        <v>152</v>
      </c>
      <c r="AU391" s="265" t="s">
        <v>79</v>
      </c>
      <c r="AV391" s="15" t="s">
        <v>148</v>
      </c>
      <c r="AW391" s="15" t="s">
        <v>32</v>
      </c>
      <c r="AX391" s="15" t="s">
        <v>77</v>
      </c>
      <c r="AY391" s="265" t="s">
        <v>141</v>
      </c>
    </row>
    <row r="392" s="2" customFormat="1" ht="24.15" customHeight="1">
      <c r="A392" s="41"/>
      <c r="B392" s="42"/>
      <c r="C392" s="215" t="s">
        <v>7</v>
      </c>
      <c r="D392" s="215" t="s">
        <v>143</v>
      </c>
      <c r="E392" s="216" t="s">
        <v>257</v>
      </c>
      <c r="F392" s="217" t="s">
        <v>258</v>
      </c>
      <c r="G392" s="218" t="s">
        <v>146</v>
      </c>
      <c r="H392" s="219">
        <v>473.91399999999999</v>
      </c>
      <c r="I392" s="220"/>
      <c r="J392" s="221">
        <f>ROUND(I392*H392,2)</f>
        <v>0</v>
      </c>
      <c r="K392" s="217" t="s">
        <v>147</v>
      </c>
      <c r="L392" s="47"/>
      <c r="M392" s="222" t="s">
        <v>19</v>
      </c>
      <c r="N392" s="223" t="s">
        <v>41</v>
      </c>
      <c r="O392" s="87"/>
      <c r="P392" s="224">
        <f>O392*H392</f>
        <v>0</v>
      </c>
      <c r="Q392" s="224">
        <v>0.0022699999999999999</v>
      </c>
      <c r="R392" s="224">
        <f>Q392*H392</f>
        <v>1.07578478</v>
      </c>
      <c r="S392" s="224">
        <v>0</v>
      </c>
      <c r="T392" s="225">
        <f>S392*H392</f>
        <v>0</v>
      </c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R392" s="226" t="s">
        <v>148</v>
      </c>
      <c r="AT392" s="226" t="s">
        <v>143</v>
      </c>
      <c r="AU392" s="226" t="s">
        <v>79</v>
      </c>
      <c r="AY392" s="20" t="s">
        <v>141</v>
      </c>
      <c r="BE392" s="227">
        <f>IF(N392="základní",J392,0)</f>
        <v>0</v>
      </c>
      <c r="BF392" s="227">
        <f>IF(N392="snížená",J392,0)</f>
        <v>0</v>
      </c>
      <c r="BG392" s="227">
        <f>IF(N392="zákl. přenesená",J392,0)</f>
        <v>0</v>
      </c>
      <c r="BH392" s="227">
        <f>IF(N392="sníž. přenesená",J392,0)</f>
        <v>0</v>
      </c>
      <c r="BI392" s="227">
        <f>IF(N392="nulová",J392,0)</f>
        <v>0</v>
      </c>
      <c r="BJ392" s="20" t="s">
        <v>77</v>
      </c>
      <c r="BK392" s="227">
        <f>ROUND(I392*H392,2)</f>
        <v>0</v>
      </c>
      <c r="BL392" s="20" t="s">
        <v>148</v>
      </c>
      <c r="BM392" s="226" t="s">
        <v>1192</v>
      </c>
    </row>
    <row r="393" s="2" customFormat="1">
      <c r="A393" s="41"/>
      <c r="B393" s="42"/>
      <c r="C393" s="43"/>
      <c r="D393" s="228" t="s">
        <v>150</v>
      </c>
      <c r="E393" s="43"/>
      <c r="F393" s="229" t="s">
        <v>260</v>
      </c>
      <c r="G393" s="43"/>
      <c r="H393" s="43"/>
      <c r="I393" s="230"/>
      <c r="J393" s="43"/>
      <c r="K393" s="43"/>
      <c r="L393" s="47"/>
      <c r="M393" s="231"/>
      <c r="N393" s="232"/>
      <c r="O393" s="87"/>
      <c r="P393" s="87"/>
      <c r="Q393" s="87"/>
      <c r="R393" s="87"/>
      <c r="S393" s="87"/>
      <c r="T393" s="88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T393" s="20" t="s">
        <v>150</v>
      </c>
      <c r="AU393" s="20" t="s">
        <v>79</v>
      </c>
    </row>
    <row r="394" s="13" customFormat="1">
      <c r="A394" s="13"/>
      <c r="B394" s="233"/>
      <c r="C394" s="234"/>
      <c r="D394" s="235" t="s">
        <v>152</v>
      </c>
      <c r="E394" s="236" t="s">
        <v>19</v>
      </c>
      <c r="F394" s="237" t="s">
        <v>1079</v>
      </c>
      <c r="G394" s="234"/>
      <c r="H394" s="236" t="s">
        <v>19</v>
      </c>
      <c r="I394" s="238"/>
      <c r="J394" s="234"/>
      <c r="K394" s="234"/>
      <c r="L394" s="239"/>
      <c r="M394" s="240"/>
      <c r="N394" s="241"/>
      <c r="O394" s="241"/>
      <c r="P394" s="241"/>
      <c r="Q394" s="241"/>
      <c r="R394" s="241"/>
      <c r="S394" s="241"/>
      <c r="T394" s="242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3" t="s">
        <v>152</v>
      </c>
      <c r="AU394" s="243" t="s">
        <v>79</v>
      </c>
      <c r="AV394" s="13" t="s">
        <v>77</v>
      </c>
      <c r="AW394" s="13" t="s">
        <v>32</v>
      </c>
      <c r="AX394" s="13" t="s">
        <v>70</v>
      </c>
      <c r="AY394" s="243" t="s">
        <v>141</v>
      </c>
    </row>
    <row r="395" s="14" customFormat="1">
      <c r="A395" s="14"/>
      <c r="B395" s="244"/>
      <c r="C395" s="245"/>
      <c r="D395" s="235" t="s">
        <v>152</v>
      </c>
      <c r="E395" s="246" t="s">
        <v>19</v>
      </c>
      <c r="F395" s="247" t="s">
        <v>1193</v>
      </c>
      <c r="G395" s="245"/>
      <c r="H395" s="248">
        <v>28</v>
      </c>
      <c r="I395" s="249"/>
      <c r="J395" s="245"/>
      <c r="K395" s="245"/>
      <c r="L395" s="250"/>
      <c r="M395" s="251"/>
      <c r="N395" s="252"/>
      <c r="O395" s="252"/>
      <c r="P395" s="252"/>
      <c r="Q395" s="252"/>
      <c r="R395" s="252"/>
      <c r="S395" s="252"/>
      <c r="T395" s="253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4" t="s">
        <v>152</v>
      </c>
      <c r="AU395" s="254" t="s">
        <v>79</v>
      </c>
      <c r="AV395" s="14" t="s">
        <v>79</v>
      </c>
      <c r="AW395" s="14" t="s">
        <v>32</v>
      </c>
      <c r="AX395" s="14" t="s">
        <v>70</v>
      </c>
      <c r="AY395" s="254" t="s">
        <v>141</v>
      </c>
    </row>
    <row r="396" s="14" customFormat="1">
      <c r="A396" s="14"/>
      <c r="B396" s="244"/>
      <c r="C396" s="245"/>
      <c r="D396" s="235" t="s">
        <v>152</v>
      </c>
      <c r="E396" s="246" t="s">
        <v>19</v>
      </c>
      <c r="F396" s="247" t="s">
        <v>1194</v>
      </c>
      <c r="G396" s="245"/>
      <c r="H396" s="248">
        <v>8.8499999999999996</v>
      </c>
      <c r="I396" s="249"/>
      <c r="J396" s="245"/>
      <c r="K396" s="245"/>
      <c r="L396" s="250"/>
      <c r="M396" s="251"/>
      <c r="N396" s="252"/>
      <c r="O396" s="252"/>
      <c r="P396" s="252"/>
      <c r="Q396" s="252"/>
      <c r="R396" s="252"/>
      <c r="S396" s="252"/>
      <c r="T396" s="253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54" t="s">
        <v>152</v>
      </c>
      <c r="AU396" s="254" t="s">
        <v>79</v>
      </c>
      <c r="AV396" s="14" t="s">
        <v>79</v>
      </c>
      <c r="AW396" s="14" t="s">
        <v>32</v>
      </c>
      <c r="AX396" s="14" t="s">
        <v>70</v>
      </c>
      <c r="AY396" s="254" t="s">
        <v>141</v>
      </c>
    </row>
    <row r="397" s="14" customFormat="1">
      <c r="A397" s="14"/>
      <c r="B397" s="244"/>
      <c r="C397" s="245"/>
      <c r="D397" s="235" t="s">
        <v>152</v>
      </c>
      <c r="E397" s="246" t="s">
        <v>19</v>
      </c>
      <c r="F397" s="247" t="s">
        <v>1194</v>
      </c>
      <c r="G397" s="245"/>
      <c r="H397" s="248">
        <v>8.8499999999999996</v>
      </c>
      <c r="I397" s="249"/>
      <c r="J397" s="245"/>
      <c r="K397" s="245"/>
      <c r="L397" s="250"/>
      <c r="M397" s="251"/>
      <c r="N397" s="252"/>
      <c r="O397" s="252"/>
      <c r="P397" s="252"/>
      <c r="Q397" s="252"/>
      <c r="R397" s="252"/>
      <c r="S397" s="252"/>
      <c r="T397" s="253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4" t="s">
        <v>152</v>
      </c>
      <c r="AU397" s="254" t="s">
        <v>79</v>
      </c>
      <c r="AV397" s="14" t="s">
        <v>79</v>
      </c>
      <c r="AW397" s="14" t="s">
        <v>32</v>
      </c>
      <c r="AX397" s="14" t="s">
        <v>70</v>
      </c>
      <c r="AY397" s="254" t="s">
        <v>141</v>
      </c>
    </row>
    <row r="398" s="14" customFormat="1">
      <c r="A398" s="14"/>
      <c r="B398" s="244"/>
      <c r="C398" s="245"/>
      <c r="D398" s="235" t="s">
        <v>152</v>
      </c>
      <c r="E398" s="246" t="s">
        <v>19</v>
      </c>
      <c r="F398" s="247" t="s">
        <v>1195</v>
      </c>
      <c r="G398" s="245"/>
      <c r="H398" s="248">
        <v>7.7880000000000003</v>
      </c>
      <c r="I398" s="249"/>
      <c r="J398" s="245"/>
      <c r="K398" s="245"/>
      <c r="L398" s="250"/>
      <c r="M398" s="251"/>
      <c r="N398" s="252"/>
      <c r="O398" s="252"/>
      <c r="P398" s="252"/>
      <c r="Q398" s="252"/>
      <c r="R398" s="252"/>
      <c r="S398" s="252"/>
      <c r="T398" s="253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4" t="s">
        <v>152</v>
      </c>
      <c r="AU398" s="254" t="s">
        <v>79</v>
      </c>
      <c r="AV398" s="14" t="s">
        <v>79</v>
      </c>
      <c r="AW398" s="14" t="s">
        <v>32</v>
      </c>
      <c r="AX398" s="14" t="s">
        <v>70</v>
      </c>
      <c r="AY398" s="254" t="s">
        <v>141</v>
      </c>
    </row>
    <row r="399" s="14" customFormat="1">
      <c r="A399" s="14"/>
      <c r="B399" s="244"/>
      <c r="C399" s="245"/>
      <c r="D399" s="235" t="s">
        <v>152</v>
      </c>
      <c r="E399" s="246" t="s">
        <v>19</v>
      </c>
      <c r="F399" s="247" t="s">
        <v>1195</v>
      </c>
      <c r="G399" s="245"/>
      <c r="H399" s="248">
        <v>7.7880000000000003</v>
      </c>
      <c r="I399" s="249"/>
      <c r="J399" s="245"/>
      <c r="K399" s="245"/>
      <c r="L399" s="250"/>
      <c r="M399" s="251"/>
      <c r="N399" s="252"/>
      <c r="O399" s="252"/>
      <c r="P399" s="252"/>
      <c r="Q399" s="252"/>
      <c r="R399" s="252"/>
      <c r="S399" s="252"/>
      <c r="T399" s="253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54" t="s">
        <v>152</v>
      </c>
      <c r="AU399" s="254" t="s">
        <v>79</v>
      </c>
      <c r="AV399" s="14" t="s">
        <v>79</v>
      </c>
      <c r="AW399" s="14" t="s">
        <v>32</v>
      </c>
      <c r="AX399" s="14" t="s">
        <v>70</v>
      </c>
      <c r="AY399" s="254" t="s">
        <v>141</v>
      </c>
    </row>
    <row r="400" s="14" customFormat="1">
      <c r="A400" s="14"/>
      <c r="B400" s="244"/>
      <c r="C400" s="245"/>
      <c r="D400" s="235" t="s">
        <v>152</v>
      </c>
      <c r="E400" s="246" t="s">
        <v>19</v>
      </c>
      <c r="F400" s="247" t="s">
        <v>1196</v>
      </c>
      <c r="G400" s="245"/>
      <c r="H400" s="248">
        <v>7.8319999999999999</v>
      </c>
      <c r="I400" s="249"/>
      <c r="J400" s="245"/>
      <c r="K400" s="245"/>
      <c r="L400" s="250"/>
      <c r="M400" s="251"/>
      <c r="N400" s="252"/>
      <c r="O400" s="252"/>
      <c r="P400" s="252"/>
      <c r="Q400" s="252"/>
      <c r="R400" s="252"/>
      <c r="S400" s="252"/>
      <c r="T400" s="253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4" t="s">
        <v>152</v>
      </c>
      <c r="AU400" s="254" t="s">
        <v>79</v>
      </c>
      <c r="AV400" s="14" t="s">
        <v>79</v>
      </c>
      <c r="AW400" s="14" t="s">
        <v>32</v>
      </c>
      <c r="AX400" s="14" t="s">
        <v>70</v>
      </c>
      <c r="AY400" s="254" t="s">
        <v>141</v>
      </c>
    </row>
    <row r="401" s="14" customFormat="1">
      <c r="A401" s="14"/>
      <c r="B401" s="244"/>
      <c r="C401" s="245"/>
      <c r="D401" s="235" t="s">
        <v>152</v>
      </c>
      <c r="E401" s="246" t="s">
        <v>19</v>
      </c>
      <c r="F401" s="247" t="s">
        <v>1197</v>
      </c>
      <c r="G401" s="245"/>
      <c r="H401" s="248">
        <v>8.9000000000000004</v>
      </c>
      <c r="I401" s="249"/>
      <c r="J401" s="245"/>
      <c r="K401" s="245"/>
      <c r="L401" s="250"/>
      <c r="M401" s="251"/>
      <c r="N401" s="252"/>
      <c r="O401" s="252"/>
      <c r="P401" s="252"/>
      <c r="Q401" s="252"/>
      <c r="R401" s="252"/>
      <c r="S401" s="252"/>
      <c r="T401" s="253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4" t="s">
        <v>152</v>
      </c>
      <c r="AU401" s="254" t="s">
        <v>79</v>
      </c>
      <c r="AV401" s="14" t="s">
        <v>79</v>
      </c>
      <c r="AW401" s="14" t="s">
        <v>32</v>
      </c>
      <c r="AX401" s="14" t="s">
        <v>70</v>
      </c>
      <c r="AY401" s="254" t="s">
        <v>141</v>
      </c>
    </row>
    <row r="402" s="14" customFormat="1">
      <c r="A402" s="14"/>
      <c r="B402" s="244"/>
      <c r="C402" s="245"/>
      <c r="D402" s="235" t="s">
        <v>152</v>
      </c>
      <c r="E402" s="246" t="s">
        <v>19</v>
      </c>
      <c r="F402" s="247" t="s">
        <v>1196</v>
      </c>
      <c r="G402" s="245"/>
      <c r="H402" s="248">
        <v>7.8319999999999999</v>
      </c>
      <c r="I402" s="249"/>
      <c r="J402" s="245"/>
      <c r="K402" s="245"/>
      <c r="L402" s="250"/>
      <c r="M402" s="251"/>
      <c r="N402" s="252"/>
      <c r="O402" s="252"/>
      <c r="P402" s="252"/>
      <c r="Q402" s="252"/>
      <c r="R402" s="252"/>
      <c r="S402" s="252"/>
      <c r="T402" s="253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4" t="s">
        <v>152</v>
      </c>
      <c r="AU402" s="254" t="s">
        <v>79</v>
      </c>
      <c r="AV402" s="14" t="s">
        <v>79</v>
      </c>
      <c r="AW402" s="14" t="s">
        <v>32</v>
      </c>
      <c r="AX402" s="14" t="s">
        <v>70</v>
      </c>
      <c r="AY402" s="254" t="s">
        <v>141</v>
      </c>
    </row>
    <row r="403" s="14" customFormat="1">
      <c r="A403" s="14"/>
      <c r="B403" s="244"/>
      <c r="C403" s="245"/>
      <c r="D403" s="235" t="s">
        <v>152</v>
      </c>
      <c r="E403" s="246" t="s">
        <v>19</v>
      </c>
      <c r="F403" s="247" t="s">
        <v>1198</v>
      </c>
      <c r="G403" s="245"/>
      <c r="H403" s="248">
        <v>24</v>
      </c>
      <c r="I403" s="249"/>
      <c r="J403" s="245"/>
      <c r="K403" s="245"/>
      <c r="L403" s="250"/>
      <c r="M403" s="251"/>
      <c r="N403" s="252"/>
      <c r="O403" s="252"/>
      <c r="P403" s="252"/>
      <c r="Q403" s="252"/>
      <c r="R403" s="252"/>
      <c r="S403" s="252"/>
      <c r="T403" s="253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4" t="s">
        <v>152</v>
      </c>
      <c r="AU403" s="254" t="s">
        <v>79</v>
      </c>
      <c r="AV403" s="14" t="s">
        <v>79</v>
      </c>
      <c r="AW403" s="14" t="s">
        <v>32</v>
      </c>
      <c r="AX403" s="14" t="s">
        <v>70</v>
      </c>
      <c r="AY403" s="254" t="s">
        <v>141</v>
      </c>
    </row>
    <row r="404" s="14" customFormat="1">
      <c r="A404" s="14"/>
      <c r="B404" s="244"/>
      <c r="C404" s="245"/>
      <c r="D404" s="235" t="s">
        <v>152</v>
      </c>
      <c r="E404" s="246" t="s">
        <v>19</v>
      </c>
      <c r="F404" s="247" t="s">
        <v>1199</v>
      </c>
      <c r="G404" s="245"/>
      <c r="H404" s="248">
        <v>7.8760000000000003</v>
      </c>
      <c r="I404" s="249"/>
      <c r="J404" s="245"/>
      <c r="K404" s="245"/>
      <c r="L404" s="250"/>
      <c r="M404" s="251"/>
      <c r="N404" s="252"/>
      <c r="O404" s="252"/>
      <c r="P404" s="252"/>
      <c r="Q404" s="252"/>
      <c r="R404" s="252"/>
      <c r="S404" s="252"/>
      <c r="T404" s="253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4" t="s">
        <v>152</v>
      </c>
      <c r="AU404" s="254" t="s">
        <v>79</v>
      </c>
      <c r="AV404" s="14" t="s">
        <v>79</v>
      </c>
      <c r="AW404" s="14" t="s">
        <v>32</v>
      </c>
      <c r="AX404" s="14" t="s">
        <v>70</v>
      </c>
      <c r="AY404" s="254" t="s">
        <v>141</v>
      </c>
    </row>
    <row r="405" s="14" customFormat="1">
      <c r="A405" s="14"/>
      <c r="B405" s="244"/>
      <c r="C405" s="245"/>
      <c r="D405" s="235" t="s">
        <v>152</v>
      </c>
      <c r="E405" s="246" t="s">
        <v>19</v>
      </c>
      <c r="F405" s="247" t="s">
        <v>1200</v>
      </c>
      <c r="G405" s="245"/>
      <c r="H405" s="248">
        <v>7.9199999999999999</v>
      </c>
      <c r="I405" s="249"/>
      <c r="J405" s="245"/>
      <c r="K405" s="245"/>
      <c r="L405" s="250"/>
      <c r="M405" s="251"/>
      <c r="N405" s="252"/>
      <c r="O405" s="252"/>
      <c r="P405" s="252"/>
      <c r="Q405" s="252"/>
      <c r="R405" s="252"/>
      <c r="S405" s="252"/>
      <c r="T405" s="253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4" t="s">
        <v>152</v>
      </c>
      <c r="AU405" s="254" t="s">
        <v>79</v>
      </c>
      <c r="AV405" s="14" t="s">
        <v>79</v>
      </c>
      <c r="AW405" s="14" t="s">
        <v>32</v>
      </c>
      <c r="AX405" s="14" t="s">
        <v>70</v>
      </c>
      <c r="AY405" s="254" t="s">
        <v>141</v>
      </c>
    </row>
    <row r="406" s="14" customFormat="1">
      <c r="A406" s="14"/>
      <c r="B406" s="244"/>
      <c r="C406" s="245"/>
      <c r="D406" s="235" t="s">
        <v>152</v>
      </c>
      <c r="E406" s="246" t="s">
        <v>19</v>
      </c>
      <c r="F406" s="247" t="s">
        <v>1201</v>
      </c>
      <c r="G406" s="245"/>
      <c r="H406" s="248">
        <v>9</v>
      </c>
      <c r="I406" s="249"/>
      <c r="J406" s="245"/>
      <c r="K406" s="245"/>
      <c r="L406" s="250"/>
      <c r="M406" s="251"/>
      <c r="N406" s="252"/>
      <c r="O406" s="252"/>
      <c r="P406" s="252"/>
      <c r="Q406" s="252"/>
      <c r="R406" s="252"/>
      <c r="S406" s="252"/>
      <c r="T406" s="253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54" t="s">
        <v>152</v>
      </c>
      <c r="AU406" s="254" t="s">
        <v>79</v>
      </c>
      <c r="AV406" s="14" t="s">
        <v>79</v>
      </c>
      <c r="AW406" s="14" t="s">
        <v>32</v>
      </c>
      <c r="AX406" s="14" t="s">
        <v>70</v>
      </c>
      <c r="AY406" s="254" t="s">
        <v>141</v>
      </c>
    </row>
    <row r="407" s="14" customFormat="1">
      <c r="A407" s="14"/>
      <c r="B407" s="244"/>
      <c r="C407" s="245"/>
      <c r="D407" s="235" t="s">
        <v>152</v>
      </c>
      <c r="E407" s="246" t="s">
        <v>19</v>
      </c>
      <c r="F407" s="247" t="s">
        <v>1200</v>
      </c>
      <c r="G407" s="245"/>
      <c r="H407" s="248">
        <v>7.9199999999999999</v>
      </c>
      <c r="I407" s="249"/>
      <c r="J407" s="245"/>
      <c r="K407" s="245"/>
      <c r="L407" s="250"/>
      <c r="M407" s="251"/>
      <c r="N407" s="252"/>
      <c r="O407" s="252"/>
      <c r="P407" s="252"/>
      <c r="Q407" s="252"/>
      <c r="R407" s="252"/>
      <c r="S407" s="252"/>
      <c r="T407" s="253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4" t="s">
        <v>152</v>
      </c>
      <c r="AU407" s="254" t="s">
        <v>79</v>
      </c>
      <c r="AV407" s="14" t="s">
        <v>79</v>
      </c>
      <c r="AW407" s="14" t="s">
        <v>32</v>
      </c>
      <c r="AX407" s="14" t="s">
        <v>70</v>
      </c>
      <c r="AY407" s="254" t="s">
        <v>141</v>
      </c>
    </row>
    <row r="408" s="14" customFormat="1">
      <c r="A408" s="14"/>
      <c r="B408" s="244"/>
      <c r="C408" s="245"/>
      <c r="D408" s="235" t="s">
        <v>152</v>
      </c>
      <c r="E408" s="246" t="s">
        <v>19</v>
      </c>
      <c r="F408" s="247" t="s">
        <v>1201</v>
      </c>
      <c r="G408" s="245"/>
      <c r="H408" s="248">
        <v>9</v>
      </c>
      <c r="I408" s="249"/>
      <c r="J408" s="245"/>
      <c r="K408" s="245"/>
      <c r="L408" s="250"/>
      <c r="M408" s="251"/>
      <c r="N408" s="252"/>
      <c r="O408" s="252"/>
      <c r="P408" s="252"/>
      <c r="Q408" s="252"/>
      <c r="R408" s="252"/>
      <c r="S408" s="252"/>
      <c r="T408" s="253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54" t="s">
        <v>152</v>
      </c>
      <c r="AU408" s="254" t="s">
        <v>79</v>
      </c>
      <c r="AV408" s="14" t="s">
        <v>79</v>
      </c>
      <c r="AW408" s="14" t="s">
        <v>32</v>
      </c>
      <c r="AX408" s="14" t="s">
        <v>70</v>
      </c>
      <c r="AY408" s="254" t="s">
        <v>141</v>
      </c>
    </row>
    <row r="409" s="14" customFormat="1">
      <c r="A409" s="14"/>
      <c r="B409" s="244"/>
      <c r="C409" s="245"/>
      <c r="D409" s="235" t="s">
        <v>152</v>
      </c>
      <c r="E409" s="246" t="s">
        <v>19</v>
      </c>
      <c r="F409" s="247" t="s">
        <v>1201</v>
      </c>
      <c r="G409" s="245"/>
      <c r="H409" s="248">
        <v>9</v>
      </c>
      <c r="I409" s="249"/>
      <c r="J409" s="245"/>
      <c r="K409" s="245"/>
      <c r="L409" s="250"/>
      <c r="M409" s="251"/>
      <c r="N409" s="252"/>
      <c r="O409" s="252"/>
      <c r="P409" s="252"/>
      <c r="Q409" s="252"/>
      <c r="R409" s="252"/>
      <c r="S409" s="252"/>
      <c r="T409" s="253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4" t="s">
        <v>152</v>
      </c>
      <c r="AU409" s="254" t="s">
        <v>79</v>
      </c>
      <c r="AV409" s="14" t="s">
        <v>79</v>
      </c>
      <c r="AW409" s="14" t="s">
        <v>32</v>
      </c>
      <c r="AX409" s="14" t="s">
        <v>70</v>
      </c>
      <c r="AY409" s="254" t="s">
        <v>141</v>
      </c>
    </row>
    <row r="410" s="14" customFormat="1">
      <c r="A410" s="14"/>
      <c r="B410" s="244"/>
      <c r="C410" s="245"/>
      <c r="D410" s="235" t="s">
        <v>152</v>
      </c>
      <c r="E410" s="246" t="s">
        <v>19</v>
      </c>
      <c r="F410" s="247" t="s">
        <v>1201</v>
      </c>
      <c r="G410" s="245"/>
      <c r="H410" s="248">
        <v>9</v>
      </c>
      <c r="I410" s="249"/>
      <c r="J410" s="245"/>
      <c r="K410" s="245"/>
      <c r="L410" s="250"/>
      <c r="M410" s="251"/>
      <c r="N410" s="252"/>
      <c r="O410" s="252"/>
      <c r="P410" s="252"/>
      <c r="Q410" s="252"/>
      <c r="R410" s="252"/>
      <c r="S410" s="252"/>
      <c r="T410" s="253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54" t="s">
        <v>152</v>
      </c>
      <c r="AU410" s="254" t="s">
        <v>79</v>
      </c>
      <c r="AV410" s="14" t="s">
        <v>79</v>
      </c>
      <c r="AW410" s="14" t="s">
        <v>32</v>
      </c>
      <c r="AX410" s="14" t="s">
        <v>70</v>
      </c>
      <c r="AY410" s="254" t="s">
        <v>141</v>
      </c>
    </row>
    <row r="411" s="14" customFormat="1">
      <c r="A411" s="14"/>
      <c r="B411" s="244"/>
      <c r="C411" s="245"/>
      <c r="D411" s="235" t="s">
        <v>152</v>
      </c>
      <c r="E411" s="246" t="s">
        <v>19</v>
      </c>
      <c r="F411" s="247" t="s">
        <v>1201</v>
      </c>
      <c r="G411" s="245"/>
      <c r="H411" s="248">
        <v>9</v>
      </c>
      <c r="I411" s="249"/>
      <c r="J411" s="245"/>
      <c r="K411" s="245"/>
      <c r="L411" s="250"/>
      <c r="M411" s="251"/>
      <c r="N411" s="252"/>
      <c r="O411" s="252"/>
      <c r="P411" s="252"/>
      <c r="Q411" s="252"/>
      <c r="R411" s="252"/>
      <c r="S411" s="252"/>
      <c r="T411" s="253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54" t="s">
        <v>152</v>
      </c>
      <c r="AU411" s="254" t="s">
        <v>79</v>
      </c>
      <c r="AV411" s="14" t="s">
        <v>79</v>
      </c>
      <c r="AW411" s="14" t="s">
        <v>32</v>
      </c>
      <c r="AX411" s="14" t="s">
        <v>70</v>
      </c>
      <c r="AY411" s="254" t="s">
        <v>141</v>
      </c>
    </row>
    <row r="412" s="14" customFormat="1">
      <c r="A412" s="14"/>
      <c r="B412" s="244"/>
      <c r="C412" s="245"/>
      <c r="D412" s="235" t="s">
        <v>152</v>
      </c>
      <c r="E412" s="246" t="s">
        <v>19</v>
      </c>
      <c r="F412" s="247" t="s">
        <v>1202</v>
      </c>
      <c r="G412" s="245"/>
      <c r="H412" s="248">
        <v>20</v>
      </c>
      <c r="I412" s="249"/>
      <c r="J412" s="245"/>
      <c r="K412" s="245"/>
      <c r="L412" s="250"/>
      <c r="M412" s="251"/>
      <c r="N412" s="252"/>
      <c r="O412" s="252"/>
      <c r="P412" s="252"/>
      <c r="Q412" s="252"/>
      <c r="R412" s="252"/>
      <c r="S412" s="252"/>
      <c r="T412" s="253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4" t="s">
        <v>152</v>
      </c>
      <c r="AU412" s="254" t="s">
        <v>79</v>
      </c>
      <c r="AV412" s="14" t="s">
        <v>79</v>
      </c>
      <c r="AW412" s="14" t="s">
        <v>32</v>
      </c>
      <c r="AX412" s="14" t="s">
        <v>70</v>
      </c>
      <c r="AY412" s="254" t="s">
        <v>141</v>
      </c>
    </row>
    <row r="413" s="14" customFormat="1">
      <c r="A413" s="14"/>
      <c r="B413" s="244"/>
      <c r="C413" s="245"/>
      <c r="D413" s="235" t="s">
        <v>152</v>
      </c>
      <c r="E413" s="246" t="s">
        <v>19</v>
      </c>
      <c r="F413" s="247" t="s">
        <v>1201</v>
      </c>
      <c r="G413" s="245"/>
      <c r="H413" s="248">
        <v>9</v>
      </c>
      <c r="I413" s="249"/>
      <c r="J413" s="245"/>
      <c r="K413" s="245"/>
      <c r="L413" s="250"/>
      <c r="M413" s="251"/>
      <c r="N413" s="252"/>
      <c r="O413" s="252"/>
      <c r="P413" s="252"/>
      <c r="Q413" s="252"/>
      <c r="R413" s="252"/>
      <c r="S413" s="252"/>
      <c r="T413" s="253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4" t="s">
        <v>152</v>
      </c>
      <c r="AU413" s="254" t="s">
        <v>79</v>
      </c>
      <c r="AV413" s="14" t="s">
        <v>79</v>
      </c>
      <c r="AW413" s="14" t="s">
        <v>32</v>
      </c>
      <c r="AX413" s="14" t="s">
        <v>70</v>
      </c>
      <c r="AY413" s="254" t="s">
        <v>141</v>
      </c>
    </row>
    <row r="414" s="14" customFormat="1">
      <c r="A414" s="14"/>
      <c r="B414" s="244"/>
      <c r="C414" s="245"/>
      <c r="D414" s="235" t="s">
        <v>152</v>
      </c>
      <c r="E414" s="246" t="s">
        <v>19</v>
      </c>
      <c r="F414" s="247" t="s">
        <v>1200</v>
      </c>
      <c r="G414" s="245"/>
      <c r="H414" s="248">
        <v>7.9199999999999999</v>
      </c>
      <c r="I414" s="249"/>
      <c r="J414" s="245"/>
      <c r="K414" s="245"/>
      <c r="L414" s="250"/>
      <c r="M414" s="251"/>
      <c r="N414" s="252"/>
      <c r="O414" s="252"/>
      <c r="P414" s="252"/>
      <c r="Q414" s="252"/>
      <c r="R414" s="252"/>
      <c r="S414" s="252"/>
      <c r="T414" s="253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54" t="s">
        <v>152</v>
      </c>
      <c r="AU414" s="254" t="s">
        <v>79</v>
      </c>
      <c r="AV414" s="14" t="s">
        <v>79</v>
      </c>
      <c r="AW414" s="14" t="s">
        <v>32</v>
      </c>
      <c r="AX414" s="14" t="s">
        <v>70</v>
      </c>
      <c r="AY414" s="254" t="s">
        <v>141</v>
      </c>
    </row>
    <row r="415" s="14" customFormat="1">
      <c r="A415" s="14"/>
      <c r="B415" s="244"/>
      <c r="C415" s="245"/>
      <c r="D415" s="235" t="s">
        <v>152</v>
      </c>
      <c r="E415" s="246" t="s">
        <v>19</v>
      </c>
      <c r="F415" s="247" t="s">
        <v>1201</v>
      </c>
      <c r="G415" s="245"/>
      <c r="H415" s="248">
        <v>9</v>
      </c>
      <c r="I415" s="249"/>
      <c r="J415" s="245"/>
      <c r="K415" s="245"/>
      <c r="L415" s="250"/>
      <c r="M415" s="251"/>
      <c r="N415" s="252"/>
      <c r="O415" s="252"/>
      <c r="P415" s="252"/>
      <c r="Q415" s="252"/>
      <c r="R415" s="252"/>
      <c r="S415" s="252"/>
      <c r="T415" s="253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54" t="s">
        <v>152</v>
      </c>
      <c r="AU415" s="254" t="s">
        <v>79</v>
      </c>
      <c r="AV415" s="14" t="s">
        <v>79</v>
      </c>
      <c r="AW415" s="14" t="s">
        <v>32</v>
      </c>
      <c r="AX415" s="14" t="s">
        <v>70</v>
      </c>
      <c r="AY415" s="254" t="s">
        <v>141</v>
      </c>
    </row>
    <row r="416" s="14" customFormat="1">
      <c r="A416" s="14"/>
      <c r="B416" s="244"/>
      <c r="C416" s="245"/>
      <c r="D416" s="235" t="s">
        <v>152</v>
      </c>
      <c r="E416" s="246" t="s">
        <v>19</v>
      </c>
      <c r="F416" s="247" t="s">
        <v>1201</v>
      </c>
      <c r="G416" s="245"/>
      <c r="H416" s="248">
        <v>9</v>
      </c>
      <c r="I416" s="249"/>
      <c r="J416" s="245"/>
      <c r="K416" s="245"/>
      <c r="L416" s="250"/>
      <c r="M416" s="251"/>
      <c r="N416" s="252"/>
      <c r="O416" s="252"/>
      <c r="P416" s="252"/>
      <c r="Q416" s="252"/>
      <c r="R416" s="252"/>
      <c r="S416" s="252"/>
      <c r="T416" s="253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54" t="s">
        <v>152</v>
      </c>
      <c r="AU416" s="254" t="s">
        <v>79</v>
      </c>
      <c r="AV416" s="14" t="s">
        <v>79</v>
      </c>
      <c r="AW416" s="14" t="s">
        <v>32</v>
      </c>
      <c r="AX416" s="14" t="s">
        <v>70</v>
      </c>
      <c r="AY416" s="254" t="s">
        <v>141</v>
      </c>
    </row>
    <row r="417" s="14" customFormat="1">
      <c r="A417" s="14"/>
      <c r="B417" s="244"/>
      <c r="C417" s="245"/>
      <c r="D417" s="235" t="s">
        <v>152</v>
      </c>
      <c r="E417" s="246" t="s">
        <v>19</v>
      </c>
      <c r="F417" s="247" t="s">
        <v>1203</v>
      </c>
      <c r="G417" s="245"/>
      <c r="H417" s="248">
        <v>7.2000000000000002</v>
      </c>
      <c r="I417" s="249"/>
      <c r="J417" s="245"/>
      <c r="K417" s="245"/>
      <c r="L417" s="250"/>
      <c r="M417" s="251"/>
      <c r="N417" s="252"/>
      <c r="O417" s="252"/>
      <c r="P417" s="252"/>
      <c r="Q417" s="252"/>
      <c r="R417" s="252"/>
      <c r="S417" s="252"/>
      <c r="T417" s="253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54" t="s">
        <v>152</v>
      </c>
      <c r="AU417" s="254" t="s">
        <v>79</v>
      </c>
      <c r="AV417" s="14" t="s">
        <v>79</v>
      </c>
      <c r="AW417" s="14" t="s">
        <v>32</v>
      </c>
      <c r="AX417" s="14" t="s">
        <v>70</v>
      </c>
      <c r="AY417" s="254" t="s">
        <v>141</v>
      </c>
    </row>
    <row r="418" s="14" customFormat="1">
      <c r="A418" s="14"/>
      <c r="B418" s="244"/>
      <c r="C418" s="245"/>
      <c r="D418" s="235" t="s">
        <v>152</v>
      </c>
      <c r="E418" s="246" t="s">
        <v>19</v>
      </c>
      <c r="F418" s="247" t="s">
        <v>1204</v>
      </c>
      <c r="G418" s="245"/>
      <c r="H418" s="248">
        <v>9.4499999999999993</v>
      </c>
      <c r="I418" s="249"/>
      <c r="J418" s="245"/>
      <c r="K418" s="245"/>
      <c r="L418" s="250"/>
      <c r="M418" s="251"/>
      <c r="N418" s="252"/>
      <c r="O418" s="252"/>
      <c r="P418" s="252"/>
      <c r="Q418" s="252"/>
      <c r="R418" s="252"/>
      <c r="S418" s="252"/>
      <c r="T418" s="253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54" t="s">
        <v>152</v>
      </c>
      <c r="AU418" s="254" t="s">
        <v>79</v>
      </c>
      <c r="AV418" s="14" t="s">
        <v>79</v>
      </c>
      <c r="AW418" s="14" t="s">
        <v>32</v>
      </c>
      <c r="AX418" s="14" t="s">
        <v>70</v>
      </c>
      <c r="AY418" s="254" t="s">
        <v>141</v>
      </c>
    </row>
    <row r="419" s="14" customFormat="1">
      <c r="A419" s="14"/>
      <c r="B419" s="244"/>
      <c r="C419" s="245"/>
      <c r="D419" s="235" t="s">
        <v>152</v>
      </c>
      <c r="E419" s="246" t="s">
        <v>19</v>
      </c>
      <c r="F419" s="247" t="s">
        <v>1205</v>
      </c>
      <c r="G419" s="245"/>
      <c r="H419" s="248">
        <v>9.8000000000000007</v>
      </c>
      <c r="I419" s="249"/>
      <c r="J419" s="245"/>
      <c r="K419" s="245"/>
      <c r="L419" s="250"/>
      <c r="M419" s="251"/>
      <c r="N419" s="252"/>
      <c r="O419" s="252"/>
      <c r="P419" s="252"/>
      <c r="Q419" s="252"/>
      <c r="R419" s="252"/>
      <c r="S419" s="252"/>
      <c r="T419" s="253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54" t="s">
        <v>152</v>
      </c>
      <c r="AU419" s="254" t="s">
        <v>79</v>
      </c>
      <c r="AV419" s="14" t="s">
        <v>79</v>
      </c>
      <c r="AW419" s="14" t="s">
        <v>32</v>
      </c>
      <c r="AX419" s="14" t="s">
        <v>70</v>
      </c>
      <c r="AY419" s="254" t="s">
        <v>141</v>
      </c>
    </row>
    <row r="420" s="14" customFormat="1">
      <c r="A420" s="14"/>
      <c r="B420" s="244"/>
      <c r="C420" s="245"/>
      <c r="D420" s="235" t="s">
        <v>152</v>
      </c>
      <c r="E420" s="246" t="s">
        <v>19</v>
      </c>
      <c r="F420" s="247" t="s">
        <v>1204</v>
      </c>
      <c r="G420" s="245"/>
      <c r="H420" s="248">
        <v>9.4499999999999993</v>
      </c>
      <c r="I420" s="249"/>
      <c r="J420" s="245"/>
      <c r="K420" s="245"/>
      <c r="L420" s="250"/>
      <c r="M420" s="251"/>
      <c r="N420" s="252"/>
      <c r="O420" s="252"/>
      <c r="P420" s="252"/>
      <c r="Q420" s="252"/>
      <c r="R420" s="252"/>
      <c r="S420" s="252"/>
      <c r="T420" s="253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4" t="s">
        <v>152</v>
      </c>
      <c r="AU420" s="254" t="s">
        <v>79</v>
      </c>
      <c r="AV420" s="14" t="s">
        <v>79</v>
      </c>
      <c r="AW420" s="14" t="s">
        <v>32</v>
      </c>
      <c r="AX420" s="14" t="s">
        <v>70</v>
      </c>
      <c r="AY420" s="254" t="s">
        <v>141</v>
      </c>
    </row>
    <row r="421" s="14" customFormat="1">
      <c r="A421" s="14"/>
      <c r="B421" s="244"/>
      <c r="C421" s="245"/>
      <c r="D421" s="235" t="s">
        <v>152</v>
      </c>
      <c r="E421" s="246" t="s">
        <v>19</v>
      </c>
      <c r="F421" s="247" t="s">
        <v>1206</v>
      </c>
      <c r="G421" s="245"/>
      <c r="H421" s="248">
        <v>9.0999999999999996</v>
      </c>
      <c r="I421" s="249"/>
      <c r="J421" s="245"/>
      <c r="K421" s="245"/>
      <c r="L421" s="250"/>
      <c r="M421" s="251"/>
      <c r="N421" s="252"/>
      <c r="O421" s="252"/>
      <c r="P421" s="252"/>
      <c r="Q421" s="252"/>
      <c r="R421" s="252"/>
      <c r="S421" s="252"/>
      <c r="T421" s="253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4" t="s">
        <v>152</v>
      </c>
      <c r="AU421" s="254" t="s">
        <v>79</v>
      </c>
      <c r="AV421" s="14" t="s">
        <v>79</v>
      </c>
      <c r="AW421" s="14" t="s">
        <v>32</v>
      </c>
      <c r="AX421" s="14" t="s">
        <v>70</v>
      </c>
      <c r="AY421" s="254" t="s">
        <v>141</v>
      </c>
    </row>
    <row r="422" s="14" customFormat="1">
      <c r="A422" s="14"/>
      <c r="B422" s="244"/>
      <c r="C422" s="245"/>
      <c r="D422" s="235" t="s">
        <v>152</v>
      </c>
      <c r="E422" s="246" t="s">
        <v>19</v>
      </c>
      <c r="F422" s="247" t="s">
        <v>1196</v>
      </c>
      <c r="G422" s="245"/>
      <c r="H422" s="248">
        <v>7.8319999999999999</v>
      </c>
      <c r="I422" s="249"/>
      <c r="J422" s="245"/>
      <c r="K422" s="245"/>
      <c r="L422" s="250"/>
      <c r="M422" s="251"/>
      <c r="N422" s="252"/>
      <c r="O422" s="252"/>
      <c r="P422" s="252"/>
      <c r="Q422" s="252"/>
      <c r="R422" s="252"/>
      <c r="S422" s="252"/>
      <c r="T422" s="253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54" t="s">
        <v>152</v>
      </c>
      <c r="AU422" s="254" t="s">
        <v>79</v>
      </c>
      <c r="AV422" s="14" t="s">
        <v>79</v>
      </c>
      <c r="AW422" s="14" t="s">
        <v>32</v>
      </c>
      <c r="AX422" s="14" t="s">
        <v>70</v>
      </c>
      <c r="AY422" s="254" t="s">
        <v>141</v>
      </c>
    </row>
    <row r="423" s="14" customFormat="1">
      <c r="A423" s="14"/>
      <c r="B423" s="244"/>
      <c r="C423" s="245"/>
      <c r="D423" s="235" t="s">
        <v>152</v>
      </c>
      <c r="E423" s="246" t="s">
        <v>19</v>
      </c>
      <c r="F423" s="247" t="s">
        <v>1195</v>
      </c>
      <c r="G423" s="245"/>
      <c r="H423" s="248">
        <v>7.7880000000000003</v>
      </c>
      <c r="I423" s="249"/>
      <c r="J423" s="245"/>
      <c r="K423" s="245"/>
      <c r="L423" s="250"/>
      <c r="M423" s="251"/>
      <c r="N423" s="252"/>
      <c r="O423" s="252"/>
      <c r="P423" s="252"/>
      <c r="Q423" s="252"/>
      <c r="R423" s="252"/>
      <c r="S423" s="252"/>
      <c r="T423" s="253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4" t="s">
        <v>152</v>
      </c>
      <c r="AU423" s="254" t="s">
        <v>79</v>
      </c>
      <c r="AV423" s="14" t="s">
        <v>79</v>
      </c>
      <c r="AW423" s="14" t="s">
        <v>32</v>
      </c>
      <c r="AX423" s="14" t="s">
        <v>70</v>
      </c>
      <c r="AY423" s="254" t="s">
        <v>141</v>
      </c>
    </row>
    <row r="424" s="14" customFormat="1">
      <c r="A424" s="14"/>
      <c r="B424" s="244"/>
      <c r="C424" s="245"/>
      <c r="D424" s="235" t="s">
        <v>152</v>
      </c>
      <c r="E424" s="246" t="s">
        <v>19</v>
      </c>
      <c r="F424" s="247" t="s">
        <v>1207</v>
      </c>
      <c r="G424" s="245"/>
      <c r="H424" s="248">
        <v>7.7000000000000002</v>
      </c>
      <c r="I424" s="249"/>
      <c r="J424" s="245"/>
      <c r="K424" s="245"/>
      <c r="L424" s="250"/>
      <c r="M424" s="251"/>
      <c r="N424" s="252"/>
      <c r="O424" s="252"/>
      <c r="P424" s="252"/>
      <c r="Q424" s="252"/>
      <c r="R424" s="252"/>
      <c r="S424" s="252"/>
      <c r="T424" s="253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54" t="s">
        <v>152</v>
      </c>
      <c r="AU424" s="254" t="s">
        <v>79</v>
      </c>
      <c r="AV424" s="14" t="s">
        <v>79</v>
      </c>
      <c r="AW424" s="14" t="s">
        <v>32</v>
      </c>
      <c r="AX424" s="14" t="s">
        <v>70</v>
      </c>
      <c r="AY424" s="254" t="s">
        <v>141</v>
      </c>
    </row>
    <row r="425" s="14" customFormat="1">
      <c r="A425" s="14"/>
      <c r="B425" s="244"/>
      <c r="C425" s="245"/>
      <c r="D425" s="235" t="s">
        <v>152</v>
      </c>
      <c r="E425" s="246" t="s">
        <v>19</v>
      </c>
      <c r="F425" s="247" t="s">
        <v>1208</v>
      </c>
      <c r="G425" s="245"/>
      <c r="H425" s="248">
        <v>8.6500000000000004</v>
      </c>
      <c r="I425" s="249"/>
      <c r="J425" s="245"/>
      <c r="K425" s="245"/>
      <c r="L425" s="250"/>
      <c r="M425" s="251"/>
      <c r="N425" s="252"/>
      <c r="O425" s="252"/>
      <c r="P425" s="252"/>
      <c r="Q425" s="252"/>
      <c r="R425" s="252"/>
      <c r="S425" s="252"/>
      <c r="T425" s="253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54" t="s">
        <v>152</v>
      </c>
      <c r="AU425" s="254" t="s">
        <v>79</v>
      </c>
      <c r="AV425" s="14" t="s">
        <v>79</v>
      </c>
      <c r="AW425" s="14" t="s">
        <v>32</v>
      </c>
      <c r="AX425" s="14" t="s">
        <v>70</v>
      </c>
      <c r="AY425" s="254" t="s">
        <v>141</v>
      </c>
    </row>
    <row r="426" s="14" customFormat="1">
      <c r="A426" s="14"/>
      <c r="B426" s="244"/>
      <c r="C426" s="245"/>
      <c r="D426" s="235" t="s">
        <v>152</v>
      </c>
      <c r="E426" s="246" t="s">
        <v>19</v>
      </c>
      <c r="F426" s="247" t="s">
        <v>1209</v>
      </c>
      <c r="G426" s="245"/>
      <c r="H426" s="248">
        <v>7.3479999999999999</v>
      </c>
      <c r="I426" s="249"/>
      <c r="J426" s="245"/>
      <c r="K426" s="245"/>
      <c r="L426" s="250"/>
      <c r="M426" s="251"/>
      <c r="N426" s="252"/>
      <c r="O426" s="252"/>
      <c r="P426" s="252"/>
      <c r="Q426" s="252"/>
      <c r="R426" s="252"/>
      <c r="S426" s="252"/>
      <c r="T426" s="253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54" t="s">
        <v>152</v>
      </c>
      <c r="AU426" s="254" t="s">
        <v>79</v>
      </c>
      <c r="AV426" s="14" t="s">
        <v>79</v>
      </c>
      <c r="AW426" s="14" t="s">
        <v>32</v>
      </c>
      <c r="AX426" s="14" t="s">
        <v>70</v>
      </c>
      <c r="AY426" s="254" t="s">
        <v>141</v>
      </c>
    </row>
    <row r="427" s="14" customFormat="1">
      <c r="A427" s="14"/>
      <c r="B427" s="244"/>
      <c r="C427" s="245"/>
      <c r="D427" s="235" t="s">
        <v>152</v>
      </c>
      <c r="E427" s="246" t="s">
        <v>19</v>
      </c>
      <c r="F427" s="247" t="s">
        <v>1210</v>
      </c>
      <c r="G427" s="245"/>
      <c r="H427" s="248">
        <v>7.4359999999999999</v>
      </c>
      <c r="I427" s="249"/>
      <c r="J427" s="245"/>
      <c r="K427" s="245"/>
      <c r="L427" s="250"/>
      <c r="M427" s="251"/>
      <c r="N427" s="252"/>
      <c r="O427" s="252"/>
      <c r="P427" s="252"/>
      <c r="Q427" s="252"/>
      <c r="R427" s="252"/>
      <c r="S427" s="252"/>
      <c r="T427" s="253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54" t="s">
        <v>152</v>
      </c>
      <c r="AU427" s="254" t="s">
        <v>79</v>
      </c>
      <c r="AV427" s="14" t="s">
        <v>79</v>
      </c>
      <c r="AW427" s="14" t="s">
        <v>32</v>
      </c>
      <c r="AX427" s="14" t="s">
        <v>70</v>
      </c>
      <c r="AY427" s="254" t="s">
        <v>141</v>
      </c>
    </row>
    <row r="428" s="14" customFormat="1">
      <c r="A428" s="14"/>
      <c r="B428" s="244"/>
      <c r="C428" s="245"/>
      <c r="D428" s="235" t="s">
        <v>152</v>
      </c>
      <c r="E428" s="246" t="s">
        <v>19</v>
      </c>
      <c r="F428" s="247" t="s">
        <v>1211</v>
      </c>
      <c r="G428" s="245"/>
      <c r="H428" s="248">
        <v>7.6120000000000001</v>
      </c>
      <c r="I428" s="249"/>
      <c r="J428" s="245"/>
      <c r="K428" s="245"/>
      <c r="L428" s="250"/>
      <c r="M428" s="251"/>
      <c r="N428" s="252"/>
      <c r="O428" s="252"/>
      <c r="P428" s="252"/>
      <c r="Q428" s="252"/>
      <c r="R428" s="252"/>
      <c r="S428" s="252"/>
      <c r="T428" s="253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4" t="s">
        <v>152</v>
      </c>
      <c r="AU428" s="254" t="s">
        <v>79</v>
      </c>
      <c r="AV428" s="14" t="s">
        <v>79</v>
      </c>
      <c r="AW428" s="14" t="s">
        <v>32</v>
      </c>
      <c r="AX428" s="14" t="s">
        <v>70</v>
      </c>
      <c r="AY428" s="254" t="s">
        <v>141</v>
      </c>
    </row>
    <row r="429" s="14" customFormat="1">
      <c r="A429" s="14"/>
      <c r="B429" s="244"/>
      <c r="C429" s="245"/>
      <c r="D429" s="235" t="s">
        <v>152</v>
      </c>
      <c r="E429" s="246" t="s">
        <v>19</v>
      </c>
      <c r="F429" s="247" t="s">
        <v>1212</v>
      </c>
      <c r="G429" s="245"/>
      <c r="H429" s="248">
        <v>7.7439999999999998</v>
      </c>
      <c r="I429" s="249"/>
      <c r="J429" s="245"/>
      <c r="K429" s="245"/>
      <c r="L429" s="250"/>
      <c r="M429" s="251"/>
      <c r="N429" s="252"/>
      <c r="O429" s="252"/>
      <c r="P429" s="252"/>
      <c r="Q429" s="252"/>
      <c r="R429" s="252"/>
      <c r="S429" s="252"/>
      <c r="T429" s="253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4" t="s">
        <v>152</v>
      </c>
      <c r="AU429" s="254" t="s">
        <v>79</v>
      </c>
      <c r="AV429" s="14" t="s">
        <v>79</v>
      </c>
      <c r="AW429" s="14" t="s">
        <v>32</v>
      </c>
      <c r="AX429" s="14" t="s">
        <v>70</v>
      </c>
      <c r="AY429" s="254" t="s">
        <v>141</v>
      </c>
    </row>
    <row r="430" s="14" customFormat="1">
      <c r="A430" s="14"/>
      <c r="B430" s="244"/>
      <c r="C430" s="245"/>
      <c r="D430" s="235" t="s">
        <v>152</v>
      </c>
      <c r="E430" s="246" t="s">
        <v>19</v>
      </c>
      <c r="F430" s="247" t="s">
        <v>1213</v>
      </c>
      <c r="G430" s="245"/>
      <c r="H430" s="248">
        <v>16</v>
      </c>
      <c r="I430" s="249"/>
      <c r="J430" s="245"/>
      <c r="K430" s="245"/>
      <c r="L430" s="250"/>
      <c r="M430" s="251"/>
      <c r="N430" s="252"/>
      <c r="O430" s="252"/>
      <c r="P430" s="252"/>
      <c r="Q430" s="252"/>
      <c r="R430" s="252"/>
      <c r="S430" s="252"/>
      <c r="T430" s="253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4" t="s">
        <v>152</v>
      </c>
      <c r="AU430" s="254" t="s">
        <v>79</v>
      </c>
      <c r="AV430" s="14" t="s">
        <v>79</v>
      </c>
      <c r="AW430" s="14" t="s">
        <v>32</v>
      </c>
      <c r="AX430" s="14" t="s">
        <v>70</v>
      </c>
      <c r="AY430" s="254" t="s">
        <v>141</v>
      </c>
    </row>
    <row r="431" s="16" customFormat="1">
      <c r="A431" s="16"/>
      <c r="B431" s="266"/>
      <c r="C431" s="267"/>
      <c r="D431" s="235" t="s">
        <v>152</v>
      </c>
      <c r="E431" s="268" t="s">
        <v>19</v>
      </c>
      <c r="F431" s="269" t="s">
        <v>163</v>
      </c>
      <c r="G431" s="267"/>
      <c r="H431" s="270">
        <v>356.5859999999999</v>
      </c>
      <c r="I431" s="271"/>
      <c r="J431" s="267"/>
      <c r="K431" s="267"/>
      <c r="L431" s="272"/>
      <c r="M431" s="273"/>
      <c r="N431" s="274"/>
      <c r="O431" s="274"/>
      <c r="P431" s="274"/>
      <c r="Q431" s="274"/>
      <c r="R431" s="274"/>
      <c r="S431" s="274"/>
      <c r="T431" s="275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T431" s="276" t="s">
        <v>152</v>
      </c>
      <c r="AU431" s="276" t="s">
        <v>79</v>
      </c>
      <c r="AV431" s="16" t="s">
        <v>164</v>
      </c>
      <c r="AW431" s="16" t="s">
        <v>32</v>
      </c>
      <c r="AX431" s="16" t="s">
        <v>70</v>
      </c>
      <c r="AY431" s="276" t="s">
        <v>141</v>
      </c>
    </row>
    <row r="432" s="13" customFormat="1">
      <c r="A432" s="13"/>
      <c r="B432" s="233"/>
      <c r="C432" s="234"/>
      <c r="D432" s="235" t="s">
        <v>152</v>
      </c>
      <c r="E432" s="236" t="s">
        <v>19</v>
      </c>
      <c r="F432" s="237" t="s">
        <v>1079</v>
      </c>
      <c r="G432" s="234"/>
      <c r="H432" s="236" t="s">
        <v>19</v>
      </c>
      <c r="I432" s="238"/>
      <c r="J432" s="234"/>
      <c r="K432" s="234"/>
      <c r="L432" s="239"/>
      <c r="M432" s="240"/>
      <c r="N432" s="241"/>
      <c r="O432" s="241"/>
      <c r="P432" s="241"/>
      <c r="Q432" s="241"/>
      <c r="R432" s="241"/>
      <c r="S432" s="241"/>
      <c r="T432" s="242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43" t="s">
        <v>152</v>
      </c>
      <c r="AU432" s="243" t="s">
        <v>79</v>
      </c>
      <c r="AV432" s="13" t="s">
        <v>77</v>
      </c>
      <c r="AW432" s="13" t="s">
        <v>32</v>
      </c>
      <c r="AX432" s="13" t="s">
        <v>70</v>
      </c>
      <c r="AY432" s="243" t="s">
        <v>141</v>
      </c>
    </row>
    <row r="433" s="14" customFormat="1">
      <c r="A433" s="14"/>
      <c r="B433" s="244"/>
      <c r="C433" s="245"/>
      <c r="D433" s="235" t="s">
        <v>152</v>
      </c>
      <c r="E433" s="246" t="s">
        <v>19</v>
      </c>
      <c r="F433" s="247" t="s">
        <v>1214</v>
      </c>
      <c r="G433" s="245"/>
      <c r="H433" s="248">
        <v>5.6319999999999997</v>
      </c>
      <c r="I433" s="249"/>
      <c r="J433" s="245"/>
      <c r="K433" s="245"/>
      <c r="L433" s="250"/>
      <c r="M433" s="251"/>
      <c r="N433" s="252"/>
      <c r="O433" s="252"/>
      <c r="P433" s="252"/>
      <c r="Q433" s="252"/>
      <c r="R433" s="252"/>
      <c r="S433" s="252"/>
      <c r="T433" s="253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54" t="s">
        <v>152</v>
      </c>
      <c r="AU433" s="254" t="s">
        <v>79</v>
      </c>
      <c r="AV433" s="14" t="s">
        <v>79</v>
      </c>
      <c r="AW433" s="14" t="s">
        <v>32</v>
      </c>
      <c r="AX433" s="14" t="s">
        <v>70</v>
      </c>
      <c r="AY433" s="254" t="s">
        <v>141</v>
      </c>
    </row>
    <row r="434" s="14" customFormat="1">
      <c r="A434" s="14"/>
      <c r="B434" s="244"/>
      <c r="C434" s="245"/>
      <c r="D434" s="235" t="s">
        <v>152</v>
      </c>
      <c r="E434" s="246" t="s">
        <v>19</v>
      </c>
      <c r="F434" s="247" t="s">
        <v>1215</v>
      </c>
      <c r="G434" s="245"/>
      <c r="H434" s="248">
        <v>5.6639999999999997</v>
      </c>
      <c r="I434" s="249"/>
      <c r="J434" s="245"/>
      <c r="K434" s="245"/>
      <c r="L434" s="250"/>
      <c r="M434" s="251"/>
      <c r="N434" s="252"/>
      <c r="O434" s="252"/>
      <c r="P434" s="252"/>
      <c r="Q434" s="252"/>
      <c r="R434" s="252"/>
      <c r="S434" s="252"/>
      <c r="T434" s="253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4" t="s">
        <v>152</v>
      </c>
      <c r="AU434" s="254" t="s">
        <v>79</v>
      </c>
      <c r="AV434" s="14" t="s">
        <v>79</v>
      </c>
      <c r="AW434" s="14" t="s">
        <v>32</v>
      </c>
      <c r="AX434" s="14" t="s">
        <v>70</v>
      </c>
      <c r="AY434" s="254" t="s">
        <v>141</v>
      </c>
    </row>
    <row r="435" s="14" customFormat="1">
      <c r="A435" s="14"/>
      <c r="B435" s="244"/>
      <c r="C435" s="245"/>
      <c r="D435" s="235" t="s">
        <v>152</v>
      </c>
      <c r="E435" s="246" t="s">
        <v>19</v>
      </c>
      <c r="F435" s="247" t="s">
        <v>1216</v>
      </c>
      <c r="G435" s="245"/>
      <c r="H435" s="248">
        <v>5.6959999999999997</v>
      </c>
      <c r="I435" s="249"/>
      <c r="J435" s="245"/>
      <c r="K435" s="245"/>
      <c r="L435" s="250"/>
      <c r="M435" s="251"/>
      <c r="N435" s="252"/>
      <c r="O435" s="252"/>
      <c r="P435" s="252"/>
      <c r="Q435" s="252"/>
      <c r="R435" s="252"/>
      <c r="S435" s="252"/>
      <c r="T435" s="253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54" t="s">
        <v>152</v>
      </c>
      <c r="AU435" s="254" t="s">
        <v>79</v>
      </c>
      <c r="AV435" s="14" t="s">
        <v>79</v>
      </c>
      <c r="AW435" s="14" t="s">
        <v>32</v>
      </c>
      <c r="AX435" s="14" t="s">
        <v>70</v>
      </c>
      <c r="AY435" s="254" t="s">
        <v>141</v>
      </c>
    </row>
    <row r="436" s="14" customFormat="1">
      <c r="A436" s="14"/>
      <c r="B436" s="244"/>
      <c r="C436" s="245"/>
      <c r="D436" s="235" t="s">
        <v>152</v>
      </c>
      <c r="E436" s="246" t="s">
        <v>19</v>
      </c>
      <c r="F436" s="247" t="s">
        <v>1217</v>
      </c>
      <c r="G436" s="245"/>
      <c r="H436" s="248">
        <v>5.7279999999999998</v>
      </c>
      <c r="I436" s="249"/>
      <c r="J436" s="245"/>
      <c r="K436" s="245"/>
      <c r="L436" s="250"/>
      <c r="M436" s="251"/>
      <c r="N436" s="252"/>
      <c r="O436" s="252"/>
      <c r="P436" s="252"/>
      <c r="Q436" s="252"/>
      <c r="R436" s="252"/>
      <c r="S436" s="252"/>
      <c r="T436" s="253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54" t="s">
        <v>152</v>
      </c>
      <c r="AU436" s="254" t="s">
        <v>79</v>
      </c>
      <c r="AV436" s="14" t="s">
        <v>79</v>
      </c>
      <c r="AW436" s="14" t="s">
        <v>32</v>
      </c>
      <c r="AX436" s="14" t="s">
        <v>70</v>
      </c>
      <c r="AY436" s="254" t="s">
        <v>141</v>
      </c>
    </row>
    <row r="437" s="14" customFormat="1">
      <c r="A437" s="14"/>
      <c r="B437" s="244"/>
      <c r="C437" s="245"/>
      <c r="D437" s="235" t="s">
        <v>152</v>
      </c>
      <c r="E437" s="246" t="s">
        <v>19</v>
      </c>
      <c r="F437" s="247" t="s">
        <v>1200</v>
      </c>
      <c r="G437" s="245"/>
      <c r="H437" s="248">
        <v>7.9199999999999999</v>
      </c>
      <c r="I437" s="249"/>
      <c r="J437" s="245"/>
      <c r="K437" s="245"/>
      <c r="L437" s="250"/>
      <c r="M437" s="251"/>
      <c r="N437" s="252"/>
      <c r="O437" s="252"/>
      <c r="P437" s="252"/>
      <c r="Q437" s="252"/>
      <c r="R437" s="252"/>
      <c r="S437" s="252"/>
      <c r="T437" s="253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54" t="s">
        <v>152</v>
      </c>
      <c r="AU437" s="254" t="s">
        <v>79</v>
      </c>
      <c r="AV437" s="14" t="s">
        <v>79</v>
      </c>
      <c r="AW437" s="14" t="s">
        <v>32</v>
      </c>
      <c r="AX437" s="14" t="s">
        <v>70</v>
      </c>
      <c r="AY437" s="254" t="s">
        <v>141</v>
      </c>
    </row>
    <row r="438" s="14" customFormat="1">
      <c r="A438" s="14"/>
      <c r="B438" s="244"/>
      <c r="C438" s="245"/>
      <c r="D438" s="235" t="s">
        <v>152</v>
      </c>
      <c r="E438" s="246" t="s">
        <v>19</v>
      </c>
      <c r="F438" s="247" t="s">
        <v>1218</v>
      </c>
      <c r="G438" s="245"/>
      <c r="H438" s="248">
        <v>5.7599999999999998</v>
      </c>
      <c r="I438" s="249"/>
      <c r="J438" s="245"/>
      <c r="K438" s="245"/>
      <c r="L438" s="250"/>
      <c r="M438" s="251"/>
      <c r="N438" s="252"/>
      <c r="O438" s="252"/>
      <c r="P438" s="252"/>
      <c r="Q438" s="252"/>
      <c r="R438" s="252"/>
      <c r="S438" s="252"/>
      <c r="T438" s="253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54" t="s">
        <v>152</v>
      </c>
      <c r="AU438" s="254" t="s">
        <v>79</v>
      </c>
      <c r="AV438" s="14" t="s">
        <v>79</v>
      </c>
      <c r="AW438" s="14" t="s">
        <v>32</v>
      </c>
      <c r="AX438" s="14" t="s">
        <v>70</v>
      </c>
      <c r="AY438" s="254" t="s">
        <v>141</v>
      </c>
    </row>
    <row r="439" s="14" customFormat="1">
      <c r="A439" s="14"/>
      <c r="B439" s="244"/>
      <c r="C439" s="245"/>
      <c r="D439" s="235" t="s">
        <v>152</v>
      </c>
      <c r="E439" s="246" t="s">
        <v>19</v>
      </c>
      <c r="F439" s="247" t="s">
        <v>1219</v>
      </c>
      <c r="G439" s="245"/>
      <c r="H439" s="248">
        <v>6.3360000000000003</v>
      </c>
      <c r="I439" s="249"/>
      <c r="J439" s="245"/>
      <c r="K439" s="245"/>
      <c r="L439" s="250"/>
      <c r="M439" s="251"/>
      <c r="N439" s="252"/>
      <c r="O439" s="252"/>
      <c r="P439" s="252"/>
      <c r="Q439" s="252"/>
      <c r="R439" s="252"/>
      <c r="S439" s="252"/>
      <c r="T439" s="253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54" t="s">
        <v>152</v>
      </c>
      <c r="AU439" s="254" t="s">
        <v>79</v>
      </c>
      <c r="AV439" s="14" t="s">
        <v>79</v>
      </c>
      <c r="AW439" s="14" t="s">
        <v>32</v>
      </c>
      <c r="AX439" s="14" t="s">
        <v>70</v>
      </c>
      <c r="AY439" s="254" t="s">
        <v>141</v>
      </c>
    </row>
    <row r="440" s="14" customFormat="1">
      <c r="A440" s="14"/>
      <c r="B440" s="244"/>
      <c r="C440" s="245"/>
      <c r="D440" s="235" t="s">
        <v>152</v>
      </c>
      <c r="E440" s="246" t="s">
        <v>19</v>
      </c>
      <c r="F440" s="247" t="s">
        <v>1220</v>
      </c>
      <c r="G440" s="245"/>
      <c r="H440" s="248">
        <v>6.2400000000000002</v>
      </c>
      <c r="I440" s="249"/>
      <c r="J440" s="245"/>
      <c r="K440" s="245"/>
      <c r="L440" s="250"/>
      <c r="M440" s="251"/>
      <c r="N440" s="252"/>
      <c r="O440" s="252"/>
      <c r="P440" s="252"/>
      <c r="Q440" s="252"/>
      <c r="R440" s="252"/>
      <c r="S440" s="252"/>
      <c r="T440" s="253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4" t="s">
        <v>152</v>
      </c>
      <c r="AU440" s="254" t="s">
        <v>79</v>
      </c>
      <c r="AV440" s="14" t="s">
        <v>79</v>
      </c>
      <c r="AW440" s="14" t="s">
        <v>32</v>
      </c>
      <c r="AX440" s="14" t="s">
        <v>70</v>
      </c>
      <c r="AY440" s="254" t="s">
        <v>141</v>
      </c>
    </row>
    <row r="441" s="14" customFormat="1">
      <c r="A441" s="14"/>
      <c r="B441" s="244"/>
      <c r="C441" s="245"/>
      <c r="D441" s="235" t="s">
        <v>152</v>
      </c>
      <c r="E441" s="246" t="s">
        <v>19</v>
      </c>
      <c r="F441" s="247" t="s">
        <v>1221</v>
      </c>
      <c r="G441" s="245"/>
      <c r="H441" s="248">
        <v>6.0800000000000001</v>
      </c>
      <c r="I441" s="249"/>
      <c r="J441" s="245"/>
      <c r="K441" s="245"/>
      <c r="L441" s="250"/>
      <c r="M441" s="251"/>
      <c r="N441" s="252"/>
      <c r="O441" s="252"/>
      <c r="P441" s="252"/>
      <c r="Q441" s="252"/>
      <c r="R441" s="252"/>
      <c r="S441" s="252"/>
      <c r="T441" s="253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4" t="s">
        <v>152</v>
      </c>
      <c r="AU441" s="254" t="s">
        <v>79</v>
      </c>
      <c r="AV441" s="14" t="s">
        <v>79</v>
      </c>
      <c r="AW441" s="14" t="s">
        <v>32</v>
      </c>
      <c r="AX441" s="14" t="s">
        <v>70</v>
      </c>
      <c r="AY441" s="254" t="s">
        <v>141</v>
      </c>
    </row>
    <row r="442" s="14" customFormat="1">
      <c r="A442" s="14"/>
      <c r="B442" s="244"/>
      <c r="C442" s="245"/>
      <c r="D442" s="235" t="s">
        <v>152</v>
      </c>
      <c r="E442" s="246" t="s">
        <v>19</v>
      </c>
      <c r="F442" s="247" t="s">
        <v>1222</v>
      </c>
      <c r="G442" s="245"/>
      <c r="H442" s="248">
        <v>6.016</v>
      </c>
      <c r="I442" s="249"/>
      <c r="J442" s="245"/>
      <c r="K442" s="245"/>
      <c r="L442" s="250"/>
      <c r="M442" s="251"/>
      <c r="N442" s="252"/>
      <c r="O442" s="252"/>
      <c r="P442" s="252"/>
      <c r="Q442" s="252"/>
      <c r="R442" s="252"/>
      <c r="S442" s="252"/>
      <c r="T442" s="253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54" t="s">
        <v>152</v>
      </c>
      <c r="AU442" s="254" t="s">
        <v>79</v>
      </c>
      <c r="AV442" s="14" t="s">
        <v>79</v>
      </c>
      <c r="AW442" s="14" t="s">
        <v>32</v>
      </c>
      <c r="AX442" s="14" t="s">
        <v>70</v>
      </c>
      <c r="AY442" s="254" t="s">
        <v>141</v>
      </c>
    </row>
    <row r="443" s="14" customFormat="1">
      <c r="A443" s="14"/>
      <c r="B443" s="244"/>
      <c r="C443" s="245"/>
      <c r="D443" s="235" t="s">
        <v>152</v>
      </c>
      <c r="E443" s="246" t="s">
        <v>19</v>
      </c>
      <c r="F443" s="247" t="s">
        <v>1223</v>
      </c>
      <c r="G443" s="245"/>
      <c r="H443" s="248">
        <v>5.8239999999999998</v>
      </c>
      <c r="I443" s="249"/>
      <c r="J443" s="245"/>
      <c r="K443" s="245"/>
      <c r="L443" s="250"/>
      <c r="M443" s="251"/>
      <c r="N443" s="252"/>
      <c r="O443" s="252"/>
      <c r="P443" s="252"/>
      <c r="Q443" s="252"/>
      <c r="R443" s="252"/>
      <c r="S443" s="252"/>
      <c r="T443" s="253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54" t="s">
        <v>152</v>
      </c>
      <c r="AU443" s="254" t="s">
        <v>79</v>
      </c>
      <c r="AV443" s="14" t="s">
        <v>79</v>
      </c>
      <c r="AW443" s="14" t="s">
        <v>32</v>
      </c>
      <c r="AX443" s="14" t="s">
        <v>70</v>
      </c>
      <c r="AY443" s="254" t="s">
        <v>141</v>
      </c>
    </row>
    <row r="444" s="14" customFormat="1">
      <c r="A444" s="14"/>
      <c r="B444" s="244"/>
      <c r="C444" s="245"/>
      <c r="D444" s="235" t="s">
        <v>152</v>
      </c>
      <c r="E444" s="246" t="s">
        <v>19</v>
      </c>
      <c r="F444" s="247" t="s">
        <v>1218</v>
      </c>
      <c r="G444" s="245"/>
      <c r="H444" s="248">
        <v>5.7599999999999998</v>
      </c>
      <c r="I444" s="249"/>
      <c r="J444" s="245"/>
      <c r="K444" s="245"/>
      <c r="L444" s="250"/>
      <c r="M444" s="251"/>
      <c r="N444" s="252"/>
      <c r="O444" s="252"/>
      <c r="P444" s="252"/>
      <c r="Q444" s="252"/>
      <c r="R444" s="252"/>
      <c r="S444" s="252"/>
      <c r="T444" s="253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54" t="s">
        <v>152</v>
      </c>
      <c r="AU444" s="254" t="s">
        <v>79</v>
      </c>
      <c r="AV444" s="14" t="s">
        <v>79</v>
      </c>
      <c r="AW444" s="14" t="s">
        <v>32</v>
      </c>
      <c r="AX444" s="14" t="s">
        <v>70</v>
      </c>
      <c r="AY444" s="254" t="s">
        <v>141</v>
      </c>
    </row>
    <row r="445" s="14" customFormat="1">
      <c r="A445" s="14"/>
      <c r="B445" s="244"/>
      <c r="C445" s="245"/>
      <c r="D445" s="235" t="s">
        <v>152</v>
      </c>
      <c r="E445" s="246" t="s">
        <v>19</v>
      </c>
      <c r="F445" s="247" t="s">
        <v>1216</v>
      </c>
      <c r="G445" s="245"/>
      <c r="H445" s="248">
        <v>5.6959999999999997</v>
      </c>
      <c r="I445" s="249"/>
      <c r="J445" s="245"/>
      <c r="K445" s="245"/>
      <c r="L445" s="250"/>
      <c r="M445" s="251"/>
      <c r="N445" s="252"/>
      <c r="O445" s="252"/>
      <c r="P445" s="252"/>
      <c r="Q445" s="252"/>
      <c r="R445" s="252"/>
      <c r="S445" s="252"/>
      <c r="T445" s="253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54" t="s">
        <v>152</v>
      </c>
      <c r="AU445" s="254" t="s">
        <v>79</v>
      </c>
      <c r="AV445" s="14" t="s">
        <v>79</v>
      </c>
      <c r="AW445" s="14" t="s">
        <v>32</v>
      </c>
      <c r="AX445" s="14" t="s">
        <v>70</v>
      </c>
      <c r="AY445" s="254" t="s">
        <v>141</v>
      </c>
    </row>
    <row r="446" s="14" customFormat="1">
      <c r="A446" s="14"/>
      <c r="B446" s="244"/>
      <c r="C446" s="245"/>
      <c r="D446" s="235" t="s">
        <v>152</v>
      </c>
      <c r="E446" s="246" t="s">
        <v>19</v>
      </c>
      <c r="F446" s="247" t="s">
        <v>1224</v>
      </c>
      <c r="G446" s="245"/>
      <c r="H446" s="248">
        <v>5.5999999999999996</v>
      </c>
      <c r="I446" s="249"/>
      <c r="J446" s="245"/>
      <c r="K446" s="245"/>
      <c r="L446" s="250"/>
      <c r="M446" s="251"/>
      <c r="N446" s="252"/>
      <c r="O446" s="252"/>
      <c r="P446" s="252"/>
      <c r="Q446" s="252"/>
      <c r="R446" s="252"/>
      <c r="S446" s="252"/>
      <c r="T446" s="253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54" t="s">
        <v>152</v>
      </c>
      <c r="AU446" s="254" t="s">
        <v>79</v>
      </c>
      <c r="AV446" s="14" t="s">
        <v>79</v>
      </c>
      <c r="AW446" s="14" t="s">
        <v>32</v>
      </c>
      <c r="AX446" s="14" t="s">
        <v>70</v>
      </c>
      <c r="AY446" s="254" t="s">
        <v>141</v>
      </c>
    </row>
    <row r="447" s="14" customFormat="1">
      <c r="A447" s="14"/>
      <c r="B447" s="244"/>
      <c r="C447" s="245"/>
      <c r="D447" s="235" t="s">
        <v>152</v>
      </c>
      <c r="E447" s="246" t="s">
        <v>19</v>
      </c>
      <c r="F447" s="247" t="s">
        <v>1225</v>
      </c>
      <c r="G447" s="245"/>
      <c r="H447" s="248">
        <v>5.5359999999999996</v>
      </c>
      <c r="I447" s="249"/>
      <c r="J447" s="245"/>
      <c r="K447" s="245"/>
      <c r="L447" s="250"/>
      <c r="M447" s="251"/>
      <c r="N447" s="252"/>
      <c r="O447" s="252"/>
      <c r="P447" s="252"/>
      <c r="Q447" s="252"/>
      <c r="R447" s="252"/>
      <c r="S447" s="252"/>
      <c r="T447" s="253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54" t="s">
        <v>152</v>
      </c>
      <c r="AU447" s="254" t="s">
        <v>79</v>
      </c>
      <c r="AV447" s="14" t="s">
        <v>79</v>
      </c>
      <c r="AW447" s="14" t="s">
        <v>32</v>
      </c>
      <c r="AX447" s="14" t="s">
        <v>70</v>
      </c>
      <c r="AY447" s="254" t="s">
        <v>141</v>
      </c>
    </row>
    <row r="448" s="14" customFormat="1">
      <c r="A448" s="14"/>
      <c r="B448" s="244"/>
      <c r="C448" s="245"/>
      <c r="D448" s="235" t="s">
        <v>152</v>
      </c>
      <c r="E448" s="246" t="s">
        <v>19</v>
      </c>
      <c r="F448" s="247" t="s">
        <v>1226</v>
      </c>
      <c r="G448" s="245"/>
      <c r="H448" s="248">
        <v>5.5039999999999996</v>
      </c>
      <c r="I448" s="249"/>
      <c r="J448" s="245"/>
      <c r="K448" s="245"/>
      <c r="L448" s="250"/>
      <c r="M448" s="251"/>
      <c r="N448" s="252"/>
      <c r="O448" s="252"/>
      <c r="P448" s="252"/>
      <c r="Q448" s="252"/>
      <c r="R448" s="252"/>
      <c r="S448" s="252"/>
      <c r="T448" s="253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54" t="s">
        <v>152</v>
      </c>
      <c r="AU448" s="254" t="s">
        <v>79</v>
      </c>
      <c r="AV448" s="14" t="s">
        <v>79</v>
      </c>
      <c r="AW448" s="14" t="s">
        <v>32</v>
      </c>
      <c r="AX448" s="14" t="s">
        <v>70</v>
      </c>
      <c r="AY448" s="254" t="s">
        <v>141</v>
      </c>
    </row>
    <row r="449" s="14" customFormat="1">
      <c r="A449" s="14"/>
      <c r="B449" s="244"/>
      <c r="C449" s="245"/>
      <c r="D449" s="235" t="s">
        <v>152</v>
      </c>
      <c r="E449" s="246" t="s">
        <v>19</v>
      </c>
      <c r="F449" s="247" t="s">
        <v>1227</v>
      </c>
      <c r="G449" s="245"/>
      <c r="H449" s="248">
        <v>5.4400000000000004</v>
      </c>
      <c r="I449" s="249"/>
      <c r="J449" s="245"/>
      <c r="K449" s="245"/>
      <c r="L449" s="250"/>
      <c r="M449" s="251"/>
      <c r="N449" s="252"/>
      <c r="O449" s="252"/>
      <c r="P449" s="252"/>
      <c r="Q449" s="252"/>
      <c r="R449" s="252"/>
      <c r="S449" s="252"/>
      <c r="T449" s="253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54" t="s">
        <v>152</v>
      </c>
      <c r="AU449" s="254" t="s">
        <v>79</v>
      </c>
      <c r="AV449" s="14" t="s">
        <v>79</v>
      </c>
      <c r="AW449" s="14" t="s">
        <v>32</v>
      </c>
      <c r="AX449" s="14" t="s">
        <v>70</v>
      </c>
      <c r="AY449" s="254" t="s">
        <v>141</v>
      </c>
    </row>
    <row r="450" s="14" customFormat="1">
      <c r="A450" s="14"/>
      <c r="B450" s="244"/>
      <c r="C450" s="245"/>
      <c r="D450" s="235" t="s">
        <v>152</v>
      </c>
      <c r="E450" s="246" t="s">
        <v>19</v>
      </c>
      <c r="F450" s="247" t="s">
        <v>1225</v>
      </c>
      <c r="G450" s="245"/>
      <c r="H450" s="248">
        <v>5.5359999999999996</v>
      </c>
      <c r="I450" s="249"/>
      <c r="J450" s="245"/>
      <c r="K450" s="245"/>
      <c r="L450" s="250"/>
      <c r="M450" s="251"/>
      <c r="N450" s="252"/>
      <c r="O450" s="252"/>
      <c r="P450" s="252"/>
      <c r="Q450" s="252"/>
      <c r="R450" s="252"/>
      <c r="S450" s="252"/>
      <c r="T450" s="253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4" t="s">
        <v>152</v>
      </c>
      <c r="AU450" s="254" t="s">
        <v>79</v>
      </c>
      <c r="AV450" s="14" t="s">
        <v>79</v>
      </c>
      <c r="AW450" s="14" t="s">
        <v>32</v>
      </c>
      <c r="AX450" s="14" t="s">
        <v>70</v>
      </c>
      <c r="AY450" s="254" t="s">
        <v>141</v>
      </c>
    </row>
    <row r="451" s="14" customFormat="1">
      <c r="A451" s="14"/>
      <c r="B451" s="244"/>
      <c r="C451" s="245"/>
      <c r="D451" s="235" t="s">
        <v>152</v>
      </c>
      <c r="E451" s="246" t="s">
        <v>19</v>
      </c>
      <c r="F451" s="247" t="s">
        <v>1215</v>
      </c>
      <c r="G451" s="245"/>
      <c r="H451" s="248">
        <v>5.6639999999999997</v>
      </c>
      <c r="I451" s="249"/>
      <c r="J451" s="245"/>
      <c r="K451" s="245"/>
      <c r="L451" s="250"/>
      <c r="M451" s="251"/>
      <c r="N451" s="252"/>
      <c r="O451" s="252"/>
      <c r="P451" s="252"/>
      <c r="Q451" s="252"/>
      <c r="R451" s="252"/>
      <c r="S451" s="252"/>
      <c r="T451" s="253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54" t="s">
        <v>152</v>
      </c>
      <c r="AU451" s="254" t="s">
        <v>79</v>
      </c>
      <c r="AV451" s="14" t="s">
        <v>79</v>
      </c>
      <c r="AW451" s="14" t="s">
        <v>32</v>
      </c>
      <c r="AX451" s="14" t="s">
        <v>70</v>
      </c>
      <c r="AY451" s="254" t="s">
        <v>141</v>
      </c>
    </row>
    <row r="452" s="14" customFormat="1">
      <c r="A452" s="14"/>
      <c r="B452" s="244"/>
      <c r="C452" s="245"/>
      <c r="D452" s="235" t="s">
        <v>152</v>
      </c>
      <c r="E452" s="246" t="s">
        <v>19</v>
      </c>
      <c r="F452" s="247" t="s">
        <v>1216</v>
      </c>
      <c r="G452" s="245"/>
      <c r="H452" s="248">
        <v>5.6959999999999997</v>
      </c>
      <c r="I452" s="249"/>
      <c r="J452" s="245"/>
      <c r="K452" s="245"/>
      <c r="L452" s="250"/>
      <c r="M452" s="251"/>
      <c r="N452" s="252"/>
      <c r="O452" s="252"/>
      <c r="P452" s="252"/>
      <c r="Q452" s="252"/>
      <c r="R452" s="252"/>
      <c r="S452" s="252"/>
      <c r="T452" s="253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54" t="s">
        <v>152</v>
      </c>
      <c r="AU452" s="254" t="s">
        <v>79</v>
      </c>
      <c r="AV452" s="14" t="s">
        <v>79</v>
      </c>
      <c r="AW452" s="14" t="s">
        <v>32</v>
      </c>
      <c r="AX452" s="14" t="s">
        <v>70</v>
      </c>
      <c r="AY452" s="254" t="s">
        <v>141</v>
      </c>
    </row>
    <row r="453" s="16" customFormat="1">
      <c r="A453" s="16"/>
      <c r="B453" s="266"/>
      <c r="C453" s="267"/>
      <c r="D453" s="235" t="s">
        <v>152</v>
      </c>
      <c r="E453" s="268" t="s">
        <v>19</v>
      </c>
      <c r="F453" s="269" t="s">
        <v>163</v>
      </c>
      <c r="G453" s="267"/>
      <c r="H453" s="270">
        <v>117.328</v>
      </c>
      <c r="I453" s="271"/>
      <c r="J453" s="267"/>
      <c r="K453" s="267"/>
      <c r="L453" s="272"/>
      <c r="M453" s="273"/>
      <c r="N453" s="274"/>
      <c r="O453" s="274"/>
      <c r="P453" s="274"/>
      <c r="Q453" s="274"/>
      <c r="R453" s="274"/>
      <c r="S453" s="274"/>
      <c r="T453" s="275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T453" s="276" t="s">
        <v>152</v>
      </c>
      <c r="AU453" s="276" t="s">
        <v>79</v>
      </c>
      <c r="AV453" s="16" t="s">
        <v>164</v>
      </c>
      <c r="AW453" s="16" t="s">
        <v>32</v>
      </c>
      <c r="AX453" s="16" t="s">
        <v>70</v>
      </c>
      <c r="AY453" s="276" t="s">
        <v>141</v>
      </c>
    </row>
    <row r="454" s="15" customFormat="1">
      <c r="A454" s="15"/>
      <c r="B454" s="255"/>
      <c r="C454" s="256"/>
      <c r="D454" s="235" t="s">
        <v>152</v>
      </c>
      <c r="E454" s="257" t="s">
        <v>19</v>
      </c>
      <c r="F454" s="258" t="s">
        <v>155</v>
      </c>
      <c r="G454" s="256"/>
      <c r="H454" s="259">
        <v>473.91400000000004</v>
      </c>
      <c r="I454" s="260"/>
      <c r="J454" s="256"/>
      <c r="K454" s="256"/>
      <c r="L454" s="261"/>
      <c r="M454" s="262"/>
      <c r="N454" s="263"/>
      <c r="O454" s="263"/>
      <c r="P454" s="263"/>
      <c r="Q454" s="263"/>
      <c r="R454" s="263"/>
      <c r="S454" s="263"/>
      <c r="T454" s="264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T454" s="265" t="s">
        <v>152</v>
      </c>
      <c r="AU454" s="265" t="s">
        <v>79</v>
      </c>
      <c r="AV454" s="15" t="s">
        <v>148</v>
      </c>
      <c r="AW454" s="15" t="s">
        <v>32</v>
      </c>
      <c r="AX454" s="15" t="s">
        <v>77</v>
      </c>
      <c r="AY454" s="265" t="s">
        <v>141</v>
      </c>
    </row>
    <row r="455" s="2" customFormat="1" ht="33" customHeight="1">
      <c r="A455" s="41"/>
      <c r="B455" s="42"/>
      <c r="C455" s="215" t="s">
        <v>317</v>
      </c>
      <c r="D455" s="215" t="s">
        <v>143</v>
      </c>
      <c r="E455" s="216" t="s">
        <v>271</v>
      </c>
      <c r="F455" s="217" t="s">
        <v>272</v>
      </c>
      <c r="G455" s="218" t="s">
        <v>146</v>
      </c>
      <c r="H455" s="219">
        <v>473.91399999999999</v>
      </c>
      <c r="I455" s="220"/>
      <c r="J455" s="221">
        <f>ROUND(I455*H455,2)</f>
        <v>0</v>
      </c>
      <c r="K455" s="217" t="s">
        <v>147</v>
      </c>
      <c r="L455" s="47"/>
      <c r="M455" s="222" t="s">
        <v>19</v>
      </c>
      <c r="N455" s="223" t="s">
        <v>41</v>
      </c>
      <c r="O455" s="87"/>
      <c r="P455" s="224">
        <f>O455*H455</f>
        <v>0</v>
      </c>
      <c r="Q455" s="224">
        <v>0</v>
      </c>
      <c r="R455" s="224">
        <f>Q455*H455</f>
        <v>0</v>
      </c>
      <c r="S455" s="224">
        <v>0</v>
      </c>
      <c r="T455" s="225">
        <f>S455*H455</f>
        <v>0</v>
      </c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R455" s="226" t="s">
        <v>148</v>
      </c>
      <c r="AT455" s="226" t="s">
        <v>143</v>
      </c>
      <c r="AU455" s="226" t="s">
        <v>79</v>
      </c>
      <c r="AY455" s="20" t="s">
        <v>141</v>
      </c>
      <c r="BE455" s="227">
        <f>IF(N455="základní",J455,0)</f>
        <v>0</v>
      </c>
      <c r="BF455" s="227">
        <f>IF(N455="snížená",J455,0)</f>
        <v>0</v>
      </c>
      <c r="BG455" s="227">
        <f>IF(N455="zákl. přenesená",J455,0)</f>
        <v>0</v>
      </c>
      <c r="BH455" s="227">
        <f>IF(N455="sníž. přenesená",J455,0)</f>
        <v>0</v>
      </c>
      <c r="BI455" s="227">
        <f>IF(N455="nulová",J455,0)</f>
        <v>0</v>
      </c>
      <c r="BJ455" s="20" t="s">
        <v>77</v>
      </c>
      <c r="BK455" s="227">
        <f>ROUND(I455*H455,2)</f>
        <v>0</v>
      </c>
      <c r="BL455" s="20" t="s">
        <v>148</v>
      </c>
      <c r="BM455" s="226" t="s">
        <v>1228</v>
      </c>
    </row>
    <row r="456" s="2" customFormat="1">
      <c r="A456" s="41"/>
      <c r="B456" s="42"/>
      <c r="C456" s="43"/>
      <c r="D456" s="228" t="s">
        <v>150</v>
      </c>
      <c r="E456" s="43"/>
      <c r="F456" s="229" t="s">
        <v>274</v>
      </c>
      <c r="G456" s="43"/>
      <c r="H456" s="43"/>
      <c r="I456" s="230"/>
      <c r="J456" s="43"/>
      <c r="K456" s="43"/>
      <c r="L456" s="47"/>
      <c r="M456" s="231"/>
      <c r="N456" s="232"/>
      <c r="O456" s="87"/>
      <c r="P456" s="87"/>
      <c r="Q456" s="87"/>
      <c r="R456" s="87"/>
      <c r="S456" s="87"/>
      <c r="T456" s="88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T456" s="20" t="s">
        <v>150</v>
      </c>
      <c r="AU456" s="20" t="s">
        <v>79</v>
      </c>
    </row>
    <row r="457" s="2" customFormat="1" ht="24.15" customHeight="1">
      <c r="A457" s="41"/>
      <c r="B457" s="42"/>
      <c r="C457" s="215" t="s">
        <v>324</v>
      </c>
      <c r="D457" s="215" t="s">
        <v>143</v>
      </c>
      <c r="E457" s="216" t="s">
        <v>276</v>
      </c>
      <c r="F457" s="217" t="s">
        <v>277</v>
      </c>
      <c r="G457" s="218" t="s">
        <v>216</v>
      </c>
      <c r="H457" s="219">
        <v>135.71700000000001</v>
      </c>
      <c r="I457" s="220"/>
      <c r="J457" s="221">
        <f>ROUND(I457*H457,2)</f>
        <v>0</v>
      </c>
      <c r="K457" s="217" t="s">
        <v>147</v>
      </c>
      <c r="L457" s="47"/>
      <c r="M457" s="222" t="s">
        <v>19</v>
      </c>
      <c r="N457" s="223" t="s">
        <v>41</v>
      </c>
      <c r="O457" s="87"/>
      <c r="P457" s="224">
        <f>O457*H457</f>
        <v>0</v>
      </c>
      <c r="Q457" s="224">
        <v>0.00048000000000000001</v>
      </c>
      <c r="R457" s="224">
        <f>Q457*H457</f>
        <v>0.065144160000000007</v>
      </c>
      <c r="S457" s="224">
        <v>0</v>
      </c>
      <c r="T457" s="225">
        <f>S457*H457</f>
        <v>0</v>
      </c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R457" s="226" t="s">
        <v>148</v>
      </c>
      <c r="AT457" s="226" t="s">
        <v>143</v>
      </c>
      <c r="AU457" s="226" t="s">
        <v>79</v>
      </c>
      <c r="AY457" s="20" t="s">
        <v>141</v>
      </c>
      <c r="BE457" s="227">
        <f>IF(N457="základní",J457,0)</f>
        <v>0</v>
      </c>
      <c r="BF457" s="227">
        <f>IF(N457="snížená",J457,0)</f>
        <v>0</v>
      </c>
      <c r="BG457" s="227">
        <f>IF(N457="zákl. přenesená",J457,0)</f>
        <v>0</v>
      </c>
      <c r="BH457" s="227">
        <f>IF(N457="sníž. přenesená",J457,0)</f>
        <v>0</v>
      </c>
      <c r="BI457" s="227">
        <f>IF(N457="nulová",J457,0)</f>
        <v>0</v>
      </c>
      <c r="BJ457" s="20" t="s">
        <v>77</v>
      </c>
      <c r="BK457" s="227">
        <f>ROUND(I457*H457,2)</f>
        <v>0</v>
      </c>
      <c r="BL457" s="20" t="s">
        <v>148</v>
      </c>
      <c r="BM457" s="226" t="s">
        <v>1229</v>
      </c>
    </row>
    <row r="458" s="2" customFormat="1">
      <c r="A458" s="41"/>
      <c r="B458" s="42"/>
      <c r="C458" s="43"/>
      <c r="D458" s="228" t="s">
        <v>150</v>
      </c>
      <c r="E458" s="43"/>
      <c r="F458" s="229" t="s">
        <v>279</v>
      </c>
      <c r="G458" s="43"/>
      <c r="H458" s="43"/>
      <c r="I458" s="230"/>
      <c r="J458" s="43"/>
      <c r="K458" s="43"/>
      <c r="L458" s="47"/>
      <c r="M458" s="231"/>
      <c r="N458" s="232"/>
      <c r="O458" s="87"/>
      <c r="P458" s="87"/>
      <c r="Q458" s="87"/>
      <c r="R458" s="87"/>
      <c r="S458" s="87"/>
      <c r="T458" s="88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T458" s="20" t="s">
        <v>150</v>
      </c>
      <c r="AU458" s="20" t="s">
        <v>79</v>
      </c>
    </row>
    <row r="459" s="13" customFormat="1">
      <c r="A459" s="13"/>
      <c r="B459" s="233"/>
      <c r="C459" s="234"/>
      <c r="D459" s="235" t="s">
        <v>152</v>
      </c>
      <c r="E459" s="236" t="s">
        <v>19</v>
      </c>
      <c r="F459" s="237" t="s">
        <v>1079</v>
      </c>
      <c r="G459" s="234"/>
      <c r="H459" s="236" t="s">
        <v>19</v>
      </c>
      <c r="I459" s="238"/>
      <c r="J459" s="234"/>
      <c r="K459" s="234"/>
      <c r="L459" s="239"/>
      <c r="M459" s="240"/>
      <c r="N459" s="241"/>
      <c r="O459" s="241"/>
      <c r="P459" s="241"/>
      <c r="Q459" s="241"/>
      <c r="R459" s="241"/>
      <c r="S459" s="241"/>
      <c r="T459" s="242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43" t="s">
        <v>152</v>
      </c>
      <c r="AU459" s="243" t="s">
        <v>79</v>
      </c>
      <c r="AV459" s="13" t="s">
        <v>77</v>
      </c>
      <c r="AW459" s="13" t="s">
        <v>32</v>
      </c>
      <c r="AX459" s="13" t="s">
        <v>70</v>
      </c>
      <c r="AY459" s="243" t="s">
        <v>141</v>
      </c>
    </row>
    <row r="460" s="14" customFormat="1">
      <c r="A460" s="14"/>
      <c r="B460" s="244"/>
      <c r="C460" s="245"/>
      <c r="D460" s="235" t="s">
        <v>152</v>
      </c>
      <c r="E460" s="246" t="s">
        <v>19</v>
      </c>
      <c r="F460" s="247" t="s">
        <v>1128</v>
      </c>
      <c r="G460" s="245"/>
      <c r="H460" s="248">
        <v>12</v>
      </c>
      <c r="I460" s="249"/>
      <c r="J460" s="245"/>
      <c r="K460" s="245"/>
      <c r="L460" s="250"/>
      <c r="M460" s="251"/>
      <c r="N460" s="252"/>
      <c r="O460" s="252"/>
      <c r="P460" s="252"/>
      <c r="Q460" s="252"/>
      <c r="R460" s="252"/>
      <c r="S460" s="252"/>
      <c r="T460" s="253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54" t="s">
        <v>152</v>
      </c>
      <c r="AU460" s="254" t="s">
        <v>79</v>
      </c>
      <c r="AV460" s="14" t="s">
        <v>79</v>
      </c>
      <c r="AW460" s="14" t="s">
        <v>32</v>
      </c>
      <c r="AX460" s="14" t="s">
        <v>70</v>
      </c>
      <c r="AY460" s="254" t="s">
        <v>141</v>
      </c>
    </row>
    <row r="461" s="14" customFormat="1">
      <c r="A461" s="14"/>
      <c r="B461" s="244"/>
      <c r="C461" s="245"/>
      <c r="D461" s="235" t="s">
        <v>152</v>
      </c>
      <c r="E461" s="246" t="s">
        <v>19</v>
      </c>
      <c r="F461" s="247" t="s">
        <v>1129</v>
      </c>
      <c r="G461" s="245"/>
      <c r="H461" s="248">
        <v>2.6549999999999998</v>
      </c>
      <c r="I461" s="249"/>
      <c r="J461" s="245"/>
      <c r="K461" s="245"/>
      <c r="L461" s="250"/>
      <c r="M461" s="251"/>
      <c r="N461" s="252"/>
      <c r="O461" s="252"/>
      <c r="P461" s="252"/>
      <c r="Q461" s="252"/>
      <c r="R461" s="252"/>
      <c r="S461" s="252"/>
      <c r="T461" s="253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54" t="s">
        <v>152</v>
      </c>
      <c r="AU461" s="254" t="s">
        <v>79</v>
      </c>
      <c r="AV461" s="14" t="s">
        <v>79</v>
      </c>
      <c r="AW461" s="14" t="s">
        <v>32</v>
      </c>
      <c r="AX461" s="14" t="s">
        <v>70</v>
      </c>
      <c r="AY461" s="254" t="s">
        <v>141</v>
      </c>
    </row>
    <row r="462" s="14" customFormat="1">
      <c r="A462" s="14"/>
      <c r="B462" s="244"/>
      <c r="C462" s="245"/>
      <c r="D462" s="235" t="s">
        <v>152</v>
      </c>
      <c r="E462" s="246" t="s">
        <v>19</v>
      </c>
      <c r="F462" s="247" t="s">
        <v>1129</v>
      </c>
      <c r="G462" s="245"/>
      <c r="H462" s="248">
        <v>2.6549999999999998</v>
      </c>
      <c r="I462" s="249"/>
      <c r="J462" s="245"/>
      <c r="K462" s="245"/>
      <c r="L462" s="250"/>
      <c r="M462" s="251"/>
      <c r="N462" s="252"/>
      <c r="O462" s="252"/>
      <c r="P462" s="252"/>
      <c r="Q462" s="252"/>
      <c r="R462" s="252"/>
      <c r="S462" s="252"/>
      <c r="T462" s="253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54" t="s">
        <v>152</v>
      </c>
      <c r="AU462" s="254" t="s">
        <v>79</v>
      </c>
      <c r="AV462" s="14" t="s">
        <v>79</v>
      </c>
      <c r="AW462" s="14" t="s">
        <v>32</v>
      </c>
      <c r="AX462" s="14" t="s">
        <v>70</v>
      </c>
      <c r="AY462" s="254" t="s">
        <v>141</v>
      </c>
    </row>
    <row r="463" s="14" customFormat="1">
      <c r="A463" s="14"/>
      <c r="B463" s="244"/>
      <c r="C463" s="245"/>
      <c r="D463" s="235" t="s">
        <v>152</v>
      </c>
      <c r="E463" s="246" t="s">
        <v>19</v>
      </c>
      <c r="F463" s="247" t="s">
        <v>1131</v>
      </c>
      <c r="G463" s="245"/>
      <c r="H463" s="248">
        <v>2.1240000000000001</v>
      </c>
      <c r="I463" s="249"/>
      <c r="J463" s="245"/>
      <c r="K463" s="245"/>
      <c r="L463" s="250"/>
      <c r="M463" s="251"/>
      <c r="N463" s="252"/>
      <c r="O463" s="252"/>
      <c r="P463" s="252"/>
      <c r="Q463" s="252"/>
      <c r="R463" s="252"/>
      <c r="S463" s="252"/>
      <c r="T463" s="253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54" t="s">
        <v>152</v>
      </c>
      <c r="AU463" s="254" t="s">
        <v>79</v>
      </c>
      <c r="AV463" s="14" t="s">
        <v>79</v>
      </c>
      <c r="AW463" s="14" t="s">
        <v>32</v>
      </c>
      <c r="AX463" s="14" t="s">
        <v>70</v>
      </c>
      <c r="AY463" s="254" t="s">
        <v>141</v>
      </c>
    </row>
    <row r="464" s="14" customFormat="1">
      <c r="A464" s="14"/>
      <c r="B464" s="244"/>
      <c r="C464" s="245"/>
      <c r="D464" s="235" t="s">
        <v>152</v>
      </c>
      <c r="E464" s="246" t="s">
        <v>19</v>
      </c>
      <c r="F464" s="247" t="s">
        <v>1131</v>
      </c>
      <c r="G464" s="245"/>
      <c r="H464" s="248">
        <v>2.1240000000000001</v>
      </c>
      <c r="I464" s="249"/>
      <c r="J464" s="245"/>
      <c r="K464" s="245"/>
      <c r="L464" s="250"/>
      <c r="M464" s="251"/>
      <c r="N464" s="252"/>
      <c r="O464" s="252"/>
      <c r="P464" s="252"/>
      <c r="Q464" s="252"/>
      <c r="R464" s="252"/>
      <c r="S464" s="252"/>
      <c r="T464" s="253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54" t="s">
        <v>152</v>
      </c>
      <c r="AU464" s="254" t="s">
        <v>79</v>
      </c>
      <c r="AV464" s="14" t="s">
        <v>79</v>
      </c>
      <c r="AW464" s="14" t="s">
        <v>32</v>
      </c>
      <c r="AX464" s="14" t="s">
        <v>70</v>
      </c>
      <c r="AY464" s="254" t="s">
        <v>141</v>
      </c>
    </row>
    <row r="465" s="14" customFormat="1">
      <c r="A465" s="14"/>
      <c r="B465" s="244"/>
      <c r="C465" s="245"/>
      <c r="D465" s="235" t="s">
        <v>152</v>
      </c>
      <c r="E465" s="246" t="s">
        <v>19</v>
      </c>
      <c r="F465" s="247" t="s">
        <v>1134</v>
      </c>
      <c r="G465" s="245"/>
      <c r="H465" s="248">
        <v>2.1360000000000001</v>
      </c>
      <c r="I465" s="249"/>
      <c r="J465" s="245"/>
      <c r="K465" s="245"/>
      <c r="L465" s="250"/>
      <c r="M465" s="251"/>
      <c r="N465" s="252"/>
      <c r="O465" s="252"/>
      <c r="P465" s="252"/>
      <c r="Q465" s="252"/>
      <c r="R465" s="252"/>
      <c r="S465" s="252"/>
      <c r="T465" s="253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54" t="s">
        <v>152</v>
      </c>
      <c r="AU465" s="254" t="s">
        <v>79</v>
      </c>
      <c r="AV465" s="14" t="s">
        <v>79</v>
      </c>
      <c r="AW465" s="14" t="s">
        <v>32</v>
      </c>
      <c r="AX465" s="14" t="s">
        <v>70</v>
      </c>
      <c r="AY465" s="254" t="s">
        <v>141</v>
      </c>
    </row>
    <row r="466" s="14" customFormat="1">
      <c r="A466" s="14"/>
      <c r="B466" s="244"/>
      <c r="C466" s="245"/>
      <c r="D466" s="235" t="s">
        <v>152</v>
      </c>
      <c r="E466" s="246" t="s">
        <v>19</v>
      </c>
      <c r="F466" s="247" t="s">
        <v>1136</v>
      </c>
      <c r="G466" s="245"/>
      <c r="H466" s="248">
        <v>2.6699999999999999</v>
      </c>
      <c r="I466" s="249"/>
      <c r="J466" s="245"/>
      <c r="K466" s="245"/>
      <c r="L466" s="250"/>
      <c r="M466" s="251"/>
      <c r="N466" s="252"/>
      <c r="O466" s="252"/>
      <c r="P466" s="252"/>
      <c r="Q466" s="252"/>
      <c r="R466" s="252"/>
      <c r="S466" s="252"/>
      <c r="T466" s="253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54" t="s">
        <v>152</v>
      </c>
      <c r="AU466" s="254" t="s">
        <v>79</v>
      </c>
      <c r="AV466" s="14" t="s">
        <v>79</v>
      </c>
      <c r="AW466" s="14" t="s">
        <v>32</v>
      </c>
      <c r="AX466" s="14" t="s">
        <v>70</v>
      </c>
      <c r="AY466" s="254" t="s">
        <v>141</v>
      </c>
    </row>
    <row r="467" s="14" customFormat="1">
      <c r="A467" s="14"/>
      <c r="B467" s="244"/>
      <c r="C467" s="245"/>
      <c r="D467" s="235" t="s">
        <v>152</v>
      </c>
      <c r="E467" s="246" t="s">
        <v>19</v>
      </c>
      <c r="F467" s="247" t="s">
        <v>1134</v>
      </c>
      <c r="G467" s="245"/>
      <c r="H467" s="248">
        <v>2.1360000000000001</v>
      </c>
      <c r="I467" s="249"/>
      <c r="J467" s="245"/>
      <c r="K467" s="245"/>
      <c r="L467" s="250"/>
      <c r="M467" s="251"/>
      <c r="N467" s="252"/>
      <c r="O467" s="252"/>
      <c r="P467" s="252"/>
      <c r="Q467" s="252"/>
      <c r="R467" s="252"/>
      <c r="S467" s="252"/>
      <c r="T467" s="253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54" t="s">
        <v>152</v>
      </c>
      <c r="AU467" s="254" t="s">
        <v>79</v>
      </c>
      <c r="AV467" s="14" t="s">
        <v>79</v>
      </c>
      <c r="AW467" s="14" t="s">
        <v>32</v>
      </c>
      <c r="AX467" s="14" t="s">
        <v>70</v>
      </c>
      <c r="AY467" s="254" t="s">
        <v>141</v>
      </c>
    </row>
    <row r="468" s="14" customFormat="1">
      <c r="A468" s="14"/>
      <c r="B468" s="244"/>
      <c r="C468" s="245"/>
      <c r="D468" s="235" t="s">
        <v>152</v>
      </c>
      <c r="E468" s="246" t="s">
        <v>19</v>
      </c>
      <c r="F468" s="247" t="s">
        <v>1139</v>
      </c>
      <c r="G468" s="245"/>
      <c r="H468" s="248">
        <v>10</v>
      </c>
      <c r="I468" s="249"/>
      <c r="J468" s="245"/>
      <c r="K468" s="245"/>
      <c r="L468" s="250"/>
      <c r="M468" s="251"/>
      <c r="N468" s="252"/>
      <c r="O468" s="252"/>
      <c r="P468" s="252"/>
      <c r="Q468" s="252"/>
      <c r="R468" s="252"/>
      <c r="S468" s="252"/>
      <c r="T468" s="253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54" t="s">
        <v>152</v>
      </c>
      <c r="AU468" s="254" t="s">
        <v>79</v>
      </c>
      <c r="AV468" s="14" t="s">
        <v>79</v>
      </c>
      <c r="AW468" s="14" t="s">
        <v>32</v>
      </c>
      <c r="AX468" s="14" t="s">
        <v>70</v>
      </c>
      <c r="AY468" s="254" t="s">
        <v>141</v>
      </c>
    </row>
    <row r="469" s="14" customFormat="1">
      <c r="A469" s="14"/>
      <c r="B469" s="244"/>
      <c r="C469" s="245"/>
      <c r="D469" s="235" t="s">
        <v>152</v>
      </c>
      <c r="E469" s="246" t="s">
        <v>19</v>
      </c>
      <c r="F469" s="247" t="s">
        <v>1141</v>
      </c>
      <c r="G469" s="245"/>
      <c r="H469" s="248">
        <v>2.1480000000000001</v>
      </c>
      <c r="I469" s="249"/>
      <c r="J469" s="245"/>
      <c r="K469" s="245"/>
      <c r="L469" s="250"/>
      <c r="M469" s="251"/>
      <c r="N469" s="252"/>
      <c r="O469" s="252"/>
      <c r="P469" s="252"/>
      <c r="Q469" s="252"/>
      <c r="R469" s="252"/>
      <c r="S469" s="252"/>
      <c r="T469" s="253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54" t="s">
        <v>152</v>
      </c>
      <c r="AU469" s="254" t="s">
        <v>79</v>
      </c>
      <c r="AV469" s="14" t="s">
        <v>79</v>
      </c>
      <c r="AW469" s="14" t="s">
        <v>32</v>
      </c>
      <c r="AX469" s="14" t="s">
        <v>70</v>
      </c>
      <c r="AY469" s="254" t="s">
        <v>141</v>
      </c>
    </row>
    <row r="470" s="14" customFormat="1">
      <c r="A470" s="14"/>
      <c r="B470" s="244"/>
      <c r="C470" s="245"/>
      <c r="D470" s="235" t="s">
        <v>152</v>
      </c>
      <c r="E470" s="246" t="s">
        <v>19</v>
      </c>
      <c r="F470" s="247" t="s">
        <v>1142</v>
      </c>
      <c r="G470" s="245"/>
      <c r="H470" s="248">
        <v>2.1600000000000001</v>
      </c>
      <c r="I470" s="249"/>
      <c r="J470" s="245"/>
      <c r="K470" s="245"/>
      <c r="L470" s="250"/>
      <c r="M470" s="251"/>
      <c r="N470" s="252"/>
      <c r="O470" s="252"/>
      <c r="P470" s="252"/>
      <c r="Q470" s="252"/>
      <c r="R470" s="252"/>
      <c r="S470" s="252"/>
      <c r="T470" s="253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54" t="s">
        <v>152</v>
      </c>
      <c r="AU470" s="254" t="s">
        <v>79</v>
      </c>
      <c r="AV470" s="14" t="s">
        <v>79</v>
      </c>
      <c r="AW470" s="14" t="s">
        <v>32</v>
      </c>
      <c r="AX470" s="14" t="s">
        <v>70</v>
      </c>
      <c r="AY470" s="254" t="s">
        <v>141</v>
      </c>
    </row>
    <row r="471" s="14" customFormat="1">
      <c r="A471" s="14"/>
      <c r="B471" s="244"/>
      <c r="C471" s="245"/>
      <c r="D471" s="235" t="s">
        <v>152</v>
      </c>
      <c r="E471" s="246" t="s">
        <v>19</v>
      </c>
      <c r="F471" s="247" t="s">
        <v>1143</v>
      </c>
      <c r="G471" s="245"/>
      <c r="H471" s="248">
        <v>2.7000000000000002</v>
      </c>
      <c r="I471" s="249"/>
      <c r="J471" s="245"/>
      <c r="K471" s="245"/>
      <c r="L471" s="250"/>
      <c r="M471" s="251"/>
      <c r="N471" s="252"/>
      <c r="O471" s="252"/>
      <c r="P471" s="252"/>
      <c r="Q471" s="252"/>
      <c r="R471" s="252"/>
      <c r="S471" s="252"/>
      <c r="T471" s="253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54" t="s">
        <v>152</v>
      </c>
      <c r="AU471" s="254" t="s">
        <v>79</v>
      </c>
      <c r="AV471" s="14" t="s">
        <v>79</v>
      </c>
      <c r="AW471" s="14" t="s">
        <v>32</v>
      </c>
      <c r="AX471" s="14" t="s">
        <v>70</v>
      </c>
      <c r="AY471" s="254" t="s">
        <v>141</v>
      </c>
    </row>
    <row r="472" s="14" customFormat="1">
      <c r="A472" s="14"/>
      <c r="B472" s="244"/>
      <c r="C472" s="245"/>
      <c r="D472" s="235" t="s">
        <v>152</v>
      </c>
      <c r="E472" s="246" t="s">
        <v>19</v>
      </c>
      <c r="F472" s="247" t="s">
        <v>1142</v>
      </c>
      <c r="G472" s="245"/>
      <c r="H472" s="248">
        <v>2.1600000000000001</v>
      </c>
      <c r="I472" s="249"/>
      <c r="J472" s="245"/>
      <c r="K472" s="245"/>
      <c r="L472" s="250"/>
      <c r="M472" s="251"/>
      <c r="N472" s="252"/>
      <c r="O472" s="252"/>
      <c r="P472" s="252"/>
      <c r="Q472" s="252"/>
      <c r="R472" s="252"/>
      <c r="S472" s="252"/>
      <c r="T472" s="253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54" t="s">
        <v>152</v>
      </c>
      <c r="AU472" s="254" t="s">
        <v>79</v>
      </c>
      <c r="AV472" s="14" t="s">
        <v>79</v>
      </c>
      <c r="AW472" s="14" t="s">
        <v>32</v>
      </c>
      <c r="AX472" s="14" t="s">
        <v>70</v>
      </c>
      <c r="AY472" s="254" t="s">
        <v>141</v>
      </c>
    </row>
    <row r="473" s="14" customFormat="1">
      <c r="A473" s="14"/>
      <c r="B473" s="244"/>
      <c r="C473" s="245"/>
      <c r="D473" s="235" t="s">
        <v>152</v>
      </c>
      <c r="E473" s="246" t="s">
        <v>19</v>
      </c>
      <c r="F473" s="247" t="s">
        <v>1143</v>
      </c>
      <c r="G473" s="245"/>
      <c r="H473" s="248">
        <v>2.7000000000000002</v>
      </c>
      <c r="I473" s="249"/>
      <c r="J473" s="245"/>
      <c r="K473" s="245"/>
      <c r="L473" s="250"/>
      <c r="M473" s="251"/>
      <c r="N473" s="252"/>
      <c r="O473" s="252"/>
      <c r="P473" s="252"/>
      <c r="Q473" s="252"/>
      <c r="R473" s="252"/>
      <c r="S473" s="252"/>
      <c r="T473" s="253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54" t="s">
        <v>152</v>
      </c>
      <c r="AU473" s="254" t="s">
        <v>79</v>
      </c>
      <c r="AV473" s="14" t="s">
        <v>79</v>
      </c>
      <c r="AW473" s="14" t="s">
        <v>32</v>
      </c>
      <c r="AX473" s="14" t="s">
        <v>70</v>
      </c>
      <c r="AY473" s="254" t="s">
        <v>141</v>
      </c>
    </row>
    <row r="474" s="14" customFormat="1">
      <c r="A474" s="14"/>
      <c r="B474" s="244"/>
      <c r="C474" s="245"/>
      <c r="D474" s="235" t="s">
        <v>152</v>
      </c>
      <c r="E474" s="246" t="s">
        <v>19</v>
      </c>
      <c r="F474" s="247" t="s">
        <v>1143</v>
      </c>
      <c r="G474" s="245"/>
      <c r="H474" s="248">
        <v>2.7000000000000002</v>
      </c>
      <c r="I474" s="249"/>
      <c r="J474" s="245"/>
      <c r="K474" s="245"/>
      <c r="L474" s="250"/>
      <c r="M474" s="251"/>
      <c r="N474" s="252"/>
      <c r="O474" s="252"/>
      <c r="P474" s="252"/>
      <c r="Q474" s="252"/>
      <c r="R474" s="252"/>
      <c r="S474" s="252"/>
      <c r="T474" s="253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54" t="s">
        <v>152</v>
      </c>
      <c r="AU474" s="254" t="s">
        <v>79</v>
      </c>
      <c r="AV474" s="14" t="s">
        <v>79</v>
      </c>
      <c r="AW474" s="14" t="s">
        <v>32</v>
      </c>
      <c r="AX474" s="14" t="s">
        <v>70</v>
      </c>
      <c r="AY474" s="254" t="s">
        <v>141</v>
      </c>
    </row>
    <row r="475" s="14" customFormat="1">
      <c r="A475" s="14"/>
      <c r="B475" s="244"/>
      <c r="C475" s="245"/>
      <c r="D475" s="235" t="s">
        <v>152</v>
      </c>
      <c r="E475" s="246" t="s">
        <v>19</v>
      </c>
      <c r="F475" s="247" t="s">
        <v>1143</v>
      </c>
      <c r="G475" s="245"/>
      <c r="H475" s="248">
        <v>2.7000000000000002</v>
      </c>
      <c r="I475" s="249"/>
      <c r="J475" s="245"/>
      <c r="K475" s="245"/>
      <c r="L475" s="250"/>
      <c r="M475" s="251"/>
      <c r="N475" s="252"/>
      <c r="O475" s="252"/>
      <c r="P475" s="252"/>
      <c r="Q475" s="252"/>
      <c r="R475" s="252"/>
      <c r="S475" s="252"/>
      <c r="T475" s="253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54" t="s">
        <v>152</v>
      </c>
      <c r="AU475" s="254" t="s">
        <v>79</v>
      </c>
      <c r="AV475" s="14" t="s">
        <v>79</v>
      </c>
      <c r="AW475" s="14" t="s">
        <v>32</v>
      </c>
      <c r="AX475" s="14" t="s">
        <v>70</v>
      </c>
      <c r="AY475" s="254" t="s">
        <v>141</v>
      </c>
    </row>
    <row r="476" s="14" customFormat="1">
      <c r="A476" s="14"/>
      <c r="B476" s="244"/>
      <c r="C476" s="245"/>
      <c r="D476" s="235" t="s">
        <v>152</v>
      </c>
      <c r="E476" s="246" t="s">
        <v>19</v>
      </c>
      <c r="F476" s="247" t="s">
        <v>1143</v>
      </c>
      <c r="G476" s="245"/>
      <c r="H476" s="248">
        <v>2.7000000000000002</v>
      </c>
      <c r="I476" s="249"/>
      <c r="J476" s="245"/>
      <c r="K476" s="245"/>
      <c r="L476" s="250"/>
      <c r="M476" s="251"/>
      <c r="N476" s="252"/>
      <c r="O476" s="252"/>
      <c r="P476" s="252"/>
      <c r="Q476" s="252"/>
      <c r="R476" s="252"/>
      <c r="S476" s="252"/>
      <c r="T476" s="253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54" t="s">
        <v>152</v>
      </c>
      <c r="AU476" s="254" t="s">
        <v>79</v>
      </c>
      <c r="AV476" s="14" t="s">
        <v>79</v>
      </c>
      <c r="AW476" s="14" t="s">
        <v>32</v>
      </c>
      <c r="AX476" s="14" t="s">
        <v>70</v>
      </c>
      <c r="AY476" s="254" t="s">
        <v>141</v>
      </c>
    </row>
    <row r="477" s="14" customFormat="1">
      <c r="A477" s="14"/>
      <c r="B477" s="244"/>
      <c r="C477" s="245"/>
      <c r="D477" s="235" t="s">
        <v>152</v>
      </c>
      <c r="E477" s="246" t="s">
        <v>19</v>
      </c>
      <c r="F477" s="247" t="s">
        <v>1144</v>
      </c>
      <c r="G477" s="245"/>
      <c r="H477" s="248">
        <v>8</v>
      </c>
      <c r="I477" s="249"/>
      <c r="J477" s="245"/>
      <c r="K477" s="245"/>
      <c r="L477" s="250"/>
      <c r="M477" s="251"/>
      <c r="N477" s="252"/>
      <c r="O477" s="252"/>
      <c r="P477" s="252"/>
      <c r="Q477" s="252"/>
      <c r="R477" s="252"/>
      <c r="S477" s="252"/>
      <c r="T477" s="253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54" t="s">
        <v>152</v>
      </c>
      <c r="AU477" s="254" t="s">
        <v>79</v>
      </c>
      <c r="AV477" s="14" t="s">
        <v>79</v>
      </c>
      <c r="AW477" s="14" t="s">
        <v>32</v>
      </c>
      <c r="AX477" s="14" t="s">
        <v>70</v>
      </c>
      <c r="AY477" s="254" t="s">
        <v>141</v>
      </c>
    </row>
    <row r="478" s="14" customFormat="1">
      <c r="A478" s="14"/>
      <c r="B478" s="244"/>
      <c r="C478" s="245"/>
      <c r="D478" s="235" t="s">
        <v>152</v>
      </c>
      <c r="E478" s="246" t="s">
        <v>19</v>
      </c>
      <c r="F478" s="247" t="s">
        <v>1143</v>
      </c>
      <c r="G478" s="245"/>
      <c r="H478" s="248">
        <v>2.7000000000000002</v>
      </c>
      <c r="I478" s="249"/>
      <c r="J478" s="245"/>
      <c r="K478" s="245"/>
      <c r="L478" s="250"/>
      <c r="M478" s="251"/>
      <c r="N478" s="252"/>
      <c r="O478" s="252"/>
      <c r="P478" s="252"/>
      <c r="Q478" s="252"/>
      <c r="R478" s="252"/>
      <c r="S478" s="252"/>
      <c r="T478" s="253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54" t="s">
        <v>152</v>
      </c>
      <c r="AU478" s="254" t="s">
        <v>79</v>
      </c>
      <c r="AV478" s="14" t="s">
        <v>79</v>
      </c>
      <c r="AW478" s="14" t="s">
        <v>32</v>
      </c>
      <c r="AX478" s="14" t="s">
        <v>70</v>
      </c>
      <c r="AY478" s="254" t="s">
        <v>141</v>
      </c>
    </row>
    <row r="479" s="14" customFormat="1">
      <c r="A479" s="14"/>
      <c r="B479" s="244"/>
      <c r="C479" s="245"/>
      <c r="D479" s="235" t="s">
        <v>152</v>
      </c>
      <c r="E479" s="246" t="s">
        <v>19</v>
      </c>
      <c r="F479" s="247" t="s">
        <v>1142</v>
      </c>
      <c r="G479" s="245"/>
      <c r="H479" s="248">
        <v>2.1600000000000001</v>
      </c>
      <c r="I479" s="249"/>
      <c r="J479" s="245"/>
      <c r="K479" s="245"/>
      <c r="L479" s="250"/>
      <c r="M479" s="251"/>
      <c r="N479" s="252"/>
      <c r="O479" s="252"/>
      <c r="P479" s="252"/>
      <c r="Q479" s="252"/>
      <c r="R479" s="252"/>
      <c r="S479" s="252"/>
      <c r="T479" s="253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54" t="s">
        <v>152</v>
      </c>
      <c r="AU479" s="254" t="s">
        <v>79</v>
      </c>
      <c r="AV479" s="14" t="s">
        <v>79</v>
      </c>
      <c r="AW479" s="14" t="s">
        <v>32</v>
      </c>
      <c r="AX479" s="14" t="s">
        <v>70</v>
      </c>
      <c r="AY479" s="254" t="s">
        <v>141</v>
      </c>
    </row>
    <row r="480" s="14" customFormat="1">
      <c r="A480" s="14"/>
      <c r="B480" s="244"/>
      <c r="C480" s="245"/>
      <c r="D480" s="235" t="s">
        <v>152</v>
      </c>
      <c r="E480" s="246" t="s">
        <v>19</v>
      </c>
      <c r="F480" s="247" t="s">
        <v>1143</v>
      </c>
      <c r="G480" s="245"/>
      <c r="H480" s="248">
        <v>2.7000000000000002</v>
      </c>
      <c r="I480" s="249"/>
      <c r="J480" s="245"/>
      <c r="K480" s="245"/>
      <c r="L480" s="250"/>
      <c r="M480" s="251"/>
      <c r="N480" s="252"/>
      <c r="O480" s="252"/>
      <c r="P480" s="252"/>
      <c r="Q480" s="252"/>
      <c r="R480" s="252"/>
      <c r="S480" s="252"/>
      <c r="T480" s="253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54" t="s">
        <v>152</v>
      </c>
      <c r="AU480" s="254" t="s">
        <v>79</v>
      </c>
      <c r="AV480" s="14" t="s">
        <v>79</v>
      </c>
      <c r="AW480" s="14" t="s">
        <v>32</v>
      </c>
      <c r="AX480" s="14" t="s">
        <v>70</v>
      </c>
      <c r="AY480" s="254" t="s">
        <v>141</v>
      </c>
    </row>
    <row r="481" s="14" customFormat="1">
      <c r="A481" s="14"/>
      <c r="B481" s="244"/>
      <c r="C481" s="245"/>
      <c r="D481" s="235" t="s">
        <v>152</v>
      </c>
      <c r="E481" s="246" t="s">
        <v>19</v>
      </c>
      <c r="F481" s="247" t="s">
        <v>1143</v>
      </c>
      <c r="G481" s="245"/>
      <c r="H481" s="248">
        <v>2.7000000000000002</v>
      </c>
      <c r="I481" s="249"/>
      <c r="J481" s="245"/>
      <c r="K481" s="245"/>
      <c r="L481" s="250"/>
      <c r="M481" s="251"/>
      <c r="N481" s="252"/>
      <c r="O481" s="252"/>
      <c r="P481" s="252"/>
      <c r="Q481" s="252"/>
      <c r="R481" s="252"/>
      <c r="S481" s="252"/>
      <c r="T481" s="253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54" t="s">
        <v>152</v>
      </c>
      <c r="AU481" s="254" t="s">
        <v>79</v>
      </c>
      <c r="AV481" s="14" t="s">
        <v>79</v>
      </c>
      <c r="AW481" s="14" t="s">
        <v>32</v>
      </c>
      <c r="AX481" s="14" t="s">
        <v>70</v>
      </c>
      <c r="AY481" s="254" t="s">
        <v>141</v>
      </c>
    </row>
    <row r="482" s="14" customFormat="1">
      <c r="A482" s="14"/>
      <c r="B482" s="244"/>
      <c r="C482" s="245"/>
      <c r="D482" s="235" t="s">
        <v>152</v>
      </c>
      <c r="E482" s="246" t="s">
        <v>19</v>
      </c>
      <c r="F482" s="247" t="s">
        <v>1146</v>
      </c>
      <c r="G482" s="245"/>
      <c r="H482" s="248">
        <v>1.8</v>
      </c>
      <c r="I482" s="249"/>
      <c r="J482" s="245"/>
      <c r="K482" s="245"/>
      <c r="L482" s="250"/>
      <c r="M482" s="251"/>
      <c r="N482" s="252"/>
      <c r="O482" s="252"/>
      <c r="P482" s="252"/>
      <c r="Q482" s="252"/>
      <c r="R482" s="252"/>
      <c r="S482" s="252"/>
      <c r="T482" s="253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54" t="s">
        <v>152</v>
      </c>
      <c r="AU482" s="254" t="s">
        <v>79</v>
      </c>
      <c r="AV482" s="14" t="s">
        <v>79</v>
      </c>
      <c r="AW482" s="14" t="s">
        <v>32</v>
      </c>
      <c r="AX482" s="14" t="s">
        <v>70</v>
      </c>
      <c r="AY482" s="254" t="s">
        <v>141</v>
      </c>
    </row>
    <row r="483" s="14" customFormat="1">
      <c r="A483" s="14"/>
      <c r="B483" s="244"/>
      <c r="C483" s="245"/>
      <c r="D483" s="235" t="s">
        <v>152</v>
      </c>
      <c r="E483" s="246" t="s">
        <v>19</v>
      </c>
      <c r="F483" s="247" t="s">
        <v>1148</v>
      </c>
      <c r="G483" s="245"/>
      <c r="H483" s="248">
        <v>2.835</v>
      </c>
      <c r="I483" s="249"/>
      <c r="J483" s="245"/>
      <c r="K483" s="245"/>
      <c r="L483" s="250"/>
      <c r="M483" s="251"/>
      <c r="N483" s="252"/>
      <c r="O483" s="252"/>
      <c r="P483" s="252"/>
      <c r="Q483" s="252"/>
      <c r="R483" s="252"/>
      <c r="S483" s="252"/>
      <c r="T483" s="253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54" t="s">
        <v>152</v>
      </c>
      <c r="AU483" s="254" t="s">
        <v>79</v>
      </c>
      <c r="AV483" s="14" t="s">
        <v>79</v>
      </c>
      <c r="AW483" s="14" t="s">
        <v>32</v>
      </c>
      <c r="AX483" s="14" t="s">
        <v>70</v>
      </c>
      <c r="AY483" s="254" t="s">
        <v>141</v>
      </c>
    </row>
    <row r="484" s="14" customFormat="1">
      <c r="A484" s="14"/>
      <c r="B484" s="244"/>
      <c r="C484" s="245"/>
      <c r="D484" s="235" t="s">
        <v>152</v>
      </c>
      <c r="E484" s="246" t="s">
        <v>19</v>
      </c>
      <c r="F484" s="247" t="s">
        <v>1149</v>
      </c>
      <c r="G484" s="245"/>
      <c r="H484" s="248">
        <v>2.9399999999999999</v>
      </c>
      <c r="I484" s="249"/>
      <c r="J484" s="245"/>
      <c r="K484" s="245"/>
      <c r="L484" s="250"/>
      <c r="M484" s="251"/>
      <c r="N484" s="252"/>
      <c r="O484" s="252"/>
      <c r="P484" s="252"/>
      <c r="Q484" s="252"/>
      <c r="R484" s="252"/>
      <c r="S484" s="252"/>
      <c r="T484" s="253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54" t="s">
        <v>152</v>
      </c>
      <c r="AU484" s="254" t="s">
        <v>79</v>
      </c>
      <c r="AV484" s="14" t="s">
        <v>79</v>
      </c>
      <c r="AW484" s="14" t="s">
        <v>32</v>
      </c>
      <c r="AX484" s="14" t="s">
        <v>70</v>
      </c>
      <c r="AY484" s="254" t="s">
        <v>141</v>
      </c>
    </row>
    <row r="485" s="14" customFormat="1">
      <c r="A485" s="14"/>
      <c r="B485" s="244"/>
      <c r="C485" s="245"/>
      <c r="D485" s="235" t="s">
        <v>152</v>
      </c>
      <c r="E485" s="246" t="s">
        <v>19</v>
      </c>
      <c r="F485" s="247" t="s">
        <v>1148</v>
      </c>
      <c r="G485" s="245"/>
      <c r="H485" s="248">
        <v>2.835</v>
      </c>
      <c r="I485" s="249"/>
      <c r="J485" s="245"/>
      <c r="K485" s="245"/>
      <c r="L485" s="250"/>
      <c r="M485" s="251"/>
      <c r="N485" s="252"/>
      <c r="O485" s="252"/>
      <c r="P485" s="252"/>
      <c r="Q485" s="252"/>
      <c r="R485" s="252"/>
      <c r="S485" s="252"/>
      <c r="T485" s="253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54" t="s">
        <v>152</v>
      </c>
      <c r="AU485" s="254" t="s">
        <v>79</v>
      </c>
      <c r="AV485" s="14" t="s">
        <v>79</v>
      </c>
      <c r="AW485" s="14" t="s">
        <v>32</v>
      </c>
      <c r="AX485" s="14" t="s">
        <v>70</v>
      </c>
      <c r="AY485" s="254" t="s">
        <v>141</v>
      </c>
    </row>
    <row r="486" s="14" customFormat="1">
      <c r="A486" s="14"/>
      <c r="B486" s="244"/>
      <c r="C486" s="245"/>
      <c r="D486" s="235" t="s">
        <v>152</v>
      </c>
      <c r="E486" s="246" t="s">
        <v>19</v>
      </c>
      <c r="F486" s="247" t="s">
        <v>1151</v>
      </c>
      <c r="G486" s="245"/>
      <c r="H486" s="248">
        <v>2.73</v>
      </c>
      <c r="I486" s="249"/>
      <c r="J486" s="245"/>
      <c r="K486" s="245"/>
      <c r="L486" s="250"/>
      <c r="M486" s="251"/>
      <c r="N486" s="252"/>
      <c r="O486" s="252"/>
      <c r="P486" s="252"/>
      <c r="Q486" s="252"/>
      <c r="R486" s="252"/>
      <c r="S486" s="252"/>
      <c r="T486" s="253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54" t="s">
        <v>152</v>
      </c>
      <c r="AU486" s="254" t="s">
        <v>79</v>
      </c>
      <c r="AV486" s="14" t="s">
        <v>79</v>
      </c>
      <c r="AW486" s="14" t="s">
        <v>32</v>
      </c>
      <c r="AX486" s="14" t="s">
        <v>70</v>
      </c>
      <c r="AY486" s="254" t="s">
        <v>141</v>
      </c>
    </row>
    <row r="487" s="14" customFormat="1">
      <c r="A487" s="14"/>
      <c r="B487" s="244"/>
      <c r="C487" s="245"/>
      <c r="D487" s="235" t="s">
        <v>152</v>
      </c>
      <c r="E487" s="246" t="s">
        <v>19</v>
      </c>
      <c r="F487" s="247" t="s">
        <v>1134</v>
      </c>
      <c r="G487" s="245"/>
      <c r="H487" s="248">
        <v>2.1360000000000001</v>
      </c>
      <c r="I487" s="249"/>
      <c r="J487" s="245"/>
      <c r="K487" s="245"/>
      <c r="L487" s="250"/>
      <c r="M487" s="251"/>
      <c r="N487" s="252"/>
      <c r="O487" s="252"/>
      <c r="P487" s="252"/>
      <c r="Q487" s="252"/>
      <c r="R487" s="252"/>
      <c r="S487" s="252"/>
      <c r="T487" s="253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54" t="s">
        <v>152</v>
      </c>
      <c r="AU487" s="254" t="s">
        <v>79</v>
      </c>
      <c r="AV487" s="14" t="s">
        <v>79</v>
      </c>
      <c r="AW487" s="14" t="s">
        <v>32</v>
      </c>
      <c r="AX487" s="14" t="s">
        <v>70</v>
      </c>
      <c r="AY487" s="254" t="s">
        <v>141</v>
      </c>
    </row>
    <row r="488" s="14" customFormat="1">
      <c r="A488" s="14"/>
      <c r="B488" s="244"/>
      <c r="C488" s="245"/>
      <c r="D488" s="235" t="s">
        <v>152</v>
      </c>
      <c r="E488" s="246" t="s">
        <v>19</v>
      </c>
      <c r="F488" s="247" t="s">
        <v>1131</v>
      </c>
      <c r="G488" s="245"/>
      <c r="H488" s="248">
        <v>2.1240000000000001</v>
      </c>
      <c r="I488" s="249"/>
      <c r="J488" s="245"/>
      <c r="K488" s="245"/>
      <c r="L488" s="250"/>
      <c r="M488" s="251"/>
      <c r="N488" s="252"/>
      <c r="O488" s="252"/>
      <c r="P488" s="252"/>
      <c r="Q488" s="252"/>
      <c r="R488" s="252"/>
      <c r="S488" s="252"/>
      <c r="T488" s="253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54" t="s">
        <v>152</v>
      </c>
      <c r="AU488" s="254" t="s">
        <v>79</v>
      </c>
      <c r="AV488" s="14" t="s">
        <v>79</v>
      </c>
      <c r="AW488" s="14" t="s">
        <v>32</v>
      </c>
      <c r="AX488" s="14" t="s">
        <v>70</v>
      </c>
      <c r="AY488" s="254" t="s">
        <v>141</v>
      </c>
    </row>
    <row r="489" s="14" customFormat="1">
      <c r="A489" s="14"/>
      <c r="B489" s="244"/>
      <c r="C489" s="245"/>
      <c r="D489" s="235" t="s">
        <v>152</v>
      </c>
      <c r="E489" s="246" t="s">
        <v>19</v>
      </c>
      <c r="F489" s="247" t="s">
        <v>1152</v>
      </c>
      <c r="G489" s="245"/>
      <c r="H489" s="248">
        <v>2.1000000000000001</v>
      </c>
      <c r="I489" s="249"/>
      <c r="J489" s="245"/>
      <c r="K489" s="245"/>
      <c r="L489" s="250"/>
      <c r="M489" s="251"/>
      <c r="N489" s="252"/>
      <c r="O489" s="252"/>
      <c r="P489" s="252"/>
      <c r="Q489" s="252"/>
      <c r="R489" s="252"/>
      <c r="S489" s="252"/>
      <c r="T489" s="253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54" t="s">
        <v>152</v>
      </c>
      <c r="AU489" s="254" t="s">
        <v>79</v>
      </c>
      <c r="AV489" s="14" t="s">
        <v>79</v>
      </c>
      <c r="AW489" s="14" t="s">
        <v>32</v>
      </c>
      <c r="AX489" s="14" t="s">
        <v>70</v>
      </c>
      <c r="AY489" s="254" t="s">
        <v>141</v>
      </c>
    </row>
    <row r="490" s="14" customFormat="1">
      <c r="A490" s="14"/>
      <c r="B490" s="244"/>
      <c r="C490" s="245"/>
      <c r="D490" s="235" t="s">
        <v>152</v>
      </c>
      <c r="E490" s="246" t="s">
        <v>19</v>
      </c>
      <c r="F490" s="247" t="s">
        <v>1153</v>
      </c>
      <c r="G490" s="245"/>
      <c r="H490" s="248">
        <v>2.5950000000000002</v>
      </c>
      <c r="I490" s="249"/>
      <c r="J490" s="245"/>
      <c r="K490" s="245"/>
      <c r="L490" s="250"/>
      <c r="M490" s="251"/>
      <c r="N490" s="252"/>
      <c r="O490" s="252"/>
      <c r="P490" s="252"/>
      <c r="Q490" s="252"/>
      <c r="R490" s="252"/>
      <c r="S490" s="252"/>
      <c r="T490" s="253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54" t="s">
        <v>152</v>
      </c>
      <c r="AU490" s="254" t="s">
        <v>79</v>
      </c>
      <c r="AV490" s="14" t="s">
        <v>79</v>
      </c>
      <c r="AW490" s="14" t="s">
        <v>32</v>
      </c>
      <c r="AX490" s="14" t="s">
        <v>70</v>
      </c>
      <c r="AY490" s="254" t="s">
        <v>141</v>
      </c>
    </row>
    <row r="491" s="14" customFormat="1">
      <c r="A491" s="14"/>
      <c r="B491" s="244"/>
      <c r="C491" s="245"/>
      <c r="D491" s="235" t="s">
        <v>152</v>
      </c>
      <c r="E491" s="246" t="s">
        <v>19</v>
      </c>
      <c r="F491" s="247" t="s">
        <v>1154</v>
      </c>
      <c r="G491" s="245"/>
      <c r="H491" s="248">
        <v>2.004</v>
      </c>
      <c r="I491" s="249"/>
      <c r="J491" s="245"/>
      <c r="K491" s="245"/>
      <c r="L491" s="250"/>
      <c r="M491" s="251"/>
      <c r="N491" s="252"/>
      <c r="O491" s="252"/>
      <c r="P491" s="252"/>
      <c r="Q491" s="252"/>
      <c r="R491" s="252"/>
      <c r="S491" s="252"/>
      <c r="T491" s="253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54" t="s">
        <v>152</v>
      </c>
      <c r="AU491" s="254" t="s">
        <v>79</v>
      </c>
      <c r="AV491" s="14" t="s">
        <v>79</v>
      </c>
      <c r="AW491" s="14" t="s">
        <v>32</v>
      </c>
      <c r="AX491" s="14" t="s">
        <v>70</v>
      </c>
      <c r="AY491" s="254" t="s">
        <v>141</v>
      </c>
    </row>
    <row r="492" s="14" customFormat="1">
      <c r="A492" s="14"/>
      <c r="B492" s="244"/>
      <c r="C492" s="245"/>
      <c r="D492" s="235" t="s">
        <v>152</v>
      </c>
      <c r="E492" s="246" t="s">
        <v>19</v>
      </c>
      <c r="F492" s="247" t="s">
        <v>1155</v>
      </c>
      <c r="G492" s="245"/>
      <c r="H492" s="248">
        <v>2.028</v>
      </c>
      <c r="I492" s="249"/>
      <c r="J492" s="245"/>
      <c r="K492" s="245"/>
      <c r="L492" s="250"/>
      <c r="M492" s="251"/>
      <c r="N492" s="252"/>
      <c r="O492" s="252"/>
      <c r="P492" s="252"/>
      <c r="Q492" s="252"/>
      <c r="R492" s="252"/>
      <c r="S492" s="252"/>
      <c r="T492" s="253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54" t="s">
        <v>152</v>
      </c>
      <c r="AU492" s="254" t="s">
        <v>79</v>
      </c>
      <c r="AV492" s="14" t="s">
        <v>79</v>
      </c>
      <c r="AW492" s="14" t="s">
        <v>32</v>
      </c>
      <c r="AX492" s="14" t="s">
        <v>70</v>
      </c>
      <c r="AY492" s="254" t="s">
        <v>141</v>
      </c>
    </row>
    <row r="493" s="14" customFormat="1">
      <c r="A493" s="14"/>
      <c r="B493" s="244"/>
      <c r="C493" s="245"/>
      <c r="D493" s="235" t="s">
        <v>152</v>
      </c>
      <c r="E493" s="246" t="s">
        <v>19</v>
      </c>
      <c r="F493" s="247" t="s">
        <v>1156</v>
      </c>
      <c r="G493" s="245"/>
      <c r="H493" s="248">
        <v>2.0760000000000001</v>
      </c>
      <c r="I493" s="249"/>
      <c r="J493" s="245"/>
      <c r="K493" s="245"/>
      <c r="L493" s="250"/>
      <c r="M493" s="251"/>
      <c r="N493" s="252"/>
      <c r="O493" s="252"/>
      <c r="P493" s="252"/>
      <c r="Q493" s="252"/>
      <c r="R493" s="252"/>
      <c r="S493" s="252"/>
      <c r="T493" s="253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54" t="s">
        <v>152</v>
      </c>
      <c r="AU493" s="254" t="s">
        <v>79</v>
      </c>
      <c r="AV493" s="14" t="s">
        <v>79</v>
      </c>
      <c r="AW493" s="14" t="s">
        <v>32</v>
      </c>
      <c r="AX493" s="14" t="s">
        <v>70</v>
      </c>
      <c r="AY493" s="254" t="s">
        <v>141</v>
      </c>
    </row>
    <row r="494" s="14" customFormat="1">
      <c r="A494" s="14"/>
      <c r="B494" s="244"/>
      <c r="C494" s="245"/>
      <c r="D494" s="235" t="s">
        <v>152</v>
      </c>
      <c r="E494" s="246" t="s">
        <v>19</v>
      </c>
      <c r="F494" s="247" t="s">
        <v>1157</v>
      </c>
      <c r="G494" s="245"/>
      <c r="H494" s="248">
        <v>2.1120000000000001</v>
      </c>
      <c r="I494" s="249"/>
      <c r="J494" s="245"/>
      <c r="K494" s="245"/>
      <c r="L494" s="250"/>
      <c r="M494" s="251"/>
      <c r="N494" s="252"/>
      <c r="O494" s="252"/>
      <c r="P494" s="252"/>
      <c r="Q494" s="252"/>
      <c r="R494" s="252"/>
      <c r="S494" s="252"/>
      <c r="T494" s="253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54" t="s">
        <v>152</v>
      </c>
      <c r="AU494" s="254" t="s">
        <v>79</v>
      </c>
      <c r="AV494" s="14" t="s">
        <v>79</v>
      </c>
      <c r="AW494" s="14" t="s">
        <v>32</v>
      </c>
      <c r="AX494" s="14" t="s">
        <v>70</v>
      </c>
      <c r="AY494" s="254" t="s">
        <v>141</v>
      </c>
    </row>
    <row r="495" s="14" customFormat="1">
      <c r="A495" s="14"/>
      <c r="B495" s="244"/>
      <c r="C495" s="245"/>
      <c r="D495" s="235" t="s">
        <v>152</v>
      </c>
      <c r="E495" s="246" t="s">
        <v>19</v>
      </c>
      <c r="F495" s="247" t="s">
        <v>1158</v>
      </c>
      <c r="G495" s="245"/>
      <c r="H495" s="248">
        <v>6</v>
      </c>
      <c r="I495" s="249"/>
      <c r="J495" s="245"/>
      <c r="K495" s="245"/>
      <c r="L495" s="250"/>
      <c r="M495" s="251"/>
      <c r="N495" s="252"/>
      <c r="O495" s="252"/>
      <c r="P495" s="252"/>
      <c r="Q495" s="252"/>
      <c r="R495" s="252"/>
      <c r="S495" s="252"/>
      <c r="T495" s="253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54" t="s">
        <v>152</v>
      </c>
      <c r="AU495" s="254" t="s">
        <v>79</v>
      </c>
      <c r="AV495" s="14" t="s">
        <v>79</v>
      </c>
      <c r="AW495" s="14" t="s">
        <v>32</v>
      </c>
      <c r="AX495" s="14" t="s">
        <v>70</v>
      </c>
      <c r="AY495" s="254" t="s">
        <v>141</v>
      </c>
    </row>
    <row r="496" s="16" customFormat="1">
      <c r="A496" s="16"/>
      <c r="B496" s="266"/>
      <c r="C496" s="267"/>
      <c r="D496" s="235" t="s">
        <v>152</v>
      </c>
      <c r="E496" s="268" t="s">
        <v>19</v>
      </c>
      <c r="F496" s="269" t="s">
        <v>163</v>
      </c>
      <c r="G496" s="267"/>
      <c r="H496" s="270">
        <v>113.04299999999999</v>
      </c>
      <c r="I496" s="271"/>
      <c r="J496" s="267"/>
      <c r="K496" s="267"/>
      <c r="L496" s="272"/>
      <c r="M496" s="273"/>
      <c r="N496" s="274"/>
      <c r="O496" s="274"/>
      <c r="P496" s="274"/>
      <c r="Q496" s="274"/>
      <c r="R496" s="274"/>
      <c r="S496" s="274"/>
      <c r="T496" s="275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T496" s="276" t="s">
        <v>152</v>
      </c>
      <c r="AU496" s="276" t="s">
        <v>79</v>
      </c>
      <c r="AV496" s="16" t="s">
        <v>164</v>
      </c>
      <c r="AW496" s="16" t="s">
        <v>32</v>
      </c>
      <c r="AX496" s="16" t="s">
        <v>70</v>
      </c>
      <c r="AY496" s="276" t="s">
        <v>141</v>
      </c>
    </row>
    <row r="497" s="13" customFormat="1">
      <c r="A497" s="13"/>
      <c r="B497" s="233"/>
      <c r="C497" s="234"/>
      <c r="D497" s="235" t="s">
        <v>152</v>
      </c>
      <c r="E497" s="236" t="s">
        <v>19</v>
      </c>
      <c r="F497" s="237" t="s">
        <v>1079</v>
      </c>
      <c r="G497" s="234"/>
      <c r="H497" s="236" t="s">
        <v>19</v>
      </c>
      <c r="I497" s="238"/>
      <c r="J497" s="234"/>
      <c r="K497" s="234"/>
      <c r="L497" s="239"/>
      <c r="M497" s="240"/>
      <c r="N497" s="241"/>
      <c r="O497" s="241"/>
      <c r="P497" s="241"/>
      <c r="Q497" s="241"/>
      <c r="R497" s="241"/>
      <c r="S497" s="241"/>
      <c r="T497" s="242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43" t="s">
        <v>152</v>
      </c>
      <c r="AU497" s="243" t="s">
        <v>79</v>
      </c>
      <c r="AV497" s="13" t="s">
        <v>77</v>
      </c>
      <c r="AW497" s="13" t="s">
        <v>32</v>
      </c>
      <c r="AX497" s="13" t="s">
        <v>70</v>
      </c>
      <c r="AY497" s="243" t="s">
        <v>141</v>
      </c>
    </row>
    <row r="498" s="14" customFormat="1">
      <c r="A498" s="14"/>
      <c r="B498" s="244"/>
      <c r="C498" s="245"/>
      <c r="D498" s="235" t="s">
        <v>152</v>
      </c>
      <c r="E498" s="246" t="s">
        <v>19</v>
      </c>
      <c r="F498" s="247" t="s">
        <v>1167</v>
      </c>
      <c r="G498" s="245"/>
      <c r="H498" s="248">
        <v>1.0560000000000001</v>
      </c>
      <c r="I498" s="249"/>
      <c r="J498" s="245"/>
      <c r="K498" s="245"/>
      <c r="L498" s="250"/>
      <c r="M498" s="251"/>
      <c r="N498" s="252"/>
      <c r="O498" s="252"/>
      <c r="P498" s="252"/>
      <c r="Q498" s="252"/>
      <c r="R498" s="252"/>
      <c r="S498" s="252"/>
      <c r="T498" s="253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54" t="s">
        <v>152</v>
      </c>
      <c r="AU498" s="254" t="s">
        <v>79</v>
      </c>
      <c r="AV498" s="14" t="s">
        <v>79</v>
      </c>
      <c r="AW498" s="14" t="s">
        <v>32</v>
      </c>
      <c r="AX498" s="14" t="s">
        <v>70</v>
      </c>
      <c r="AY498" s="254" t="s">
        <v>141</v>
      </c>
    </row>
    <row r="499" s="14" customFormat="1">
      <c r="A499" s="14"/>
      <c r="B499" s="244"/>
      <c r="C499" s="245"/>
      <c r="D499" s="235" t="s">
        <v>152</v>
      </c>
      <c r="E499" s="246" t="s">
        <v>19</v>
      </c>
      <c r="F499" s="247" t="s">
        <v>1169</v>
      </c>
      <c r="G499" s="245"/>
      <c r="H499" s="248">
        <v>1.0620000000000001</v>
      </c>
      <c r="I499" s="249"/>
      <c r="J499" s="245"/>
      <c r="K499" s="245"/>
      <c r="L499" s="250"/>
      <c r="M499" s="251"/>
      <c r="N499" s="252"/>
      <c r="O499" s="252"/>
      <c r="P499" s="252"/>
      <c r="Q499" s="252"/>
      <c r="R499" s="252"/>
      <c r="S499" s="252"/>
      <c r="T499" s="253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54" t="s">
        <v>152</v>
      </c>
      <c r="AU499" s="254" t="s">
        <v>79</v>
      </c>
      <c r="AV499" s="14" t="s">
        <v>79</v>
      </c>
      <c r="AW499" s="14" t="s">
        <v>32</v>
      </c>
      <c r="AX499" s="14" t="s">
        <v>70</v>
      </c>
      <c r="AY499" s="254" t="s">
        <v>141</v>
      </c>
    </row>
    <row r="500" s="14" customFormat="1">
      <c r="A500" s="14"/>
      <c r="B500" s="244"/>
      <c r="C500" s="245"/>
      <c r="D500" s="235" t="s">
        <v>152</v>
      </c>
      <c r="E500" s="246" t="s">
        <v>19</v>
      </c>
      <c r="F500" s="247" t="s">
        <v>1170</v>
      </c>
      <c r="G500" s="245"/>
      <c r="H500" s="248">
        <v>1.0680000000000001</v>
      </c>
      <c r="I500" s="249"/>
      <c r="J500" s="245"/>
      <c r="K500" s="245"/>
      <c r="L500" s="250"/>
      <c r="M500" s="251"/>
      <c r="N500" s="252"/>
      <c r="O500" s="252"/>
      <c r="P500" s="252"/>
      <c r="Q500" s="252"/>
      <c r="R500" s="252"/>
      <c r="S500" s="252"/>
      <c r="T500" s="253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T500" s="254" t="s">
        <v>152</v>
      </c>
      <c r="AU500" s="254" t="s">
        <v>79</v>
      </c>
      <c r="AV500" s="14" t="s">
        <v>79</v>
      </c>
      <c r="AW500" s="14" t="s">
        <v>32</v>
      </c>
      <c r="AX500" s="14" t="s">
        <v>70</v>
      </c>
      <c r="AY500" s="254" t="s">
        <v>141</v>
      </c>
    </row>
    <row r="501" s="14" customFormat="1">
      <c r="A501" s="14"/>
      <c r="B501" s="244"/>
      <c r="C501" s="245"/>
      <c r="D501" s="235" t="s">
        <v>152</v>
      </c>
      <c r="E501" s="246" t="s">
        <v>19</v>
      </c>
      <c r="F501" s="247" t="s">
        <v>1172</v>
      </c>
      <c r="G501" s="245"/>
      <c r="H501" s="248">
        <v>1.0740000000000001</v>
      </c>
      <c r="I501" s="249"/>
      <c r="J501" s="245"/>
      <c r="K501" s="245"/>
      <c r="L501" s="250"/>
      <c r="M501" s="251"/>
      <c r="N501" s="252"/>
      <c r="O501" s="252"/>
      <c r="P501" s="252"/>
      <c r="Q501" s="252"/>
      <c r="R501" s="252"/>
      <c r="S501" s="252"/>
      <c r="T501" s="253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54" t="s">
        <v>152</v>
      </c>
      <c r="AU501" s="254" t="s">
        <v>79</v>
      </c>
      <c r="AV501" s="14" t="s">
        <v>79</v>
      </c>
      <c r="AW501" s="14" t="s">
        <v>32</v>
      </c>
      <c r="AX501" s="14" t="s">
        <v>70</v>
      </c>
      <c r="AY501" s="254" t="s">
        <v>141</v>
      </c>
    </row>
    <row r="502" s="14" customFormat="1">
      <c r="A502" s="14"/>
      <c r="B502" s="244"/>
      <c r="C502" s="245"/>
      <c r="D502" s="235" t="s">
        <v>152</v>
      </c>
      <c r="E502" s="246" t="s">
        <v>19</v>
      </c>
      <c r="F502" s="247" t="s">
        <v>1142</v>
      </c>
      <c r="G502" s="245"/>
      <c r="H502" s="248">
        <v>2.1600000000000001</v>
      </c>
      <c r="I502" s="249"/>
      <c r="J502" s="245"/>
      <c r="K502" s="245"/>
      <c r="L502" s="250"/>
      <c r="M502" s="251"/>
      <c r="N502" s="252"/>
      <c r="O502" s="252"/>
      <c r="P502" s="252"/>
      <c r="Q502" s="252"/>
      <c r="R502" s="252"/>
      <c r="S502" s="252"/>
      <c r="T502" s="253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54" t="s">
        <v>152</v>
      </c>
      <c r="AU502" s="254" t="s">
        <v>79</v>
      </c>
      <c r="AV502" s="14" t="s">
        <v>79</v>
      </c>
      <c r="AW502" s="14" t="s">
        <v>32</v>
      </c>
      <c r="AX502" s="14" t="s">
        <v>70</v>
      </c>
      <c r="AY502" s="254" t="s">
        <v>141</v>
      </c>
    </row>
    <row r="503" s="14" customFormat="1">
      <c r="A503" s="14"/>
      <c r="B503" s="244"/>
      <c r="C503" s="245"/>
      <c r="D503" s="235" t="s">
        <v>152</v>
      </c>
      <c r="E503" s="246" t="s">
        <v>19</v>
      </c>
      <c r="F503" s="247" t="s">
        <v>1175</v>
      </c>
      <c r="G503" s="245"/>
      <c r="H503" s="248">
        <v>1.0800000000000001</v>
      </c>
      <c r="I503" s="249"/>
      <c r="J503" s="245"/>
      <c r="K503" s="245"/>
      <c r="L503" s="250"/>
      <c r="M503" s="251"/>
      <c r="N503" s="252"/>
      <c r="O503" s="252"/>
      <c r="P503" s="252"/>
      <c r="Q503" s="252"/>
      <c r="R503" s="252"/>
      <c r="S503" s="252"/>
      <c r="T503" s="253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54" t="s">
        <v>152</v>
      </c>
      <c r="AU503" s="254" t="s">
        <v>79</v>
      </c>
      <c r="AV503" s="14" t="s">
        <v>79</v>
      </c>
      <c r="AW503" s="14" t="s">
        <v>32</v>
      </c>
      <c r="AX503" s="14" t="s">
        <v>70</v>
      </c>
      <c r="AY503" s="254" t="s">
        <v>141</v>
      </c>
    </row>
    <row r="504" s="14" customFormat="1">
      <c r="A504" s="14"/>
      <c r="B504" s="244"/>
      <c r="C504" s="245"/>
      <c r="D504" s="235" t="s">
        <v>152</v>
      </c>
      <c r="E504" s="246" t="s">
        <v>19</v>
      </c>
      <c r="F504" s="247" t="s">
        <v>1176</v>
      </c>
      <c r="G504" s="245"/>
      <c r="H504" s="248">
        <v>1.1879999999999999</v>
      </c>
      <c r="I504" s="249"/>
      <c r="J504" s="245"/>
      <c r="K504" s="245"/>
      <c r="L504" s="250"/>
      <c r="M504" s="251"/>
      <c r="N504" s="252"/>
      <c r="O504" s="252"/>
      <c r="P504" s="252"/>
      <c r="Q504" s="252"/>
      <c r="R504" s="252"/>
      <c r="S504" s="252"/>
      <c r="T504" s="253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54" t="s">
        <v>152</v>
      </c>
      <c r="AU504" s="254" t="s">
        <v>79</v>
      </c>
      <c r="AV504" s="14" t="s">
        <v>79</v>
      </c>
      <c r="AW504" s="14" t="s">
        <v>32</v>
      </c>
      <c r="AX504" s="14" t="s">
        <v>70</v>
      </c>
      <c r="AY504" s="254" t="s">
        <v>141</v>
      </c>
    </row>
    <row r="505" s="14" customFormat="1">
      <c r="A505" s="14"/>
      <c r="B505" s="244"/>
      <c r="C505" s="245"/>
      <c r="D505" s="235" t="s">
        <v>152</v>
      </c>
      <c r="E505" s="246" t="s">
        <v>19</v>
      </c>
      <c r="F505" s="247" t="s">
        <v>1178</v>
      </c>
      <c r="G505" s="245"/>
      <c r="H505" s="248">
        <v>1.1699999999999999</v>
      </c>
      <c r="I505" s="249"/>
      <c r="J505" s="245"/>
      <c r="K505" s="245"/>
      <c r="L505" s="250"/>
      <c r="M505" s="251"/>
      <c r="N505" s="252"/>
      <c r="O505" s="252"/>
      <c r="P505" s="252"/>
      <c r="Q505" s="252"/>
      <c r="R505" s="252"/>
      <c r="S505" s="252"/>
      <c r="T505" s="253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54" t="s">
        <v>152</v>
      </c>
      <c r="AU505" s="254" t="s">
        <v>79</v>
      </c>
      <c r="AV505" s="14" t="s">
        <v>79</v>
      </c>
      <c r="AW505" s="14" t="s">
        <v>32</v>
      </c>
      <c r="AX505" s="14" t="s">
        <v>70</v>
      </c>
      <c r="AY505" s="254" t="s">
        <v>141</v>
      </c>
    </row>
    <row r="506" s="14" customFormat="1">
      <c r="A506" s="14"/>
      <c r="B506" s="244"/>
      <c r="C506" s="245"/>
      <c r="D506" s="235" t="s">
        <v>152</v>
      </c>
      <c r="E506" s="246" t="s">
        <v>19</v>
      </c>
      <c r="F506" s="247" t="s">
        <v>1179</v>
      </c>
      <c r="G506" s="245"/>
      <c r="H506" s="248">
        <v>1.1399999999999999</v>
      </c>
      <c r="I506" s="249"/>
      <c r="J506" s="245"/>
      <c r="K506" s="245"/>
      <c r="L506" s="250"/>
      <c r="M506" s="251"/>
      <c r="N506" s="252"/>
      <c r="O506" s="252"/>
      <c r="P506" s="252"/>
      <c r="Q506" s="252"/>
      <c r="R506" s="252"/>
      <c r="S506" s="252"/>
      <c r="T506" s="253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54" t="s">
        <v>152</v>
      </c>
      <c r="AU506" s="254" t="s">
        <v>79</v>
      </c>
      <c r="AV506" s="14" t="s">
        <v>79</v>
      </c>
      <c r="AW506" s="14" t="s">
        <v>32</v>
      </c>
      <c r="AX506" s="14" t="s">
        <v>70</v>
      </c>
      <c r="AY506" s="254" t="s">
        <v>141</v>
      </c>
    </row>
    <row r="507" s="14" customFormat="1">
      <c r="A507" s="14"/>
      <c r="B507" s="244"/>
      <c r="C507" s="245"/>
      <c r="D507" s="235" t="s">
        <v>152</v>
      </c>
      <c r="E507" s="246" t="s">
        <v>19</v>
      </c>
      <c r="F507" s="247" t="s">
        <v>1180</v>
      </c>
      <c r="G507" s="245"/>
      <c r="H507" s="248">
        <v>1.1279999999999999</v>
      </c>
      <c r="I507" s="249"/>
      <c r="J507" s="245"/>
      <c r="K507" s="245"/>
      <c r="L507" s="250"/>
      <c r="M507" s="251"/>
      <c r="N507" s="252"/>
      <c r="O507" s="252"/>
      <c r="P507" s="252"/>
      <c r="Q507" s="252"/>
      <c r="R507" s="252"/>
      <c r="S507" s="252"/>
      <c r="T507" s="253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54" t="s">
        <v>152</v>
      </c>
      <c r="AU507" s="254" t="s">
        <v>79</v>
      </c>
      <c r="AV507" s="14" t="s">
        <v>79</v>
      </c>
      <c r="AW507" s="14" t="s">
        <v>32</v>
      </c>
      <c r="AX507" s="14" t="s">
        <v>70</v>
      </c>
      <c r="AY507" s="254" t="s">
        <v>141</v>
      </c>
    </row>
    <row r="508" s="14" customFormat="1">
      <c r="A508" s="14"/>
      <c r="B508" s="244"/>
      <c r="C508" s="245"/>
      <c r="D508" s="235" t="s">
        <v>152</v>
      </c>
      <c r="E508" s="246" t="s">
        <v>19</v>
      </c>
      <c r="F508" s="247" t="s">
        <v>1181</v>
      </c>
      <c r="G508" s="245"/>
      <c r="H508" s="248">
        <v>1.0920000000000001</v>
      </c>
      <c r="I508" s="249"/>
      <c r="J508" s="245"/>
      <c r="K508" s="245"/>
      <c r="L508" s="250"/>
      <c r="M508" s="251"/>
      <c r="N508" s="252"/>
      <c r="O508" s="252"/>
      <c r="P508" s="252"/>
      <c r="Q508" s="252"/>
      <c r="R508" s="252"/>
      <c r="S508" s="252"/>
      <c r="T508" s="253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54" t="s">
        <v>152</v>
      </c>
      <c r="AU508" s="254" t="s">
        <v>79</v>
      </c>
      <c r="AV508" s="14" t="s">
        <v>79</v>
      </c>
      <c r="AW508" s="14" t="s">
        <v>32</v>
      </c>
      <c r="AX508" s="14" t="s">
        <v>70</v>
      </c>
      <c r="AY508" s="254" t="s">
        <v>141</v>
      </c>
    </row>
    <row r="509" s="14" customFormat="1">
      <c r="A509" s="14"/>
      <c r="B509" s="244"/>
      <c r="C509" s="245"/>
      <c r="D509" s="235" t="s">
        <v>152</v>
      </c>
      <c r="E509" s="246" t="s">
        <v>19</v>
      </c>
      <c r="F509" s="247" t="s">
        <v>1175</v>
      </c>
      <c r="G509" s="245"/>
      <c r="H509" s="248">
        <v>1.0800000000000001</v>
      </c>
      <c r="I509" s="249"/>
      <c r="J509" s="245"/>
      <c r="K509" s="245"/>
      <c r="L509" s="250"/>
      <c r="M509" s="251"/>
      <c r="N509" s="252"/>
      <c r="O509" s="252"/>
      <c r="P509" s="252"/>
      <c r="Q509" s="252"/>
      <c r="R509" s="252"/>
      <c r="S509" s="252"/>
      <c r="T509" s="253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54" t="s">
        <v>152</v>
      </c>
      <c r="AU509" s="254" t="s">
        <v>79</v>
      </c>
      <c r="AV509" s="14" t="s">
        <v>79</v>
      </c>
      <c r="AW509" s="14" t="s">
        <v>32</v>
      </c>
      <c r="AX509" s="14" t="s">
        <v>70</v>
      </c>
      <c r="AY509" s="254" t="s">
        <v>141</v>
      </c>
    </row>
    <row r="510" s="14" customFormat="1">
      <c r="A510" s="14"/>
      <c r="B510" s="244"/>
      <c r="C510" s="245"/>
      <c r="D510" s="235" t="s">
        <v>152</v>
      </c>
      <c r="E510" s="246" t="s">
        <v>19</v>
      </c>
      <c r="F510" s="247" t="s">
        <v>1170</v>
      </c>
      <c r="G510" s="245"/>
      <c r="H510" s="248">
        <v>1.0680000000000001</v>
      </c>
      <c r="I510" s="249"/>
      <c r="J510" s="245"/>
      <c r="K510" s="245"/>
      <c r="L510" s="250"/>
      <c r="M510" s="251"/>
      <c r="N510" s="252"/>
      <c r="O510" s="252"/>
      <c r="P510" s="252"/>
      <c r="Q510" s="252"/>
      <c r="R510" s="252"/>
      <c r="S510" s="252"/>
      <c r="T510" s="253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54" t="s">
        <v>152</v>
      </c>
      <c r="AU510" s="254" t="s">
        <v>79</v>
      </c>
      <c r="AV510" s="14" t="s">
        <v>79</v>
      </c>
      <c r="AW510" s="14" t="s">
        <v>32</v>
      </c>
      <c r="AX510" s="14" t="s">
        <v>70</v>
      </c>
      <c r="AY510" s="254" t="s">
        <v>141</v>
      </c>
    </row>
    <row r="511" s="14" customFormat="1">
      <c r="A511" s="14"/>
      <c r="B511" s="244"/>
      <c r="C511" s="245"/>
      <c r="D511" s="235" t="s">
        <v>152</v>
      </c>
      <c r="E511" s="246" t="s">
        <v>19</v>
      </c>
      <c r="F511" s="247" t="s">
        <v>1182</v>
      </c>
      <c r="G511" s="245"/>
      <c r="H511" s="248">
        <v>1.05</v>
      </c>
      <c r="I511" s="249"/>
      <c r="J511" s="245"/>
      <c r="K511" s="245"/>
      <c r="L511" s="250"/>
      <c r="M511" s="251"/>
      <c r="N511" s="252"/>
      <c r="O511" s="252"/>
      <c r="P511" s="252"/>
      <c r="Q511" s="252"/>
      <c r="R511" s="252"/>
      <c r="S511" s="252"/>
      <c r="T511" s="253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54" t="s">
        <v>152</v>
      </c>
      <c r="AU511" s="254" t="s">
        <v>79</v>
      </c>
      <c r="AV511" s="14" t="s">
        <v>79</v>
      </c>
      <c r="AW511" s="14" t="s">
        <v>32</v>
      </c>
      <c r="AX511" s="14" t="s">
        <v>70</v>
      </c>
      <c r="AY511" s="254" t="s">
        <v>141</v>
      </c>
    </row>
    <row r="512" s="14" customFormat="1">
      <c r="A512" s="14"/>
      <c r="B512" s="244"/>
      <c r="C512" s="245"/>
      <c r="D512" s="235" t="s">
        <v>152</v>
      </c>
      <c r="E512" s="246" t="s">
        <v>19</v>
      </c>
      <c r="F512" s="247" t="s">
        <v>1183</v>
      </c>
      <c r="G512" s="245"/>
      <c r="H512" s="248">
        <v>1.038</v>
      </c>
      <c r="I512" s="249"/>
      <c r="J512" s="245"/>
      <c r="K512" s="245"/>
      <c r="L512" s="250"/>
      <c r="M512" s="251"/>
      <c r="N512" s="252"/>
      <c r="O512" s="252"/>
      <c r="P512" s="252"/>
      <c r="Q512" s="252"/>
      <c r="R512" s="252"/>
      <c r="S512" s="252"/>
      <c r="T512" s="253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54" t="s">
        <v>152</v>
      </c>
      <c r="AU512" s="254" t="s">
        <v>79</v>
      </c>
      <c r="AV512" s="14" t="s">
        <v>79</v>
      </c>
      <c r="AW512" s="14" t="s">
        <v>32</v>
      </c>
      <c r="AX512" s="14" t="s">
        <v>70</v>
      </c>
      <c r="AY512" s="254" t="s">
        <v>141</v>
      </c>
    </row>
    <row r="513" s="14" customFormat="1">
      <c r="A513" s="14"/>
      <c r="B513" s="244"/>
      <c r="C513" s="245"/>
      <c r="D513" s="235" t="s">
        <v>152</v>
      </c>
      <c r="E513" s="246" t="s">
        <v>19</v>
      </c>
      <c r="F513" s="247" t="s">
        <v>1184</v>
      </c>
      <c r="G513" s="245"/>
      <c r="H513" s="248">
        <v>1.032</v>
      </c>
      <c r="I513" s="249"/>
      <c r="J513" s="245"/>
      <c r="K513" s="245"/>
      <c r="L513" s="250"/>
      <c r="M513" s="251"/>
      <c r="N513" s="252"/>
      <c r="O513" s="252"/>
      <c r="P513" s="252"/>
      <c r="Q513" s="252"/>
      <c r="R513" s="252"/>
      <c r="S513" s="252"/>
      <c r="T513" s="253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54" t="s">
        <v>152</v>
      </c>
      <c r="AU513" s="254" t="s">
        <v>79</v>
      </c>
      <c r="AV513" s="14" t="s">
        <v>79</v>
      </c>
      <c r="AW513" s="14" t="s">
        <v>32</v>
      </c>
      <c r="AX513" s="14" t="s">
        <v>70</v>
      </c>
      <c r="AY513" s="254" t="s">
        <v>141</v>
      </c>
    </row>
    <row r="514" s="14" customFormat="1">
      <c r="A514" s="14"/>
      <c r="B514" s="244"/>
      <c r="C514" s="245"/>
      <c r="D514" s="235" t="s">
        <v>152</v>
      </c>
      <c r="E514" s="246" t="s">
        <v>19</v>
      </c>
      <c r="F514" s="247" t="s">
        <v>1185</v>
      </c>
      <c r="G514" s="245"/>
      <c r="H514" s="248">
        <v>1.02</v>
      </c>
      <c r="I514" s="249"/>
      <c r="J514" s="245"/>
      <c r="K514" s="245"/>
      <c r="L514" s="250"/>
      <c r="M514" s="251"/>
      <c r="N514" s="252"/>
      <c r="O514" s="252"/>
      <c r="P514" s="252"/>
      <c r="Q514" s="252"/>
      <c r="R514" s="252"/>
      <c r="S514" s="252"/>
      <c r="T514" s="253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54" t="s">
        <v>152</v>
      </c>
      <c r="AU514" s="254" t="s">
        <v>79</v>
      </c>
      <c r="AV514" s="14" t="s">
        <v>79</v>
      </c>
      <c r="AW514" s="14" t="s">
        <v>32</v>
      </c>
      <c r="AX514" s="14" t="s">
        <v>70</v>
      </c>
      <c r="AY514" s="254" t="s">
        <v>141</v>
      </c>
    </row>
    <row r="515" s="14" customFormat="1">
      <c r="A515" s="14"/>
      <c r="B515" s="244"/>
      <c r="C515" s="245"/>
      <c r="D515" s="235" t="s">
        <v>152</v>
      </c>
      <c r="E515" s="246" t="s">
        <v>19</v>
      </c>
      <c r="F515" s="247" t="s">
        <v>1183</v>
      </c>
      <c r="G515" s="245"/>
      <c r="H515" s="248">
        <v>1.038</v>
      </c>
      <c r="I515" s="249"/>
      <c r="J515" s="245"/>
      <c r="K515" s="245"/>
      <c r="L515" s="250"/>
      <c r="M515" s="251"/>
      <c r="N515" s="252"/>
      <c r="O515" s="252"/>
      <c r="P515" s="252"/>
      <c r="Q515" s="252"/>
      <c r="R515" s="252"/>
      <c r="S515" s="252"/>
      <c r="T515" s="253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T515" s="254" t="s">
        <v>152</v>
      </c>
      <c r="AU515" s="254" t="s">
        <v>79</v>
      </c>
      <c r="AV515" s="14" t="s">
        <v>79</v>
      </c>
      <c r="AW515" s="14" t="s">
        <v>32</v>
      </c>
      <c r="AX515" s="14" t="s">
        <v>70</v>
      </c>
      <c r="AY515" s="254" t="s">
        <v>141</v>
      </c>
    </row>
    <row r="516" s="14" customFormat="1">
      <c r="A516" s="14"/>
      <c r="B516" s="244"/>
      <c r="C516" s="245"/>
      <c r="D516" s="235" t="s">
        <v>152</v>
      </c>
      <c r="E516" s="246" t="s">
        <v>19</v>
      </c>
      <c r="F516" s="247" t="s">
        <v>1169</v>
      </c>
      <c r="G516" s="245"/>
      <c r="H516" s="248">
        <v>1.0620000000000001</v>
      </c>
      <c r="I516" s="249"/>
      <c r="J516" s="245"/>
      <c r="K516" s="245"/>
      <c r="L516" s="250"/>
      <c r="M516" s="251"/>
      <c r="N516" s="252"/>
      <c r="O516" s="252"/>
      <c r="P516" s="252"/>
      <c r="Q516" s="252"/>
      <c r="R516" s="252"/>
      <c r="S516" s="252"/>
      <c r="T516" s="253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T516" s="254" t="s">
        <v>152</v>
      </c>
      <c r="AU516" s="254" t="s">
        <v>79</v>
      </c>
      <c r="AV516" s="14" t="s">
        <v>79</v>
      </c>
      <c r="AW516" s="14" t="s">
        <v>32</v>
      </c>
      <c r="AX516" s="14" t="s">
        <v>70</v>
      </c>
      <c r="AY516" s="254" t="s">
        <v>141</v>
      </c>
    </row>
    <row r="517" s="14" customFormat="1">
      <c r="A517" s="14"/>
      <c r="B517" s="244"/>
      <c r="C517" s="245"/>
      <c r="D517" s="235" t="s">
        <v>152</v>
      </c>
      <c r="E517" s="246" t="s">
        <v>19</v>
      </c>
      <c r="F517" s="247" t="s">
        <v>1170</v>
      </c>
      <c r="G517" s="245"/>
      <c r="H517" s="248">
        <v>1.0680000000000001</v>
      </c>
      <c r="I517" s="249"/>
      <c r="J517" s="245"/>
      <c r="K517" s="245"/>
      <c r="L517" s="250"/>
      <c r="M517" s="251"/>
      <c r="N517" s="252"/>
      <c r="O517" s="252"/>
      <c r="P517" s="252"/>
      <c r="Q517" s="252"/>
      <c r="R517" s="252"/>
      <c r="S517" s="252"/>
      <c r="T517" s="253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T517" s="254" t="s">
        <v>152</v>
      </c>
      <c r="AU517" s="254" t="s">
        <v>79</v>
      </c>
      <c r="AV517" s="14" t="s">
        <v>79</v>
      </c>
      <c r="AW517" s="14" t="s">
        <v>32</v>
      </c>
      <c r="AX517" s="14" t="s">
        <v>70</v>
      </c>
      <c r="AY517" s="254" t="s">
        <v>141</v>
      </c>
    </row>
    <row r="518" s="16" customFormat="1">
      <c r="A518" s="16"/>
      <c r="B518" s="266"/>
      <c r="C518" s="267"/>
      <c r="D518" s="235" t="s">
        <v>152</v>
      </c>
      <c r="E518" s="268" t="s">
        <v>19</v>
      </c>
      <c r="F518" s="269" t="s">
        <v>163</v>
      </c>
      <c r="G518" s="267"/>
      <c r="H518" s="270">
        <v>22.674000000000003</v>
      </c>
      <c r="I518" s="271"/>
      <c r="J518" s="267"/>
      <c r="K518" s="267"/>
      <c r="L518" s="272"/>
      <c r="M518" s="273"/>
      <c r="N518" s="274"/>
      <c r="O518" s="274"/>
      <c r="P518" s="274"/>
      <c r="Q518" s="274"/>
      <c r="R518" s="274"/>
      <c r="S518" s="274"/>
      <c r="T518" s="275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T518" s="276" t="s">
        <v>152</v>
      </c>
      <c r="AU518" s="276" t="s">
        <v>79</v>
      </c>
      <c r="AV518" s="16" t="s">
        <v>164</v>
      </c>
      <c r="AW518" s="16" t="s">
        <v>32</v>
      </c>
      <c r="AX518" s="16" t="s">
        <v>70</v>
      </c>
      <c r="AY518" s="276" t="s">
        <v>141</v>
      </c>
    </row>
    <row r="519" s="15" customFormat="1">
      <c r="A519" s="15"/>
      <c r="B519" s="255"/>
      <c r="C519" s="256"/>
      <c r="D519" s="235" t="s">
        <v>152</v>
      </c>
      <c r="E519" s="257" t="s">
        <v>19</v>
      </c>
      <c r="F519" s="258" t="s">
        <v>155</v>
      </c>
      <c r="G519" s="256"/>
      <c r="H519" s="259">
        <v>135.71700000000007</v>
      </c>
      <c r="I519" s="260"/>
      <c r="J519" s="256"/>
      <c r="K519" s="256"/>
      <c r="L519" s="261"/>
      <c r="M519" s="262"/>
      <c r="N519" s="263"/>
      <c r="O519" s="263"/>
      <c r="P519" s="263"/>
      <c r="Q519" s="263"/>
      <c r="R519" s="263"/>
      <c r="S519" s="263"/>
      <c r="T519" s="264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T519" s="265" t="s">
        <v>152</v>
      </c>
      <c r="AU519" s="265" t="s">
        <v>79</v>
      </c>
      <c r="AV519" s="15" t="s">
        <v>148</v>
      </c>
      <c r="AW519" s="15" t="s">
        <v>32</v>
      </c>
      <c r="AX519" s="15" t="s">
        <v>77</v>
      </c>
      <c r="AY519" s="265" t="s">
        <v>141</v>
      </c>
    </row>
    <row r="520" s="2" customFormat="1" ht="24.15" customHeight="1">
      <c r="A520" s="41"/>
      <c r="B520" s="42"/>
      <c r="C520" s="215" t="s">
        <v>330</v>
      </c>
      <c r="D520" s="215" t="s">
        <v>143</v>
      </c>
      <c r="E520" s="216" t="s">
        <v>281</v>
      </c>
      <c r="F520" s="217" t="s">
        <v>282</v>
      </c>
      <c r="G520" s="218" t="s">
        <v>216</v>
      </c>
      <c r="H520" s="219">
        <v>135.71700000000001</v>
      </c>
      <c r="I520" s="220"/>
      <c r="J520" s="221">
        <f>ROUND(I520*H520,2)</f>
        <v>0</v>
      </c>
      <c r="K520" s="217" t="s">
        <v>147</v>
      </c>
      <c r="L520" s="47"/>
      <c r="M520" s="222" t="s">
        <v>19</v>
      </c>
      <c r="N520" s="223" t="s">
        <v>41</v>
      </c>
      <c r="O520" s="87"/>
      <c r="P520" s="224">
        <f>O520*H520</f>
        <v>0</v>
      </c>
      <c r="Q520" s="224">
        <v>0</v>
      </c>
      <c r="R520" s="224">
        <f>Q520*H520</f>
        <v>0</v>
      </c>
      <c r="S520" s="224">
        <v>0</v>
      </c>
      <c r="T520" s="225">
        <f>S520*H520</f>
        <v>0</v>
      </c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R520" s="226" t="s">
        <v>148</v>
      </c>
      <c r="AT520" s="226" t="s">
        <v>143</v>
      </c>
      <c r="AU520" s="226" t="s">
        <v>79</v>
      </c>
      <c r="AY520" s="20" t="s">
        <v>141</v>
      </c>
      <c r="BE520" s="227">
        <f>IF(N520="základní",J520,0)</f>
        <v>0</v>
      </c>
      <c r="BF520" s="227">
        <f>IF(N520="snížená",J520,0)</f>
        <v>0</v>
      </c>
      <c r="BG520" s="227">
        <f>IF(N520="zákl. přenesená",J520,0)</f>
        <v>0</v>
      </c>
      <c r="BH520" s="227">
        <f>IF(N520="sníž. přenesená",J520,0)</f>
        <v>0</v>
      </c>
      <c r="BI520" s="227">
        <f>IF(N520="nulová",J520,0)</f>
        <v>0</v>
      </c>
      <c r="BJ520" s="20" t="s">
        <v>77</v>
      </c>
      <c r="BK520" s="227">
        <f>ROUND(I520*H520,2)</f>
        <v>0</v>
      </c>
      <c r="BL520" s="20" t="s">
        <v>148</v>
      </c>
      <c r="BM520" s="226" t="s">
        <v>1230</v>
      </c>
    </row>
    <row r="521" s="2" customFormat="1">
      <c r="A521" s="41"/>
      <c r="B521" s="42"/>
      <c r="C521" s="43"/>
      <c r="D521" s="228" t="s">
        <v>150</v>
      </c>
      <c r="E521" s="43"/>
      <c r="F521" s="229" t="s">
        <v>284</v>
      </c>
      <c r="G521" s="43"/>
      <c r="H521" s="43"/>
      <c r="I521" s="230"/>
      <c r="J521" s="43"/>
      <c r="K521" s="43"/>
      <c r="L521" s="47"/>
      <c r="M521" s="231"/>
      <c r="N521" s="232"/>
      <c r="O521" s="87"/>
      <c r="P521" s="87"/>
      <c r="Q521" s="87"/>
      <c r="R521" s="87"/>
      <c r="S521" s="87"/>
      <c r="T521" s="88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T521" s="20" t="s">
        <v>150</v>
      </c>
      <c r="AU521" s="20" t="s">
        <v>79</v>
      </c>
    </row>
    <row r="522" s="2" customFormat="1" ht="24.15" customHeight="1">
      <c r="A522" s="41"/>
      <c r="B522" s="42"/>
      <c r="C522" s="215" t="s">
        <v>341</v>
      </c>
      <c r="D522" s="215" t="s">
        <v>143</v>
      </c>
      <c r="E522" s="216" t="s">
        <v>286</v>
      </c>
      <c r="F522" s="217" t="s">
        <v>287</v>
      </c>
      <c r="G522" s="218" t="s">
        <v>146</v>
      </c>
      <c r="H522" s="219">
        <v>122.2</v>
      </c>
      <c r="I522" s="220"/>
      <c r="J522" s="221">
        <f>ROUND(I522*H522,2)</f>
        <v>0</v>
      </c>
      <c r="K522" s="217" t="s">
        <v>147</v>
      </c>
      <c r="L522" s="47"/>
      <c r="M522" s="222" t="s">
        <v>19</v>
      </c>
      <c r="N522" s="223" t="s">
        <v>41</v>
      </c>
      <c r="O522" s="87"/>
      <c r="P522" s="224">
        <f>O522*H522</f>
        <v>0</v>
      </c>
      <c r="Q522" s="224">
        <v>0.00058</v>
      </c>
      <c r="R522" s="224">
        <f>Q522*H522</f>
        <v>0.070876000000000008</v>
      </c>
      <c r="S522" s="224">
        <v>0</v>
      </c>
      <c r="T522" s="225">
        <f>S522*H522</f>
        <v>0</v>
      </c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R522" s="226" t="s">
        <v>148</v>
      </c>
      <c r="AT522" s="226" t="s">
        <v>143</v>
      </c>
      <c r="AU522" s="226" t="s">
        <v>79</v>
      </c>
      <c r="AY522" s="20" t="s">
        <v>141</v>
      </c>
      <c r="BE522" s="227">
        <f>IF(N522="základní",J522,0)</f>
        <v>0</v>
      </c>
      <c r="BF522" s="227">
        <f>IF(N522="snížená",J522,0)</f>
        <v>0</v>
      </c>
      <c r="BG522" s="227">
        <f>IF(N522="zákl. přenesená",J522,0)</f>
        <v>0</v>
      </c>
      <c r="BH522" s="227">
        <f>IF(N522="sníž. přenesená",J522,0)</f>
        <v>0</v>
      </c>
      <c r="BI522" s="227">
        <f>IF(N522="nulová",J522,0)</f>
        <v>0</v>
      </c>
      <c r="BJ522" s="20" t="s">
        <v>77</v>
      </c>
      <c r="BK522" s="227">
        <f>ROUND(I522*H522,2)</f>
        <v>0</v>
      </c>
      <c r="BL522" s="20" t="s">
        <v>148</v>
      </c>
      <c r="BM522" s="226" t="s">
        <v>1231</v>
      </c>
    </row>
    <row r="523" s="2" customFormat="1">
      <c r="A523" s="41"/>
      <c r="B523" s="42"/>
      <c r="C523" s="43"/>
      <c r="D523" s="228" t="s">
        <v>150</v>
      </c>
      <c r="E523" s="43"/>
      <c r="F523" s="229" t="s">
        <v>289</v>
      </c>
      <c r="G523" s="43"/>
      <c r="H523" s="43"/>
      <c r="I523" s="230"/>
      <c r="J523" s="43"/>
      <c r="K523" s="43"/>
      <c r="L523" s="47"/>
      <c r="M523" s="231"/>
      <c r="N523" s="232"/>
      <c r="O523" s="87"/>
      <c r="P523" s="87"/>
      <c r="Q523" s="87"/>
      <c r="R523" s="87"/>
      <c r="S523" s="87"/>
      <c r="T523" s="88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T523" s="20" t="s">
        <v>150</v>
      </c>
      <c r="AU523" s="20" t="s">
        <v>79</v>
      </c>
    </row>
    <row r="524" s="13" customFormat="1">
      <c r="A524" s="13"/>
      <c r="B524" s="233"/>
      <c r="C524" s="234"/>
      <c r="D524" s="235" t="s">
        <v>152</v>
      </c>
      <c r="E524" s="236" t="s">
        <v>19</v>
      </c>
      <c r="F524" s="237" t="s">
        <v>1079</v>
      </c>
      <c r="G524" s="234"/>
      <c r="H524" s="236" t="s">
        <v>19</v>
      </c>
      <c r="I524" s="238"/>
      <c r="J524" s="234"/>
      <c r="K524" s="234"/>
      <c r="L524" s="239"/>
      <c r="M524" s="240"/>
      <c r="N524" s="241"/>
      <c r="O524" s="241"/>
      <c r="P524" s="241"/>
      <c r="Q524" s="241"/>
      <c r="R524" s="241"/>
      <c r="S524" s="241"/>
      <c r="T524" s="242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43" t="s">
        <v>152</v>
      </c>
      <c r="AU524" s="243" t="s">
        <v>79</v>
      </c>
      <c r="AV524" s="13" t="s">
        <v>77</v>
      </c>
      <c r="AW524" s="13" t="s">
        <v>32</v>
      </c>
      <c r="AX524" s="13" t="s">
        <v>70</v>
      </c>
      <c r="AY524" s="243" t="s">
        <v>141</v>
      </c>
    </row>
    <row r="525" s="14" customFormat="1">
      <c r="A525" s="14"/>
      <c r="B525" s="244"/>
      <c r="C525" s="245"/>
      <c r="D525" s="235" t="s">
        <v>152</v>
      </c>
      <c r="E525" s="246" t="s">
        <v>19</v>
      </c>
      <c r="F525" s="247" t="s">
        <v>1232</v>
      </c>
      <c r="G525" s="245"/>
      <c r="H525" s="248">
        <v>122.2</v>
      </c>
      <c r="I525" s="249"/>
      <c r="J525" s="245"/>
      <c r="K525" s="245"/>
      <c r="L525" s="250"/>
      <c r="M525" s="251"/>
      <c r="N525" s="252"/>
      <c r="O525" s="252"/>
      <c r="P525" s="252"/>
      <c r="Q525" s="252"/>
      <c r="R525" s="252"/>
      <c r="S525" s="252"/>
      <c r="T525" s="253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54" t="s">
        <v>152</v>
      </c>
      <c r="AU525" s="254" t="s">
        <v>79</v>
      </c>
      <c r="AV525" s="14" t="s">
        <v>79</v>
      </c>
      <c r="AW525" s="14" t="s">
        <v>32</v>
      </c>
      <c r="AX525" s="14" t="s">
        <v>70</v>
      </c>
      <c r="AY525" s="254" t="s">
        <v>141</v>
      </c>
    </row>
    <row r="526" s="15" customFormat="1">
      <c r="A526" s="15"/>
      <c r="B526" s="255"/>
      <c r="C526" s="256"/>
      <c r="D526" s="235" t="s">
        <v>152</v>
      </c>
      <c r="E526" s="257" t="s">
        <v>19</v>
      </c>
      <c r="F526" s="258" t="s">
        <v>155</v>
      </c>
      <c r="G526" s="256"/>
      <c r="H526" s="259">
        <v>122.2</v>
      </c>
      <c r="I526" s="260"/>
      <c r="J526" s="256"/>
      <c r="K526" s="256"/>
      <c r="L526" s="261"/>
      <c r="M526" s="262"/>
      <c r="N526" s="263"/>
      <c r="O526" s="263"/>
      <c r="P526" s="263"/>
      <c r="Q526" s="263"/>
      <c r="R526" s="263"/>
      <c r="S526" s="263"/>
      <c r="T526" s="264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T526" s="265" t="s">
        <v>152</v>
      </c>
      <c r="AU526" s="265" t="s">
        <v>79</v>
      </c>
      <c r="AV526" s="15" t="s">
        <v>148</v>
      </c>
      <c r="AW526" s="15" t="s">
        <v>32</v>
      </c>
      <c r="AX526" s="15" t="s">
        <v>77</v>
      </c>
      <c r="AY526" s="265" t="s">
        <v>141</v>
      </c>
    </row>
    <row r="527" s="2" customFormat="1" ht="24.15" customHeight="1">
      <c r="A527" s="41"/>
      <c r="B527" s="42"/>
      <c r="C527" s="215" t="s">
        <v>348</v>
      </c>
      <c r="D527" s="215" t="s">
        <v>143</v>
      </c>
      <c r="E527" s="216" t="s">
        <v>292</v>
      </c>
      <c r="F527" s="217" t="s">
        <v>293</v>
      </c>
      <c r="G527" s="218" t="s">
        <v>146</v>
      </c>
      <c r="H527" s="219">
        <v>122.2</v>
      </c>
      <c r="I527" s="220"/>
      <c r="J527" s="221">
        <f>ROUND(I527*H527,2)</f>
        <v>0</v>
      </c>
      <c r="K527" s="217" t="s">
        <v>147</v>
      </c>
      <c r="L527" s="47"/>
      <c r="M527" s="222" t="s">
        <v>19</v>
      </c>
      <c r="N527" s="223" t="s">
        <v>41</v>
      </c>
      <c r="O527" s="87"/>
      <c r="P527" s="224">
        <f>O527*H527</f>
        <v>0</v>
      </c>
      <c r="Q527" s="224">
        <v>0</v>
      </c>
      <c r="R527" s="224">
        <f>Q527*H527</f>
        <v>0</v>
      </c>
      <c r="S527" s="224">
        <v>0</v>
      </c>
      <c r="T527" s="225">
        <f>S527*H527</f>
        <v>0</v>
      </c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R527" s="226" t="s">
        <v>148</v>
      </c>
      <c r="AT527" s="226" t="s">
        <v>143</v>
      </c>
      <c r="AU527" s="226" t="s">
        <v>79</v>
      </c>
      <c r="AY527" s="20" t="s">
        <v>141</v>
      </c>
      <c r="BE527" s="227">
        <f>IF(N527="základní",J527,0)</f>
        <v>0</v>
      </c>
      <c r="BF527" s="227">
        <f>IF(N527="snížená",J527,0)</f>
        <v>0</v>
      </c>
      <c r="BG527" s="227">
        <f>IF(N527="zákl. přenesená",J527,0)</f>
        <v>0</v>
      </c>
      <c r="BH527" s="227">
        <f>IF(N527="sníž. přenesená",J527,0)</f>
        <v>0</v>
      </c>
      <c r="BI527" s="227">
        <f>IF(N527="nulová",J527,0)</f>
        <v>0</v>
      </c>
      <c r="BJ527" s="20" t="s">
        <v>77</v>
      </c>
      <c r="BK527" s="227">
        <f>ROUND(I527*H527,2)</f>
        <v>0</v>
      </c>
      <c r="BL527" s="20" t="s">
        <v>148</v>
      </c>
      <c r="BM527" s="226" t="s">
        <v>1233</v>
      </c>
    </row>
    <row r="528" s="2" customFormat="1">
      <c r="A528" s="41"/>
      <c r="B528" s="42"/>
      <c r="C528" s="43"/>
      <c r="D528" s="228" t="s">
        <v>150</v>
      </c>
      <c r="E528" s="43"/>
      <c r="F528" s="229" t="s">
        <v>295</v>
      </c>
      <c r="G528" s="43"/>
      <c r="H528" s="43"/>
      <c r="I528" s="230"/>
      <c r="J528" s="43"/>
      <c r="K528" s="43"/>
      <c r="L528" s="47"/>
      <c r="M528" s="231"/>
      <c r="N528" s="232"/>
      <c r="O528" s="87"/>
      <c r="P528" s="87"/>
      <c r="Q528" s="87"/>
      <c r="R528" s="87"/>
      <c r="S528" s="87"/>
      <c r="T528" s="88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T528" s="20" t="s">
        <v>150</v>
      </c>
      <c r="AU528" s="20" t="s">
        <v>79</v>
      </c>
    </row>
    <row r="529" s="2" customFormat="1" ht="37.8" customHeight="1">
      <c r="A529" s="41"/>
      <c r="B529" s="42"/>
      <c r="C529" s="215" t="s">
        <v>353</v>
      </c>
      <c r="D529" s="215" t="s">
        <v>143</v>
      </c>
      <c r="E529" s="216" t="s">
        <v>297</v>
      </c>
      <c r="F529" s="217" t="s">
        <v>298</v>
      </c>
      <c r="G529" s="218" t="s">
        <v>216</v>
      </c>
      <c r="H529" s="219">
        <v>196.374</v>
      </c>
      <c r="I529" s="220"/>
      <c r="J529" s="221">
        <f>ROUND(I529*H529,2)</f>
        <v>0</v>
      </c>
      <c r="K529" s="217" t="s">
        <v>147</v>
      </c>
      <c r="L529" s="47"/>
      <c r="M529" s="222" t="s">
        <v>19</v>
      </c>
      <c r="N529" s="223" t="s">
        <v>41</v>
      </c>
      <c r="O529" s="87"/>
      <c r="P529" s="224">
        <f>O529*H529</f>
        <v>0</v>
      </c>
      <c r="Q529" s="224">
        <v>0</v>
      </c>
      <c r="R529" s="224">
        <f>Q529*H529</f>
        <v>0</v>
      </c>
      <c r="S529" s="224">
        <v>0</v>
      </c>
      <c r="T529" s="225">
        <f>S529*H529</f>
        <v>0</v>
      </c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R529" s="226" t="s">
        <v>148</v>
      </c>
      <c r="AT529" s="226" t="s">
        <v>143</v>
      </c>
      <c r="AU529" s="226" t="s">
        <v>79</v>
      </c>
      <c r="AY529" s="20" t="s">
        <v>141</v>
      </c>
      <c r="BE529" s="227">
        <f>IF(N529="základní",J529,0)</f>
        <v>0</v>
      </c>
      <c r="BF529" s="227">
        <f>IF(N529="snížená",J529,0)</f>
        <v>0</v>
      </c>
      <c r="BG529" s="227">
        <f>IF(N529="zákl. přenesená",J529,0)</f>
        <v>0</v>
      </c>
      <c r="BH529" s="227">
        <f>IF(N529="sníž. přenesená",J529,0)</f>
        <v>0</v>
      </c>
      <c r="BI529" s="227">
        <f>IF(N529="nulová",J529,0)</f>
        <v>0</v>
      </c>
      <c r="BJ529" s="20" t="s">
        <v>77</v>
      </c>
      <c r="BK529" s="227">
        <f>ROUND(I529*H529,2)</f>
        <v>0</v>
      </c>
      <c r="BL529" s="20" t="s">
        <v>148</v>
      </c>
      <c r="BM529" s="226" t="s">
        <v>1234</v>
      </c>
    </row>
    <row r="530" s="2" customFormat="1">
      <c r="A530" s="41"/>
      <c r="B530" s="42"/>
      <c r="C530" s="43"/>
      <c r="D530" s="228" t="s">
        <v>150</v>
      </c>
      <c r="E530" s="43"/>
      <c r="F530" s="229" t="s">
        <v>300</v>
      </c>
      <c r="G530" s="43"/>
      <c r="H530" s="43"/>
      <c r="I530" s="230"/>
      <c r="J530" s="43"/>
      <c r="K530" s="43"/>
      <c r="L530" s="47"/>
      <c r="M530" s="231"/>
      <c r="N530" s="232"/>
      <c r="O530" s="87"/>
      <c r="P530" s="87"/>
      <c r="Q530" s="87"/>
      <c r="R530" s="87"/>
      <c r="S530" s="87"/>
      <c r="T530" s="88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T530" s="20" t="s">
        <v>150</v>
      </c>
      <c r="AU530" s="20" t="s">
        <v>79</v>
      </c>
    </row>
    <row r="531" s="13" customFormat="1">
      <c r="A531" s="13"/>
      <c r="B531" s="233"/>
      <c r="C531" s="234"/>
      <c r="D531" s="235" t="s">
        <v>152</v>
      </c>
      <c r="E531" s="236" t="s">
        <v>19</v>
      </c>
      <c r="F531" s="237" t="s">
        <v>301</v>
      </c>
      <c r="G531" s="234"/>
      <c r="H531" s="236" t="s">
        <v>19</v>
      </c>
      <c r="I531" s="238"/>
      <c r="J531" s="234"/>
      <c r="K531" s="234"/>
      <c r="L531" s="239"/>
      <c r="M531" s="240"/>
      <c r="N531" s="241"/>
      <c r="O531" s="241"/>
      <c r="P531" s="241"/>
      <c r="Q531" s="241"/>
      <c r="R531" s="241"/>
      <c r="S531" s="241"/>
      <c r="T531" s="242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43" t="s">
        <v>152</v>
      </c>
      <c r="AU531" s="243" t="s">
        <v>79</v>
      </c>
      <c r="AV531" s="13" t="s">
        <v>77</v>
      </c>
      <c r="AW531" s="13" t="s">
        <v>32</v>
      </c>
      <c r="AX531" s="13" t="s">
        <v>70</v>
      </c>
      <c r="AY531" s="243" t="s">
        <v>141</v>
      </c>
    </row>
    <row r="532" s="14" customFormat="1">
      <c r="A532" s="14"/>
      <c r="B532" s="244"/>
      <c r="C532" s="245"/>
      <c r="D532" s="235" t="s">
        <v>152</v>
      </c>
      <c r="E532" s="246" t="s">
        <v>19</v>
      </c>
      <c r="F532" s="247" t="s">
        <v>1235</v>
      </c>
      <c r="G532" s="245"/>
      <c r="H532" s="248">
        <v>89.037000000000006</v>
      </c>
      <c r="I532" s="249"/>
      <c r="J532" s="245"/>
      <c r="K532" s="245"/>
      <c r="L532" s="250"/>
      <c r="M532" s="251"/>
      <c r="N532" s="252"/>
      <c r="O532" s="252"/>
      <c r="P532" s="252"/>
      <c r="Q532" s="252"/>
      <c r="R532" s="252"/>
      <c r="S532" s="252"/>
      <c r="T532" s="253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254" t="s">
        <v>152</v>
      </c>
      <c r="AU532" s="254" t="s">
        <v>79</v>
      </c>
      <c r="AV532" s="14" t="s">
        <v>79</v>
      </c>
      <c r="AW532" s="14" t="s">
        <v>32</v>
      </c>
      <c r="AX532" s="14" t="s">
        <v>70</v>
      </c>
      <c r="AY532" s="254" t="s">
        <v>141</v>
      </c>
    </row>
    <row r="533" s="14" customFormat="1">
      <c r="A533" s="14"/>
      <c r="B533" s="244"/>
      <c r="C533" s="245"/>
      <c r="D533" s="235" t="s">
        <v>152</v>
      </c>
      <c r="E533" s="246" t="s">
        <v>19</v>
      </c>
      <c r="F533" s="247" t="s">
        <v>1236</v>
      </c>
      <c r="G533" s="245"/>
      <c r="H533" s="248">
        <v>9.1500000000000004</v>
      </c>
      <c r="I533" s="249"/>
      <c r="J533" s="245"/>
      <c r="K533" s="245"/>
      <c r="L533" s="250"/>
      <c r="M533" s="251"/>
      <c r="N533" s="252"/>
      <c r="O533" s="252"/>
      <c r="P533" s="252"/>
      <c r="Q533" s="252"/>
      <c r="R533" s="252"/>
      <c r="S533" s="252"/>
      <c r="T533" s="253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T533" s="254" t="s">
        <v>152</v>
      </c>
      <c r="AU533" s="254" t="s">
        <v>79</v>
      </c>
      <c r="AV533" s="14" t="s">
        <v>79</v>
      </c>
      <c r="AW533" s="14" t="s">
        <v>32</v>
      </c>
      <c r="AX533" s="14" t="s">
        <v>70</v>
      </c>
      <c r="AY533" s="254" t="s">
        <v>141</v>
      </c>
    </row>
    <row r="534" s="16" customFormat="1">
      <c r="A534" s="16"/>
      <c r="B534" s="266"/>
      <c r="C534" s="267"/>
      <c r="D534" s="235" t="s">
        <v>152</v>
      </c>
      <c r="E534" s="268" t="s">
        <v>19</v>
      </c>
      <c r="F534" s="269" t="s">
        <v>163</v>
      </c>
      <c r="G534" s="267"/>
      <c r="H534" s="270">
        <v>98.187000000000012</v>
      </c>
      <c r="I534" s="271"/>
      <c r="J534" s="267"/>
      <c r="K534" s="267"/>
      <c r="L534" s="272"/>
      <c r="M534" s="273"/>
      <c r="N534" s="274"/>
      <c r="O534" s="274"/>
      <c r="P534" s="274"/>
      <c r="Q534" s="274"/>
      <c r="R534" s="274"/>
      <c r="S534" s="274"/>
      <c r="T534" s="275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T534" s="276" t="s">
        <v>152</v>
      </c>
      <c r="AU534" s="276" t="s">
        <v>79</v>
      </c>
      <c r="AV534" s="16" t="s">
        <v>164</v>
      </c>
      <c r="AW534" s="16" t="s">
        <v>32</v>
      </c>
      <c r="AX534" s="16" t="s">
        <v>70</v>
      </c>
      <c r="AY534" s="276" t="s">
        <v>141</v>
      </c>
    </row>
    <row r="535" s="13" customFormat="1">
      <c r="A535" s="13"/>
      <c r="B535" s="233"/>
      <c r="C535" s="234"/>
      <c r="D535" s="235" t="s">
        <v>152</v>
      </c>
      <c r="E535" s="236" t="s">
        <v>19</v>
      </c>
      <c r="F535" s="237" t="s">
        <v>304</v>
      </c>
      <c r="G535" s="234"/>
      <c r="H535" s="236" t="s">
        <v>19</v>
      </c>
      <c r="I535" s="238"/>
      <c r="J535" s="234"/>
      <c r="K535" s="234"/>
      <c r="L535" s="239"/>
      <c r="M535" s="240"/>
      <c r="N535" s="241"/>
      <c r="O535" s="241"/>
      <c r="P535" s="241"/>
      <c r="Q535" s="241"/>
      <c r="R535" s="241"/>
      <c r="S535" s="241"/>
      <c r="T535" s="242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43" t="s">
        <v>152</v>
      </c>
      <c r="AU535" s="243" t="s">
        <v>79</v>
      </c>
      <c r="AV535" s="13" t="s">
        <v>77</v>
      </c>
      <c r="AW535" s="13" t="s">
        <v>32</v>
      </c>
      <c r="AX535" s="13" t="s">
        <v>70</v>
      </c>
      <c r="AY535" s="243" t="s">
        <v>141</v>
      </c>
    </row>
    <row r="536" s="14" customFormat="1">
      <c r="A536" s="14"/>
      <c r="B536" s="244"/>
      <c r="C536" s="245"/>
      <c r="D536" s="235" t="s">
        <v>152</v>
      </c>
      <c r="E536" s="246" t="s">
        <v>19</v>
      </c>
      <c r="F536" s="247" t="s">
        <v>1235</v>
      </c>
      <c r="G536" s="245"/>
      <c r="H536" s="248">
        <v>89.037000000000006</v>
      </c>
      <c r="I536" s="249"/>
      <c r="J536" s="245"/>
      <c r="K536" s="245"/>
      <c r="L536" s="250"/>
      <c r="M536" s="251"/>
      <c r="N536" s="252"/>
      <c r="O536" s="252"/>
      <c r="P536" s="252"/>
      <c r="Q536" s="252"/>
      <c r="R536" s="252"/>
      <c r="S536" s="252"/>
      <c r="T536" s="253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254" t="s">
        <v>152</v>
      </c>
      <c r="AU536" s="254" t="s">
        <v>79</v>
      </c>
      <c r="AV536" s="14" t="s">
        <v>79</v>
      </c>
      <c r="AW536" s="14" t="s">
        <v>32</v>
      </c>
      <c r="AX536" s="14" t="s">
        <v>70</v>
      </c>
      <c r="AY536" s="254" t="s">
        <v>141</v>
      </c>
    </row>
    <row r="537" s="14" customFormat="1">
      <c r="A537" s="14"/>
      <c r="B537" s="244"/>
      <c r="C537" s="245"/>
      <c r="D537" s="235" t="s">
        <v>152</v>
      </c>
      <c r="E537" s="246" t="s">
        <v>19</v>
      </c>
      <c r="F537" s="247" t="s">
        <v>1236</v>
      </c>
      <c r="G537" s="245"/>
      <c r="H537" s="248">
        <v>9.1500000000000004</v>
      </c>
      <c r="I537" s="249"/>
      <c r="J537" s="245"/>
      <c r="K537" s="245"/>
      <c r="L537" s="250"/>
      <c r="M537" s="251"/>
      <c r="N537" s="252"/>
      <c r="O537" s="252"/>
      <c r="P537" s="252"/>
      <c r="Q537" s="252"/>
      <c r="R537" s="252"/>
      <c r="S537" s="252"/>
      <c r="T537" s="253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54" t="s">
        <v>152</v>
      </c>
      <c r="AU537" s="254" t="s">
        <v>79</v>
      </c>
      <c r="AV537" s="14" t="s">
        <v>79</v>
      </c>
      <c r="AW537" s="14" t="s">
        <v>32</v>
      </c>
      <c r="AX537" s="14" t="s">
        <v>70</v>
      </c>
      <c r="AY537" s="254" t="s">
        <v>141</v>
      </c>
    </row>
    <row r="538" s="16" customFormat="1">
      <c r="A538" s="16"/>
      <c r="B538" s="266"/>
      <c r="C538" s="267"/>
      <c r="D538" s="235" t="s">
        <v>152</v>
      </c>
      <c r="E538" s="268" t="s">
        <v>19</v>
      </c>
      <c r="F538" s="269" t="s">
        <v>163</v>
      </c>
      <c r="G538" s="267"/>
      <c r="H538" s="270">
        <v>98.187000000000012</v>
      </c>
      <c r="I538" s="271"/>
      <c r="J538" s="267"/>
      <c r="K538" s="267"/>
      <c r="L538" s="272"/>
      <c r="M538" s="273"/>
      <c r="N538" s="274"/>
      <c r="O538" s="274"/>
      <c r="P538" s="274"/>
      <c r="Q538" s="274"/>
      <c r="R538" s="274"/>
      <c r="S538" s="274"/>
      <c r="T538" s="275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T538" s="276" t="s">
        <v>152</v>
      </c>
      <c r="AU538" s="276" t="s">
        <v>79</v>
      </c>
      <c r="AV538" s="16" t="s">
        <v>164</v>
      </c>
      <c r="AW538" s="16" t="s">
        <v>32</v>
      </c>
      <c r="AX538" s="16" t="s">
        <v>70</v>
      </c>
      <c r="AY538" s="276" t="s">
        <v>141</v>
      </c>
    </row>
    <row r="539" s="15" customFormat="1">
      <c r="A539" s="15"/>
      <c r="B539" s="255"/>
      <c r="C539" s="256"/>
      <c r="D539" s="235" t="s">
        <v>152</v>
      </c>
      <c r="E539" s="257" t="s">
        <v>19</v>
      </c>
      <c r="F539" s="258" t="s">
        <v>155</v>
      </c>
      <c r="G539" s="256"/>
      <c r="H539" s="259">
        <v>196.37400000000002</v>
      </c>
      <c r="I539" s="260"/>
      <c r="J539" s="256"/>
      <c r="K539" s="256"/>
      <c r="L539" s="261"/>
      <c r="M539" s="262"/>
      <c r="N539" s="263"/>
      <c r="O539" s="263"/>
      <c r="P539" s="263"/>
      <c r="Q539" s="263"/>
      <c r="R539" s="263"/>
      <c r="S539" s="263"/>
      <c r="T539" s="264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T539" s="265" t="s">
        <v>152</v>
      </c>
      <c r="AU539" s="265" t="s">
        <v>79</v>
      </c>
      <c r="AV539" s="15" t="s">
        <v>148</v>
      </c>
      <c r="AW539" s="15" t="s">
        <v>32</v>
      </c>
      <c r="AX539" s="15" t="s">
        <v>77</v>
      </c>
      <c r="AY539" s="265" t="s">
        <v>141</v>
      </c>
    </row>
    <row r="540" s="2" customFormat="1" ht="37.8" customHeight="1">
      <c r="A540" s="41"/>
      <c r="B540" s="42"/>
      <c r="C540" s="215" t="s">
        <v>359</v>
      </c>
      <c r="D540" s="215" t="s">
        <v>143</v>
      </c>
      <c r="E540" s="216" t="s">
        <v>306</v>
      </c>
      <c r="F540" s="217" t="s">
        <v>307</v>
      </c>
      <c r="G540" s="218" t="s">
        <v>216</v>
      </c>
      <c r="H540" s="219">
        <v>78.674999999999997</v>
      </c>
      <c r="I540" s="220"/>
      <c r="J540" s="221">
        <f>ROUND(I540*H540,2)</f>
        <v>0</v>
      </c>
      <c r="K540" s="217" t="s">
        <v>147</v>
      </c>
      <c r="L540" s="47"/>
      <c r="M540" s="222" t="s">
        <v>19</v>
      </c>
      <c r="N540" s="223" t="s">
        <v>41</v>
      </c>
      <c r="O540" s="87"/>
      <c r="P540" s="224">
        <f>O540*H540</f>
        <v>0</v>
      </c>
      <c r="Q540" s="224">
        <v>0</v>
      </c>
      <c r="R540" s="224">
        <f>Q540*H540</f>
        <v>0</v>
      </c>
      <c r="S540" s="224">
        <v>0</v>
      </c>
      <c r="T540" s="225">
        <f>S540*H540</f>
        <v>0</v>
      </c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R540" s="226" t="s">
        <v>148</v>
      </c>
      <c r="AT540" s="226" t="s">
        <v>143</v>
      </c>
      <c r="AU540" s="226" t="s">
        <v>79</v>
      </c>
      <c r="AY540" s="20" t="s">
        <v>141</v>
      </c>
      <c r="BE540" s="227">
        <f>IF(N540="základní",J540,0)</f>
        <v>0</v>
      </c>
      <c r="BF540" s="227">
        <f>IF(N540="snížená",J540,0)</f>
        <v>0</v>
      </c>
      <c r="BG540" s="227">
        <f>IF(N540="zákl. přenesená",J540,0)</f>
        <v>0</v>
      </c>
      <c r="BH540" s="227">
        <f>IF(N540="sníž. přenesená",J540,0)</f>
        <v>0</v>
      </c>
      <c r="BI540" s="227">
        <f>IF(N540="nulová",J540,0)</f>
        <v>0</v>
      </c>
      <c r="BJ540" s="20" t="s">
        <v>77</v>
      </c>
      <c r="BK540" s="227">
        <f>ROUND(I540*H540,2)</f>
        <v>0</v>
      </c>
      <c r="BL540" s="20" t="s">
        <v>148</v>
      </c>
      <c r="BM540" s="226" t="s">
        <v>1237</v>
      </c>
    </row>
    <row r="541" s="2" customFormat="1">
      <c r="A541" s="41"/>
      <c r="B541" s="42"/>
      <c r="C541" s="43"/>
      <c r="D541" s="228" t="s">
        <v>150</v>
      </c>
      <c r="E541" s="43"/>
      <c r="F541" s="229" t="s">
        <v>309</v>
      </c>
      <c r="G541" s="43"/>
      <c r="H541" s="43"/>
      <c r="I541" s="230"/>
      <c r="J541" s="43"/>
      <c r="K541" s="43"/>
      <c r="L541" s="47"/>
      <c r="M541" s="231"/>
      <c r="N541" s="232"/>
      <c r="O541" s="87"/>
      <c r="P541" s="87"/>
      <c r="Q541" s="87"/>
      <c r="R541" s="87"/>
      <c r="S541" s="87"/>
      <c r="T541" s="88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T541" s="20" t="s">
        <v>150</v>
      </c>
      <c r="AU541" s="20" t="s">
        <v>79</v>
      </c>
    </row>
    <row r="542" s="13" customFormat="1">
      <c r="A542" s="13"/>
      <c r="B542" s="233"/>
      <c r="C542" s="234"/>
      <c r="D542" s="235" t="s">
        <v>152</v>
      </c>
      <c r="E542" s="236" t="s">
        <v>19</v>
      </c>
      <c r="F542" s="237" t="s">
        <v>310</v>
      </c>
      <c r="G542" s="234"/>
      <c r="H542" s="236" t="s">
        <v>19</v>
      </c>
      <c r="I542" s="238"/>
      <c r="J542" s="234"/>
      <c r="K542" s="234"/>
      <c r="L542" s="239"/>
      <c r="M542" s="240"/>
      <c r="N542" s="241"/>
      <c r="O542" s="241"/>
      <c r="P542" s="241"/>
      <c r="Q542" s="241"/>
      <c r="R542" s="241"/>
      <c r="S542" s="241"/>
      <c r="T542" s="242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243" t="s">
        <v>152</v>
      </c>
      <c r="AU542" s="243" t="s">
        <v>79</v>
      </c>
      <c r="AV542" s="13" t="s">
        <v>77</v>
      </c>
      <c r="AW542" s="13" t="s">
        <v>32</v>
      </c>
      <c r="AX542" s="13" t="s">
        <v>70</v>
      </c>
      <c r="AY542" s="243" t="s">
        <v>141</v>
      </c>
    </row>
    <row r="543" s="14" customFormat="1">
      <c r="A543" s="14"/>
      <c r="B543" s="244"/>
      <c r="C543" s="245"/>
      <c r="D543" s="235" t="s">
        <v>152</v>
      </c>
      <c r="E543" s="246" t="s">
        <v>19</v>
      </c>
      <c r="F543" s="247" t="s">
        <v>1238</v>
      </c>
      <c r="G543" s="245"/>
      <c r="H543" s="248">
        <v>167.71199999999999</v>
      </c>
      <c r="I543" s="249"/>
      <c r="J543" s="245"/>
      <c r="K543" s="245"/>
      <c r="L543" s="250"/>
      <c r="M543" s="251"/>
      <c r="N543" s="252"/>
      <c r="O543" s="252"/>
      <c r="P543" s="252"/>
      <c r="Q543" s="252"/>
      <c r="R543" s="252"/>
      <c r="S543" s="252"/>
      <c r="T543" s="253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T543" s="254" t="s">
        <v>152</v>
      </c>
      <c r="AU543" s="254" t="s">
        <v>79</v>
      </c>
      <c r="AV543" s="14" t="s">
        <v>79</v>
      </c>
      <c r="AW543" s="14" t="s">
        <v>32</v>
      </c>
      <c r="AX543" s="14" t="s">
        <v>70</v>
      </c>
      <c r="AY543" s="254" t="s">
        <v>141</v>
      </c>
    </row>
    <row r="544" s="14" customFormat="1">
      <c r="A544" s="14"/>
      <c r="B544" s="244"/>
      <c r="C544" s="245"/>
      <c r="D544" s="235" t="s">
        <v>152</v>
      </c>
      <c r="E544" s="246" t="s">
        <v>19</v>
      </c>
      <c r="F544" s="247" t="s">
        <v>1239</v>
      </c>
      <c r="G544" s="245"/>
      <c r="H544" s="248">
        <v>-89.037000000000006</v>
      </c>
      <c r="I544" s="249"/>
      <c r="J544" s="245"/>
      <c r="K544" s="245"/>
      <c r="L544" s="250"/>
      <c r="M544" s="251"/>
      <c r="N544" s="252"/>
      <c r="O544" s="252"/>
      <c r="P544" s="252"/>
      <c r="Q544" s="252"/>
      <c r="R544" s="252"/>
      <c r="S544" s="252"/>
      <c r="T544" s="253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54" t="s">
        <v>152</v>
      </c>
      <c r="AU544" s="254" t="s">
        <v>79</v>
      </c>
      <c r="AV544" s="14" t="s">
        <v>79</v>
      </c>
      <c r="AW544" s="14" t="s">
        <v>32</v>
      </c>
      <c r="AX544" s="14" t="s">
        <v>70</v>
      </c>
      <c r="AY544" s="254" t="s">
        <v>141</v>
      </c>
    </row>
    <row r="545" s="15" customFormat="1">
      <c r="A545" s="15"/>
      <c r="B545" s="255"/>
      <c r="C545" s="256"/>
      <c r="D545" s="235" t="s">
        <v>152</v>
      </c>
      <c r="E545" s="257" t="s">
        <v>19</v>
      </c>
      <c r="F545" s="258" t="s">
        <v>155</v>
      </c>
      <c r="G545" s="256"/>
      <c r="H545" s="259">
        <v>78.674999999999983</v>
      </c>
      <c r="I545" s="260"/>
      <c r="J545" s="256"/>
      <c r="K545" s="256"/>
      <c r="L545" s="261"/>
      <c r="M545" s="262"/>
      <c r="N545" s="263"/>
      <c r="O545" s="263"/>
      <c r="P545" s="263"/>
      <c r="Q545" s="263"/>
      <c r="R545" s="263"/>
      <c r="S545" s="263"/>
      <c r="T545" s="264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T545" s="265" t="s">
        <v>152</v>
      </c>
      <c r="AU545" s="265" t="s">
        <v>79</v>
      </c>
      <c r="AV545" s="15" t="s">
        <v>148</v>
      </c>
      <c r="AW545" s="15" t="s">
        <v>32</v>
      </c>
      <c r="AX545" s="15" t="s">
        <v>77</v>
      </c>
      <c r="AY545" s="265" t="s">
        <v>141</v>
      </c>
    </row>
    <row r="546" s="2" customFormat="1" ht="24.15" customHeight="1">
      <c r="A546" s="41"/>
      <c r="B546" s="42"/>
      <c r="C546" s="215" t="s">
        <v>372</v>
      </c>
      <c r="D546" s="215" t="s">
        <v>143</v>
      </c>
      <c r="E546" s="216" t="s">
        <v>312</v>
      </c>
      <c r="F546" s="217" t="s">
        <v>313</v>
      </c>
      <c r="G546" s="218" t="s">
        <v>216</v>
      </c>
      <c r="H546" s="219">
        <v>98.186999999999998</v>
      </c>
      <c r="I546" s="220"/>
      <c r="J546" s="221">
        <f>ROUND(I546*H546,2)</f>
        <v>0</v>
      </c>
      <c r="K546" s="217" t="s">
        <v>147</v>
      </c>
      <c r="L546" s="47"/>
      <c r="M546" s="222" t="s">
        <v>19</v>
      </c>
      <c r="N546" s="223" t="s">
        <v>41</v>
      </c>
      <c r="O546" s="87"/>
      <c r="P546" s="224">
        <f>O546*H546</f>
        <v>0</v>
      </c>
      <c r="Q546" s="224">
        <v>0</v>
      </c>
      <c r="R546" s="224">
        <f>Q546*H546</f>
        <v>0</v>
      </c>
      <c r="S546" s="224">
        <v>0</v>
      </c>
      <c r="T546" s="225">
        <f>S546*H546</f>
        <v>0</v>
      </c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R546" s="226" t="s">
        <v>148</v>
      </c>
      <c r="AT546" s="226" t="s">
        <v>143</v>
      </c>
      <c r="AU546" s="226" t="s">
        <v>79</v>
      </c>
      <c r="AY546" s="20" t="s">
        <v>141</v>
      </c>
      <c r="BE546" s="227">
        <f>IF(N546="základní",J546,0)</f>
        <v>0</v>
      </c>
      <c r="BF546" s="227">
        <f>IF(N546="snížená",J546,0)</f>
        <v>0</v>
      </c>
      <c r="BG546" s="227">
        <f>IF(N546="zákl. přenesená",J546,0)</f>
        <v>0</v>
      </c>
      <c r="BH546" s="227">
        <f>IF(N546="sníž. přenesená",J546,0)</f>
        <v>0</v>
      </c>
      <c r="BI546" s="227">
        <f>IF(N546="nulová",J546,0)</f>
        <v>0</v>
      </c>
      <c r="BJ546" s="20" t="s">
        <v>77</v>
      </c>
      <c r="BK546" s="227">
        <f>ROUND(I546*H546,2)</f>
        <v>0</v>
      </c>
      <c r="BL546" s="20" t="s">
        <v>148</v>
      </c>
      <c r="BM546" s="226" t="s">
        <v>1240</v>
      </c>
    </row>
    <row r="547" s="2" customFormat="1">
      <c r="A547" s="41"/>
      <c r="B547" s="42"/>
      <c r="C547" s="43"/>
      <c r="D547" s="228" t="s">
        <v>150</v>
      </c>
      <c r="E547" s="43"/>
      <c r="F547" s="229" t="s">
        <v>315</v>
      </c>
      <c r="G547" s="43"/>
      <c r="H547" s="43"/>
      <c r="I547" s="230"/>
      <c r="J547" s="43"/>
      <c r="K547" s="43"/>
      <c r="L547" s="47"/>
      <c r="M547" s="231"/>
      <c r="N547" s="232"/>
      <c r="O547" s="87"/>
      <c r="P547" s="87"/>
      <c r="Q547" s="87"/>
      <c r="R547" s="87"/>
      <c r="S547" s="87"/>
      <c r="T547" s="88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T547" s="20" t="s">
        <v>150</v>
      </c>
      <c r="AU547" s="20" t="s">
        <v>79</v>
      </c>
    </row>
    <row r="548" s="13" customFormat="1">
      <c r="A548" s="13"/>
      <c r="B548" s="233"/>
      <c r="C548" s="234"/>
      <c r="D548" s="235" t="s">
        <v>152</v>
      </c>
      <c r="E548" s="236" t="s">
        <v>19</v>
      </c>
      <c r="F548" s="237" t="s">
        <v>316</v>
      </c>
      <c r="G548" s="234"/>
      <c r="H548" s="236" t="s">
        <v>19</v>
      </c>
      <c r="I548" s="238"/>
      <c r="J548" s="234"/>
      <c r="K548" s="234"/>
      <c r="L548" s="239"/>
      <c r="M548" s="240"/>
      <c r="N548" s="241"/>
      <c r="O548" s="241"/>
      <c r="P548" s="241"/>
      <c r="Q548" s="241"/>
      <c r="R548" s="241"/>
      <c r="S548" s="241"/>
      <c r="T548" s="242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43" t="s">
        <v>152</v>
      </c>
      <c r="AU548" s="243" t="s">
        <v>79</v>
      </c>
      <c r="AV548" s="13" t="s">
        <v>77</v>
      </c>
      <c r="AW548" s="13" t="s">
        <v>32</v>
      </c>
      <c r="AX548" s="13" t="s">
        <v>70</v>
      </c>
      <c r="AY548" s="243" t="s">
        <v>141</v>
      </c>
    </row>
    <row r="549" s="14" customFormat="1">
      <c r="A549" s="14"/>
      <c r="B549" s="244"/>
      <c r="C549" s="245"/>
      <c r="D549" s="235" t="s">
        <v>152</v>
      </c>
      <c r="E549" s="246" t="s">
        <v>19</v>
      </c>
      <c r="F549" s="247" t="s">
        <v>1235</v>
      </c>
      <c r="G549" s="245"/>
      <c r="H549" s="248">
        <v>89.037000000000006</v>
      </c>
      <c r="I549" s="249"/>
      <c r="J549" s="245"/>
      <c r="K549" s="245"/>
      <c r="L549" s="250"/>
      <c r="M549" s="251"/>
      <c r="N549" s="252"/>
      <c r="O549" s="252"/>
      <c r="P549" s="252"/>
      <c r="Q549" s="252"/>
      <c r="R549" s="252"/>
      <c r="S549" s="252"/>
      <c r="T549" s="253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T549" s="254" t="s">
        <v>152</v>
      </c>
      <c r="AU549" s="254" t="s">
        <v>79</v>
      </c>
      <c r="AV549" s="14" t="s">
        <v>79</v>
      </c>
      <c r="AW549" s="14" t="s">
        <v>32</v>
      </c>
      <c r="AX549" s="14" t="s">
        <v>70</v>
      </c>
      <c r="AY549" s="254" t="s">
        <v>141</v>
      </c>
    </row>
    <row r="550" s="14" customFormat="1">
      <c r="A550" s="14"/>
      <c r="B550" s="244"/>
      <c r="C550" s="245"/>
      <c r="D550" s="235" t="s">
        <v>152</v>
      </c>
      <c r="E550" s="246" t="s">
        <v>19</v>
      </c>
      <c r="F550" s="247" t="s">
        <v>1236</v>
      </c>
      <c r="G550" s="245"/>
      <c r="H550" s="248">
        <v>9.1500000000000004</v>
      </c>
      <c r="I550" s="249"/>
      <c r="J550" s="245"/>
      <c r="K550" s="245"/>
      <c r="L550" s="250"/>
      <c r="M550" s="251"/>
      <c r="N550" s="252"/>
      <c r="O550" s="252"/>
      <c r="P550" s="252"/>
      <c r="Q550" s="252"/>
      <c r="R550" s="252"/>
      <c r="S550" s="252"/>
      <c r="T550" s="253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54" t="s">
        <v>152</v>
      </c>
      <c r="AU550" s="254" t="s">
        <v>79</v>
      </c>
      <c r="AV550" s="14" t="s">
        <v>79</v>
      </c>
      <c r="AW550" s="14" t="s">
        <v>32</v>
      </c>
      <c r="AX550" s="14" t="s">
        <v>70</v>
      </c>
      <c r="AY550" s="254" t="s">
        <v>141</v>
      </c>
    </row>
    <row r="551" s="15" customFormat="1">
      <c r="A551" s="15"/>
      <c r="B551" s="255"/>
      <c r="C551" s="256"/>
      <c r="D551" s="235" t="s">
        <v>152</v>
      </c>
      <c r="E551" s="257" t="s">
        <v>19</v>
      </c>
      <c r="F551" s="258" t="s">
        <v>155</v>
      </c>
      <c r="G551" s="256"/>
      <c r="H551" s="259">
        <v>98.187000000000012</v>
      </c>
      <c r="I551" s="260"/>
      <c r="J551" s="256"/>
      <c r="K551" s="256"/>
      <c r="L551" s="261"/>
      <c r="M551" s="262"/>
      <c r="N551" s="263"/>
      <c r="O551" s="263"/>
      <c r="P551" s="263"/>
      <c r="Q551" s="263"/>
      <c r="R551" s="263"/>
      <c r="S551" s="263"/>
      <c r="T551" s="264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T551" s="265" t="s">
        <v>152</v>
      </c>
      <c r="AU551" s="265" t="s">
        <v>79</v>
      </c>
      <c r="AV551" s="15" t="s">
        <v>148</v>
      </c>
      <c r="AW551" s="15" t="s">
        <v>32</v>
      </c>
      <c r="AX551" s="15" t="s">
        <v>77</v>
      </c>
      <c r="AY551" s="265" t="s">
        <v>141</v>
      </c>
    </row>
    <row r="552" s="2" customFormat="1" ht="24.15" customHeight="1">
      <c r="A552" s="41"/>
      <c r="B552" s="42"/>
      <c r="C552" s="215" t="s">
        <v>377</v>
      </c>
      <c r="D552" s="215" t="s">
        <v>143</v>
      </c>
      <c r="E552" s="216" t="s">
        <v>318</v>
      </c>
      <c r="F552" s="217" t="s">
        <v>319</v>
      </c>
      <c r="G552" s="218" t="s">
        <v>320</v>
      </c>
      <c r="H552" s="219">
        <v>157.34999999999999</v>
      </c>
      <c r="I552" s="220"/>
      <c r="J552" s="221">
        <f>ROUND(I552*H552,2)</f>
        <v>0</v>
      </c>
      <c r="K552" s="217" t="s">
        <v>147</v>
      </c>
      <c r="L552" s="47"/>
      <c r="M552" s="222" t="s">
        <v>19</v>
      </c>
      <c r="N552" s="223" t="s">
        <v>41</v>
      </c>
      <c r="O552" s="87"/>
      <c r="P552" s="224">
        <f>O552*H552</f>
        <v>0</v>
      </c>
      <c r="Q552" s="224">
        <v>0</v>
      </c>
      <c r="R552" s="224">
        <f>Q552*H552</f>
        <v>0</v>
      </c>
      <c r="S552" s="224">
        <v>0</v>
      </c>
      <c r="T552" s="225">
        <f>S552*H552</f>
        <v>0</v>
      </c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R552" s="226" t="s">
        <v>148</v>
      </c>
      <c r="AT552" s="226" t="s">
        <v>143</v>
      </c>
      <c r="AU552" s="226" t="s">
        <v>79</v>
      </c>
      <c r="AY552" s="20" t="s">
        <v>141</v>
      </c>
      <c r="BE552" s="227">
        <f>IF(N552="základní",J552,0)</f>
        <v>0</v>
      </c>
      <c r="BF552" s="227">
        <f>IF(N552="snížená",J552,0)</f>
        <v>0</v>
      </c>
      <c r="BG552" s="227">
        <f>IF(N552="zákl. přenesená",J552,0)</f>
        <v>0</v>
      </c>
      <c r="BH552" s="227">
        <f>IF(N552="sníž. přenesená",J552,0)</f>
        <v>0</v>
      </c>
      <c r="BI552" s="227">
        <f>IF(N552="nulová",J552,0)</f>
        <v>0</v>
      </c>
      <c r="BJ552" s="20" t="s">
        <v>77</v>
      </c>
      <c r="BK552" s="227">
        <f>ROUND(I552*H552,2)</f>
        <v>0</v>
      </c>
      <c r="BL552" s="20" t="s">
        <v>148</v>
      </c>
      <c r="BM552" s="226" t="s">
        <v>1241</v>
      </c>
    </row>
    <row r="553" s="2" customFormat="1">
      <c r="A553" s="41"/>
      <c r="B553" s="42"/>
      <c r="C553" s="43"/>
      <c r="D553" s="228" t="s">
        <v>150</v>
      </c>
      <c r="E553" s="43"/>
      <c r="F553" s="229" t="s">
        <v>322</v>
      </c>
      <c r="G553" s="43"/>
      <c r="H553" s="43"/>
      <c r="I553" s="230"/>
      <c r="J553" s="43"/>
      <c r="K553" s="43"/>
      <c r="L553" s="47"/>
      <c r="M553" s="231"/>
      <c r="N553" s="232"/>
      <c r="O553" s="87"/>
      <c r="P553" s="87"/>
      <c r="Q553" s="87"/>
      <c r="R553" s="87"/>
      <c r="S553" s="87"/>
      <c r="T553" s="88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T553" s="20" t="s">
        <v>150</v>
      </c>
      <c r="AU553" s="20" t="s">
        <v>79</v>
      </c>
    </row>
    <row r="554" s="13" customFormat="1">
      <c r="A554" s="13"/>
      <c r="B554" s="233"/>
      <c r="C554" s="234"/>
      <c r="D554" s="235" t="s">
        <v>152</v>
      </c>
      <c r="E554" s="236" t="s">
        <v>19</v>
      </c>
      <c r="F554" s="237" t="s">
        <v>310</v>
      </c>
      <c r="G554" s="234"/>
      <c r="H554" s="236" t="s">
        <v>19</v>
      </c>
      <c r="I554" s="238"/>
      <c r="J554" s="234"/>
      <c r="K554" s="234"/>
      <c r="L554" s="239"/>
      <c r="M554" s="240"/>
      <c r="N554" s="241"/>
      <c r="O554" s="241"/>
      <c r="P554" s="241"/>
      <c r="Q554" s="241"/>
      <c r="R554" s="241"/>
      <c r="S554" s="241"/>
      <c r="T554" s="242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43" t="s">
        <v>152</v>
      </c>
      <c r="AU554" s="243" t="s">
        <v>79</v>
      </c>
      <c r="AV554" s="13" t="s">
        <v>77</v>
      </c>
      <c r="AW554" s="13" t="s">
        <v>32</v>
      </c>
      <c r="AX554" s="13" t="s">
        <v>70</v>
      </c>
      <c r="AY554" s="243" t="s">
        <v>141</v>
      </c>
    </row>
    <row r="555" s="14" customFormat="1">
      <c r="A555" s="14"/>
      <c r="B555" s="244"/>
      <c r="C555" s="245"/>
      <c r="D555" s="235" t="s">
        <v>152</v>
      </c>
      <c r="E555" s="246" t="s">
        <v>19</v>
      </c>
      <c r="F555" s="247" t="s">
        <v>1238</v>
      </c>
      <c r="G555" s="245"/>
      <c r="H555" s="248">
        <v>167.71199999999999</v>
      </c>
      <c r="I555" s="249"/>
      <c r="J555" s="245"/>
      <c r="K555" s="245"/>
      <c r="L555" s="250"/>
      <c r="M555" s="251"/>
      <c r="N555" s="252"/>
      <c r="O555" s="252"/>
      <c r="P555" s="252"/>
      <c r="Q555" s="252"/>
      <c r="R555" s="252"/>
      <c r="S555" s="252"/>
      <c r="T555" s="253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54" t="s">
        <v>152</v>
      </c>
      <c r="AU555" s="254" t="s">
        <v>79</v>
      </c>
      <c r="AV555" s="14" t="s">
        <v>79</v>
      </c>
      <c r="AW555" s="14" t="s">
        <v>32</v>
      </c>
      <c r="AX555" s="14" t="s">
        <v>70</v>
      </c>
      <c r="AY555" s="254" t="s">
        <v>141</v>
      </c>
    </row>
    <row r="556" s="14" customFormat="1">
      <c r="A556" s="14"/>
      <c r="B556" s="244"/>
      <c r="C556" s="245"/>
      <c r="D556" s="235" t="s">
        <v>152</v>
      </c>
      <c r="E556" s="246" t="s">
        <v>19</v>
      </c>
      <c r="F556" s="247" t="s">
        <v>1239</v>
      </c>
      <c r="G556" s="245"/>
      <c r="H556" s="248">
        <v>-89.037000000000006</v>
      </c>
      <c r="I556" s="249"/>
      <c r="J556" s="245"/>
      <c r="K556" s="245"/>
      <c r="L556" s="250"/>
      <c r="M556" s="251"/>
      <c r="N556" s="252"/>
      <c r="O556" s="252"/>
      <c r="P556" s="252"/>
      <c r="Q556" s="252"/>
      <c r="R556" s="252"/>
      <c r="S556" s="252"/>
      <c r="T556" s="253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54" t="s">
        <v>152</v>
      </c>
      <c r="AU556" s="254" t="s">
        <v>79</v>
      </c>
      <c r="AV556" s="14" t="s">
        <v>79</v>
      </c>
      <c r="AW556" s="14" t="s">
        <v>32</v>
      </c>
      <c r="AX556" s="14" t="s">
        <v>70</v>
      </c>
      <c r="AY556" s="254" t="s">
        <v>141</v>
      </c>
    </row>
    <row r="557" s="15" customFormat="1">
      <c r="A557" s="15"/>
      <c r="B557" s="255"/>
      <c r="C557" s="256"/>
      <c r="D557" s="235" t="s">
        <v>152</v>
      </c>
      <c r="E557" s="257" t="s">
        <v>19</v>
      </c>
      <c r="F557" s="258" t="s">
        <v>155</v>
      </c>
      <c r="G557" s="256"/>
      <c r="H557" s="259">
        <v>78.674999999999983</v>
      </c>
      <c r="I557" s="260"/>
      <c r="J557" s="256"/>
      <c r="K557" s="256"/>
      <c r="L557" s="261"/>
      <c r="M557" s="262"/>
      <c r="N557" s="263"/>
      <c r="O557" s="263"/>
      <c r="P557" s="263"/>
      <c r="Q557" s="263"/>
      <c r="R557" s="263"/>
      <c r="S557" s="263"/>
      <c r="T557" s="264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T557" s="265" t="s">
        <v>152</v>
      </c>
      <c r="AU557" s="265" t="s">
        <v>79</v>
      </c>
      <c r="AV557" s="15" t="s">
        <v>148</v>
      </c>
      <c r="AW557" s="15" t="s">
        <v>32</v>
      </c>
      <c r="AX557" s="15" t="s">
        <v>77</v>
      </c>
      <c r="AY557" s="265" t="s">
        <v>141</v>
      </c>
    </row>
    <row r="558" s="14" customFormat="1">
      <c r="A558" s="14"/>
      <c r="B558" s="244"/>
      <c r="C558" s="245"/>
      <c r="D558" s="235" t="s">
        <v>152</v>
      </c>
      <c r="E558" s="245"/>
      <c r="F558" s="247" t="s">
        <v>1242</v>
      </c>
      <c r="G558" s="245"/>
      <c r="H558" s="248">
        <v>157.34999999999999</v>
      </c>
      <c r="I558" s="249"/>
      <c r="J558" s="245"/>
      <c r="K558" s="245"/>
      <c r="L558" s="250"/>
      <c r="M558" s="251"/>
      <c r="N558" s="252"/>
      <c r="O558" s="252"/>
      <c r="P558" s="252"/>
      <c r="Q558" s="252"/>
      <c r="R558" s="252"/>
      <c r="S558" s="252"/>
      <c r="T558" s="253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T558" s="254" t="s">
        <v>152</v>
      </c>
      <c r="AU558" s="254" t="s">
        <v>79</v>
      </c>
      <c r="AV558" s="14" t="s">
        <v>79</v>
      </c>
      <c r="AW558" s="14" t="s">
        <v>4</v>
      </c>
      <c r="AX558" s="14" t="s">
        <v>77</v>
      </c>
      <c r="AY558" s="254" t="s">
        <v>141</v>
      </c>
    </row>
    <row r="559" s="2" customFormat="1" ht="24.15" customHeight="1">
      <c r="A559" s="41"/>
      <c r="B559" s="42"/>
      <c r="C559" s="215" t="s">
        <v>383</v>
      </c>
      <c r="D559" s="215" t="s">
        <v>143</v>
      </c>
      <c r="E559" s="216" t="s">
        <v>325</v>
      </c>
      <c r="F559" s="217" t="s">
        <v>326</v>
      </c>
      <c r="G559" s="218" t="s">
        <v>216</v>
      </c>
      <c r="H559" s="219">
        <v>98.186999999999998</v>
      </c>
      <c r="I559" s="220"/>
      <c r="J559" s="221">
        <f>ROUND(I559*H559,2)</f>
        <v>0</v>
      </c>
      <c r="K559" s="217" t="s">
        <v>147</v>
      </c>
      <c r="L559" s="47"/>
      <c r="M559" s="222" t="s">
        <v>19</v>
      </c>
      <c r="N559" s="223" t="s">
        <v>41</v>
      </c>
      <c r="O559" s="87"/>
      <c r="P559" s="224">
        <f>O559*H559</f>
        <v>0</v>
      </c>
      <c r="Q559" s="224">
        <v>0</v>
      </c>
      <c r="R559" s="224">
        <f>Q559*H559</f>
        <v>0</v>
      </c>
      <c r="S559" s="224">
        <v>0</v>
      </c>
      <c r="T559" s="225">
        <f>S559*H559</f>
        <v>0</v>
      </c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R559" s="226" t="s">
        <v>148</v>
      </c>
      <c r="AT559" s="226" t="s">
        <v>143</v>
      </c>
      <c r="AU559" s="226" t="s">
        <v>79</v>
      </c>
      <c r="AY559" s="20" t="s">
        <v>141</v>
      </c>
      <c r="BE559" s="227">
        <f>IF(N559="základní",J559,0)</f>
        <v>0</v>
      </c>
      <c r="BF559" s="227">
        <f>IF(N559="snížená",J559,0)</f>
        <v>0</v>
      </c>
      <c r="BG559" s="227">
        <f>IF(N559="zákl. přenesená",J559,0)</f>
        <v>0</v>
      </c>
      <c r="BH559" s="227">
        <f>IF(N559="sníž. přenesená",J559,0)</f>
        <v>0</v>
      </c>
      <c r="BI559" s="227">
        <f>IF(N559="nulová",J559,0)</f>
        <v>0</v>
      </c>
      <c r="BJ559" s="20" t="s">
        <v>77</v>
      </c>
      <c r="BK559" s="227">
        <f>ROUND(I559*H559,2)</f>
        <v>0</v>
      </c>
      <c r="BL559" s="20" t="s">
        <v>148</v>
      </c>
      <c r="BM559" s="226" t="s">
        <v>1243</v>
      </c>
    </row>
    <row r="560" s="2" customFormat="1">
      <c r="A560" s="41"/>
      <c r="B560" s="42"/>
      <c r="C560" s="43"/>
      <c r="D560" s="228" t="s">
        <v>150</v>
      </c>
      <c r="E560" s="43"/>
      <c r="F560" s="229" t="s">
        <v>328</v>
      </c>
      <c r="G560" s="43"/>
      <c r="H560" s="43"/>
      <c r="I560" s="230"/>
      <c r="J560" s="43"/>
      <c r="K560" s="43"/>
      <c r="L560" s="47"/>
      <c r="M560" s="231"/>
      <c r="N560" s="232"/>
      <c r="O560" s="87"/>
      <c r="P560" s="87"/>
      <c r="Q560" s="87"/>
      <c r="R560" s="87"/>
      <c r="S560" s="87"/>
      <c r="T560" s="88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T560" s="20" t="s">
        <v>150</v>
      </c>
      <c r="AU560" s="20" t="s">
        <v>79</v>
      </c>
    </row>
    <row r="561" s="13" customFormat="1">
      <c r="A561" s="13"/>
      <c r="B561" s="233"/>
      <c r="C561" s="234"/>
      <c r="D561" s="235" t="s">
        <v>152</v>
      </c>
      <c r="E561" s="236" t="s">
        <v>19</v>
      </c>
      <c r="F561" s="237" t="s">
        <v>329</v>
      </c>
      <c r="G561" s="234"/>
      <c r="H561" s="236" t="s">
        <v>19</v>
      </c>
      <c r="I561" s="238"/>
      <c r="J561" s="234"/>
      <c r="K561" s="234"/>
      <c r="L561" s="239"/>
      <c r="M561" s="240"/>
      <c r="N561" s="241"/>
      <c r="O561" s="241"/>
      <c r="P561" s="241"/>
      <c r="Q561" s="241"/>
      <c r="R561" s="241"/>
      <c r="S561" s="241"/>
      <c r="T561" s="242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43" t="s">
        <v>152</v>
      </c>
      <c r="AU561" s="243" t="s">
        <v>79</v>
      </c>
      <c r="AV561" s="13" t="s">
        <v>77</v>
      </c>
      <c r="AW561" s="13" t="s">
        <v>32</v>
      </c>
      <c r="AX561" s="13" t="s">
        <v>70</v>
      </c>
      <c r="AY561" s="243" t="s">
        <v>141</v>
      </c>
    </row>
    <row r="562" s="14" customFormat="1">
      <c r="A562" s="14"/>
      <c r="B562" s="244"/>
      <c r="C562" s="245"/>
      <c r="D562" s="235" t="s">
        <v>152</v>
      </c>
      <c r="E562" s="246" t="s">
        <v>19</v>
      </c>
      <c r="F562" s="247" t="s">
        <v>1235</v>
      </c>
      <c r="G562" s="245"/>
      <c r="H562" s="248">
        <v>89.037000000000006</v>
      </c>
      <c r="I562" s="249"/>
      <c r="J562" s="245"/>
      <c r="K562" s="245"/>
      <c r="L562" s="250"/>
      <c r="M562" s="251"/>
      <c r="N562" s="252"/>
      <c r="O562" s="252"/>
      <c r="P562" s="252"/>
      <c r="Q562" s="252"/>
      <c r="R562" s="252"/>
      <c r="S562" s="252"/>
      <c r="T562" s="253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54" t="s">
        <v>152</v>
      </c>
      <c r="AU562" s="254" t="s">
        <v>79</v>
      </c>
      <c r="AV562" s="14" t="s">
        <v>79</v>
      </c>
      <c r="AW562" s="14" t="s">
        <v>32</v>
      </c>
      <c r="AX562" s="14" t="s">
        <v>70</v>
      </c>
      <c r="AY562" s="254" t="s">
        <v>141</v>
      </c>
    </row>
    <row r="563" s="14" customFormat="1">
      <c r="A563" s="14"/>
      <c r="B563" s="244"/>
      <c r="C563" s="245"/>
      <c r="D563" s="235" t="s">
        <v>152</v>
      </c>
      <c r="E563" s="246" t="s">
        <v>19</v>
      </c>
      <c r="F563" s="247" t="s">
        <v>1236</v>
      </c>
      <c r="G563" s="245"/>
      <c r="H563" s="248">
        <v>9.1500000000000004</v>
      </c>
      <c r="I563" s="249"/>
      <c r="J563" s="245"/>
      <c r="K563" s="245"/>
      <c r="L563" s="250"/>
      <c r="M563" s="251"/>
      <c r="N563" s="252"/>
      <c r="O563" s="252"/>
      <c r="P563" s="252"/>
      <c r="Q563" s="252"/>
      <c r="R563" s="252"/>
      <c r="S563" s="252"/>
      <c r="T563" s="253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54" t="s">
        <v>152</v>
      </c>
      <c r="AU563" s="254" t="s">
        <v>79</v>
      </c>
      <c r="AV563" s="14" t="s">
        <v>79</v>
      </c>
      <c r="AW563" s="14" t="s">
        <v>32</v>
      </c>
      <c r="AX563" s="14" t="s">
        <v>70</v>
      </c>
      <c r="AY563" s="254" t="s">
        <v>141</v>
      </c>
    </row>
    <row r="564" s="15" customFormat="1">
      <c r="A564" s="15"/>
      <c r="B564" s="255"/>
      <c r="C564" s="256"/>
      <c r="D564" s="235" t="s">
        <v>152</v>
      </c>
      <c r="E564" s="257" t="s">
        <v>19</v>
      </c>
      <c r="F564" s="258" t="s">
        <v>155</v>
      </c>
      <c r="G564" s="256"/>
      <c r="H564" s="259">
        <v>98.187000000000012</v>
      </c>
      <c r="I564" s="260"/>
      <c r="J564" s="256"/>
      <c r="K564" s="256"/>
      <c r="L564" s="261"/>
      <c r="M564" s="262"/>
      <c r="N564" s="263"/>
      <c r="O564" s="263"/>
      <c r="P564" s="263"/>
      <c r="Q564" s="263"/>
      <c r="R564" s="263"/>
      <c r="S564" s="263"/>
      <c r="T564" s="264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T564" s="265" t="s">
        <v>152</v>
      </c>
      <c r="AU564" s="265" t="s">
        <v>79</v>
      </c>
      <c r="AV564" s="15" t="s">
        <v>148</v>
      </c>
      <c r="AW564" s="15" t="s">
        <v>32</v>
      </c>
      <c r="AX564" s="15" t="s">
        <v>77</v>
      </c>
      <c r="AY564" s="265" t="s">
        <v>141</v>
      </c>
    </row>
    <row r="565" s="2" customFormat="1" ht="24.15" customHeight="1">
      <c r="A565" s="41"/>
      <c r="B565" s="42"/>
      <c r="C565" s="215" t="s">
        <v>388</v>
      </c>
      <c r="D565" s="215" t="s">
        <v>143</v>
      </c>
      <c r="E565" s="216" t="s">
        <v>331</v>
      </c>
      <c r="F565" s="217" t="s">
        <v>332</v>
      </c>
      <c r="G565" s="218" t="s">
        <v>216</v>
      </c>
      <c r="H565" s="219">
        <v>89.037000000000006</v>
      </c>
      <c r="I565" s="220"/>
      <c r="J565" s="221">
        <f>ROUND(I565*H565,2)</f>
        <v>0</v>
      </c>
      <c r="K565" s="217" t="s">
        <v>147</v>
      </c>
      <c r="L565" s="47"/>
      <c r="M565" s="222" t="s">
        <v>19</v>
      </c>
      <c r="N565" s="223" t="s">
        <v>41</v>
      </c>
      <c r="O565" s="87"/>
      <c r="P565" s="224">
        <f>O565*H565</f>
        <v>0</v>
      </c>
      <c r="Q565" s="224">
        <v>0</v>
      </c>
      <c r="R565" s="224">
        <f>Q565*H565</f>
        <v>0</v>
      </c>
      <c r="S565" s="224">
        <v>0</v>
      </c>
      <c r="T565" s="225">
        <f>S565*H565</f>
        <v>0</v>
      </c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R565" s="226" t="s">
        <v>148</v>
      </c>
      <c r="AT565" s="226" t="s">
        <v>143</v>
      </c>
      <c r="AU565" s="226" t="s">
        <v>79</v>
      </c>
      <c r="AY565" s="20" t="s">
        <v>141</v>
      </c>
      <c r="BE565" s="227">
        <f>IF(N565="základní",J565,0)</f>
        <v>0</v>
      </c>
      <c r="BF565" s="227">
        <f>IF(N565="snížená",J565,0)</f>
        <v>0</v>
      </c>
      <c r="BG565" s="227">
        <f>IF(N565="zákl. přenesená",J565,0)</f>
        <v>0</v>
      </c>
      <c r="BH565" s="227">
        <f>IF(N565="sníž. přenesená",J565,0)</f>
        <v>0</v>
      </c>
      <c r="BI565" s="227">
        <f>IF(N565="nulová",J565,0)</f>
        <v>0</v>
      </c>
      <c r="BJ565" s="20" t="s">
        <v>77</v>
      </c>
      <c r="BK565" s="227">
        <f>ROUND(I565*H565,2)</f>
        <v>0</v>
      </c>
      <c r="BL565" s="20" t="s">
        <v>148</v>
      </c>
      <c r="BM565" s="226" t="s">
        <v>1244</v>
      </c>
    </row>
    <row r="566" s="2" customFormat="1">
      <c r="A566" s="41"/>
      <c r="B566" s="42"/>
      <c r="C566" s="43"/>
      <c r="D566" s="228" t="s">
        <v>150</v>
      </c>
      <c r="E566" s="43"/>
      <c r="F566" s="229" t="s">
        <v>334</v>
      </c>
      <c r="G566" s="43"/>
      <c r="H566" s="43"/>
      <c r="I566" s="230"/>
      <c r="J566" s="43"/>
      <c r="K566" s="43"/>
      <c r="L566" s="47"/>
      <c r="M566" s="231"/>
      <c r="N566" s="232"/>
      <c r="O566" s="87"/>
      <c r="P566" s="87"/>
      <c r="Q566" s="87"/>
      <c r="R566" s="87"/>
      <c r="S566" s="87"/>
      <c r="T566" s="88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T566" s="20" t="s">
        <v>150</v>
      </c>
      <c r="AU566" s="20" t="s">
        <v>79</v>
      </c>
    </row>
    <row r="567" s="13" customFormat="1">
      <c r="A567" s="13"/>
      <c r="B567" s="233"/>
      <c r="C567" s="234"/>
      <c r="D567" s="235" t="s">
        <v>152</v>
      </c>
      <c r="E567" s="236" t="s">
        <v>19</v>
      </c>
      <c r="F567" s="237" t="s">
        <v>335</v>
      </c>
      <c r="G567" s="234"/>
      <c r="H567" s="236" t="s">
        <v>19</v>
      </c>
      <c r="I567" s="238"/>
      <c r="J567" s="234"/>
      <c r="K567" s="234"/>
      <c r="L567" s="239"/>
      <c r="M567" s="240"/>
      <c r="N567" s="241"/>
      <c r="O567" s="241"/>
      <c r="P567" s="241"/>
      <c r="Q567" s="241"/>
      <c r="R567" s="241"/>
      <c r="S567" s="241"/>
      <c r="T567" s="242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43" t="s">
        <v>152</v>
      </c>
      <c r="AU567" s="243" t="s">
        <v>79</v>
      </c>
      <c r="AV567" s="13" t="s">
        <v>77</v>
      </c>
      <c r="AW567" s="13" t="s">
        <v>32</v>
      </c>
      <c r="AX567" s="13" t="s">
        <v>70</v>
      </c>
      <c r="AY567" s="243" t="s">
        <v>141</v>
      </c>
    </row>
    <row r="568" s="14" customFormat="1">
      <c r="A568" s="14"/>
      <c r="B568" s="244"/>
      <c r="C568" s="245"/>
      <c r="D568" s="235" t="s">
        <v>152</v>
      </c>
      <c r="E568" s="246" t="s">
        <v>19</v>
      </c>
      <c r="F568" s="247" t="s">
        <v>1238</v>
      </c>
      <c r="G568" s="245"/>
      <c r="H568" s="248">
        <v>167.71199999999999</v>
      </c>
      <c r="I568" s="249"/>
      <c r="J568" s="245"/>
      <c r="K568" s="245"/>
      <c r="L568" s="250"/>
      <c r="M568" s="251"/>
      <c r="N568" s="252"/>
      <c r="O568" s="252"/>
      <c r="P568" s="252"/>
      <c r="Q568" s="252"/>
      <c r="R568" s="252"/>
      <c r="S568" s="252"/>
      <c r="T568" s="253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54" t="s">
        <v>152</v>
      </c>
      <c r="AU568" s="254" t="s">
        <v>79</v>
      </c>
      <c r="AV568" s="14" t="s">
        <v>79</v>
      </c>
      <c r="AW568" s="14" t="s">
        <v>32</v>
      </c>
      <c r="AX568" s="14" t="s">
        <v>70</v>
      </c>
      <c r="AY568" s="254" t="s">
        <v>141</v>
      </c>
    </row>
    <row r="569" s="13" customFormat="1">
      <c r="A569" s="13"/>
      <c r="B569" s="233"/>
      <c r="C569" s="234"/>
      <c r="D569" s="235" t="s">
        <v>152</v>
      </c>
      <c r="E569" s="236" t="s">
        <v>19</v>
      </c>
      <c r="F569" s="237" t="s">
        <v>336</v>
      </c>
      <c r="G569" s="234"/>
      <c r="H569" s="236" t="s">
        <v>19</v>
      </c>
      <c r="I569" s="238"/>
      <c r="J569" s="234"/>
      <c r="K569" s="234"/>
      <c r="L569" s="239"/>
      <c r="M569" s="240"/>
      <c r="N569" s="241"/>
      <c r="O569" s="241"/>
      <c r="P569" s="241"/>
      <c r="Q569" s="241"/>
      <c r="R569" s="241"/>
      <c r="S569" s="241"/>
      <c r="T569" s="242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43" t="s">
        <v>152</v>
      </c>
      <c r="AU569" s="243" t="s">
        <v>79</v>
      </c>
      <c r="AV569" s="13" t="s">
        <v>77</v>
      </c>
      <c r="AW569" s="13" t="s">
        <v>32</v>
      </c>
      <c r="AX569" s="13" t="s">
        <v>70</v>
      </c>
      <c r="AY569" s="243" t="s">
        <v>141</v>
      </c>
    </row>
    <row r="570" s="14" customFormat="1">
      <c r="A570" s="14"/>
      <c r="B570" s="244"/>
      <c r="C570" s="245"/>
      <c r="D570" s="235" t="s">
        <v>152</v>
      </c>
      <c r="E570" s="246" t="s">
        <v>19</v>
      </c>
      <c r="F570" s="247" t="s">
        <v>1245</v>
      </c>
      <c r="G570" s="245"/>
      <c r="H570" s="248">
        <v>-10.41</v>
      </c>
      <c r="I570" s="249"/>
      <c r="J570" s="245"/>
      <c r="K570" s="245"/>
      <c r="L570" s="250"/>
      <c r="M570" s="251"/>
      <c r="N570" s="252"/>
      <c r="O570" s="252"/>
      <c r="P570" s="252"/>
      <c r="Q570" s="252"/>
      <c r="R570" s="252"/>
      <c r="S570" s="252"/>
      <c r="T570" s="253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54" t="s">
        <v>152</v>
      </c>
      <c r="AU570" s="254" t="s">
        <v>79</v>
      </c>
      <c r="AV570" s="14" t="s">
        <v>79</v>
      </c>
      <c r="AW570" s="14" t="s">
        <v>32</v>
      </c>
      <c r="AX570" s="14" t="s">
        <v>70</v>
      </c>
      <c r="AY570" s="254" t="s">
        <v>141</v>
      </c>
    </row>
    <row r="571" s="14" customFormat="1">
      <c r="A571" s="14"/>
      <c r="B571" s="244"/>
      <c r="C571" s="245"/>
      <c r="D571" s="235" t="s">
        <v>152</v>
      </c>
      <c r="E571" s="246" t="s">
        <v>19</v>
      </c>
      <c r="F571" s="247" t="s">
        <v>1246</v>
      </c>
      <c r="G571" s="245"/>
      <c r="H571" s="248">
        <v>-31.23</v>
      </c>
      <c r="I571" s="249"/>
      <c r="J571" s="245"/>
      <c r="K571" s="245"/>
      <c r="L571" s="250"/>
      <c r="M571" s="251"/>
      <c r="N571" s="252"/>
      <c r="O571" s="252"/>
      <c r="P571" s="252"/>
      <c r="Q571" s="252"/>
      <c r="R571" s="252"/>
      <c r="S571" s="252"/>
      <c r="T571" s="253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254" t="s">
        <v>152</v>
      </c>
      <c r="AU571" s="254" t="s">
        <v>79</v>
      </c>
      <c r="AV571" s="14" t="s">
        <v>79</v>
      </c>
      <c r="AW571" s="14" t="s">
        <v>32</v>
      </c>
      <c r="AX571" s="14" t="s">
        <v>70</v>
      </c>
      <c r="AY571" s="254" t="s">
        <v>141</v>
      </c>
    </row>
    <row r="572" s="16" customFormat="1">
      <c r="A572" s="16"/>
      <c r="B572" s="266"/>
      <c r="C572" s="267"/>
      <c r="D572" s="235" t="s">
        <v>152</v>
      </c>
      <c r="E572" s="268" t="s">
        <v>19</v>
      </c>
      <c r="F572" s="269" t="s">
        <v>163</v>
      </c>
      <c r="G572" s="267"/>
      <c r="H572" s="270">
        <v>126.07199999999999</v>
      </c>
      <c r="I572" s="271"/>
      <c r="J572" s="267"/>
      <c r="K572" s="267"/>
      <c r="L572" s="272"/>
      <c r="M572" s="273"/>
      <c r="N572" s="274"/>
      <c r="O572" s="274"/>
      <c r="P572" s="274"/>
      <c r="Q572" s="274"/>
      <c r="R572" s="274"/>
      <c r="S572" s="274"/>
      <c r="T572" s="275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T572" s="276" t="s">
        <v>152</v>
      </c>
      <c r="AU572" s="276" t="s">
        <v>79</v>
      </c>
      <c r="AV572" s="16" t="s">
        <v>164</v>
      </c>
      <c r="AW572" s="16" t="s">
        <v>32</v>
      </c>
      <c r="AX572" s="16" t="s">
        <v>70</v>
      </c>
      <c r="AY572" s="276" t="s">
        <v>141</v>
      </c>
    </row>
    <row r="573" s="14" customFormat="1">
      <c r="A573" s="14"/>
      <c r="B573" s="244"/>
      <c r="C573" s="245"/>
      <c r="D573" s="235" t="s">
        <v>152</v>
      </c>
      <c r="E573" s="246" t="s">
        <v>19</v>
      </c>
      <c r="F573" s="247" t="s">
        <v>1247</v>
      </c>
      <c r="G573" s="245"/>
      <c r="H573" s="248">
        <v>-27.885000000000002</v>
      </c>
      <c r="I573" s="249"/>
      <c r="J573" s="245"/>
      <c r="K573" s="245"/>
      <c r="L573" s="250"/>
      <c r="M573" s="251"/>
      <c r="N573" s="252"/>
      <c r="O573" s="252"/>
      <c r="P573" s="252"/>
      <c r="Q573" s="252"/>
      <c r="R573" s="252"/>
      <c r="S573" s="252"/>
      <c r="T573" s="253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54" t="s">
        <v>152</v>
      </c>
      <c r="AU573" s="254" t="s">
        <v>79</v>
      </c>
      <c r="AV573" s="14" t="s">
        <v>79</v>
      </c>
      <c r="AW573" s="14" t="s">
        <v>32</v>
      </c>
      <c r="AX573" s="14" t="s">
        <v>70</v>
      </c>
      <c r="AY573" s="254" t="s">
        <v>141</v>
      </c>
    </row>
    <row r="574" s="14" customFormat="1">
      <c r="A574" s="14"/>
      <c r="B574" s="244"/>
      <c r="C574" s="245"/>
      <c r="D574" s="235" t="s">
        <v>152</v>
      </c>
      <c r="E574" s="246" t="s">
        <v>19</v>
      </c>
      <c r="F574" s="247" t="s">
        <v>1248</v>
      </c>
      <c r="G574" s="245"/>
      <c r="H574" s="248">
        <v>-9.1500000000000004</v>
      </c>
      <c r="I574" s="249"/>
      <c r="J574" s="245"/>
      <c r="K574" s="245"/>
      <c r="L574" s="250"/>
      <c r="M574" s="251"/>
      <c r="N574" s="252"/>
      <c r="O574" s="252"/>
      <c r="P574" s="252"/>
      <c r="Q574" s="252"/>
      <c r="R574" s="252"/>
      <c r="S574" s="252"/>
      <c r="T574" s="253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54" t="s">
        <v>152</v>
      </c>
      <c r="AU574" s="254" t="s">
        <v>79</v>
      </c>
      <c r="AV574" s="14" t="s">
        <v>79</v>
      </c>
      <c r="AW574" s="14" t="s">
        <v>32</v>
      </c>
      <c r="AX574" s="14" t="s">
        <v>70</v>
      </c>
      <c r="AY574" s="254" t="s">
        <v>141</v>
      </c>
    </row>
    <row r="575" s="16" customFormat="1">
      <c r="A575" s="16"/>
      <c r="B575" s="266"/>
      <c r="C575" s="267"/>
      <c r="D575" s="235" t="s">
        <v>152</v>
      </c>
      <c r="E575" s="268" t="s">
        <v>19</v>
      </c>
      <c r="F575" s="269" t="s">
        <v>163</v>
      </c>
      <c r="G575" s="267"/>
      <c r="H575" s="270">
        <v>-37.035000000000004</v>
      </c>
      <c r="I575" s="271"/>
      <c r="J575" s="267"/>
      <c r="K575" s="267"/>
      <c r="L575" s="272"/>
      <c r="M575" s="273"/>
      <c r="N575" s="274"/>
      <c r="O575" s="274"/>
      <c r="P575" s="274"/>
      <c r="Q575" s="274"/>
      <c r="R575" s="274"/>
      <c r="S575" s="274"/>
      <c r="T575" s="275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T575" s="276" t="s">
        <v>152</v>
      </c>
      <c r="AU575" s="276" t="s">
        <v>79</v>
      </c>
      <c r="AV575" s="16" t="s">
        <v>164</v>
      </c>
      <c r="AW575" s="16" t="s">
        <v>32</v>
      </c>
      <c r="AX575" s="16" t="s">
        <v>70</v>
      </c>
      <c r="AY575" s="276" t="s">
        <v>141</v>
      </c>
    </row>
    <row r="576" s="15" customFormat="1">
      <c r="A576" s="15"/>
      <c r="B576" s="255"/>
      <c r="C576" s="256"/>
      <c r="D576" s="235" t="s">
        <v>152</v>
      </c>
      <c r="E576" s="257" t="s">
        <v>19</v>
      </c>
      <c r="F576" s="258" t="s">
        <v>155</v>
      </c>
      <c r="G576" s="256"/>
      <c r="H576" s="259">
        <v>89.036999999999978</v>
      </c>
      <c r="I576" s="260"/>
      <c r="J576" s="256"/>
      <c r="K576" s="256"/>
      <c r="L576" s="261"/>
      <c r="M576" s="262"/>
      <c r="N576" s="263"/>
      <c r="O576" s="263"/>
      <c r="P576" s="263"/>
      <c r="Q576" s="263"/>
      <c r="R576" s="263"/>
      <c r="S576" s="263"/>
      <c r="T576" s="264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T576" s="265" t="s">
        <v>152</v>
      </c>
      <c r="AU576" s="265" t="s">
        <v>79</v>
      </c>
      <c r="AV576" s="15" t="s">
        <v>148</v>
      </c>
      <c r="AW576" s="15" t="s">
        <v>32</v>
      </c>
      <c r="AX576" s="15" t="s">
        <v>77</v>
      </c>
      <c r="AY576" s="265" t="s">
        <v>141</v>
      </c>
    </row>
    <row r="577" s="2" customFormat="1" ht="24.15" customHeight="1">
      <c r="A577" s="41"/>
      <c r="B577" s="42"/>
      <c r="C577" s="215" t="s">
        <v>393</v>
      </c>
      <c r="D577" s="215" t="s">
        <v>143</v>
      </c>
      <c r="E577" s="216" t="s">
        <v>331</v>
      </c>
      <c r="F577" s="217" t="s">
        <v>332</v>
      </c>
      <c r="G577" s="218" t="s">
        <v>216</v>
      </c>
      <c r="H577" s="219">
        <v>9.1500000000000004</v>
      </c>
      <c r="I577" s="220"/>
      <c r="J577" s="221">
        <f>ROUND(I577*H577,2)</f>
        <v>0</v>
      </c>
      <c r="K577" s="217" t="s">
        <v>147</v>
      </c>
      <c r="L577" s="47"/>
      <c r="M577" s="222" t="s">
        <v>19</v>
      </c>
      <c r="N577" s="223" t="s">
        <v>41</v>
      </c>
      <c r="O577" s="87"/>
      <c r="P577" s="224">
        <f>O577*H577</f>
        <v>0</v>
      </c>
      <c r="Q577" s="224">
        <v>0</v>
      </c>
      <c r="R577" s="224">
        <f>Q577*H577</f>
        <v>0</v>
      </c>
      <c r="S577" s="224">
        <v>0</v>
      </c>
      <c r="T577" s="225">
        <f>S577*H577</f>
        <v>0</v>
      </c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R577" s="226" t="s">
        <v>148</v>
      </c>
      <c r="AT577" s="226" t="s">
        <v>143</v>
      </c>
      <c r="AU577" s="226" t="s">
        <v>79</v>
      </c>
      <c r="AY577" s="20" t="s">
        <v>141</v>
      </c>
      <c r="BE577" s="227">
        <f>IF(N577="základní",J577,0)</f>
        <v>0</v>
      </c>
      <c r="BF577" s="227">
        <f>IF(N577="snížená",J577,0)</f>
        <v>0</v>
      </c>
      <c r="BG577" s="227">
        <f>IF(N577="zákl. přenesená",J577,0)</f>
        <v>0</v>
      </c>
      <c r="BH577" s="227">
        <f>IF(N577="sníž. přenesená",J577,0)</f>
        <v>0</v>
      </c>
      <c r="BI577" s="227">
        <f>IF(N577="nulová",J577,0)</f>
        <v>0</v>
      </c>
      <c r="BJ577" s="20" t="s">
        <v>77</v>
      </c>
      <c r="BK577" s="227">
        <f>ROUND(I577*H577,2)</f>
        <v>0</v>
      </c>
      <c r="BL577" s="20" t="s">
        <v>148</v>
      </c>
      <c r="BM577" s="226" t="s">
        <v>1249</v>
      </c>
    </row>
    <row r="578" s="2" customFormat="1">
      <c r="A578" s="41"/>
      <c r="B578" s="42"/>
      <c r="C578" s="43"/>
      <c r="D578" s="228" t="s">
        <v>150</v>
      </c>
      <c r="E578" s="43"/>
      <c r="F578" s="229" t="s">
        <v>334</v>
      </c>
      <c r="G578" s="43"/>
      <c r="H578" s="43"/>
      <c r="I578" s="230"/>
      <c r="J578" s="43"/>
      <c r="K578" s="43"/>
      <c r="L578" s="47"/>
      <c r="M578" s="231"/>
      <c r="N578" s="232"/>
      <c r="O578" s="87"/>
      <c r="P578" s="87"/>
      <c r="Q578" s="87"/>
      <c r="R578" s="87"/>
      <c r="S578" s="87"/>
      <c r="T578" s="88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T578" s="20" t="s">
        <v>150</v>
      </c>
      <c r="AU578" s="20" t="s">
        <v>79</v>
      </c>
    </row>
    <row r="579" s="13" customFormat="1">
      <c r="A579" s="13"/>
      <c r="B579" s="233"/>
      <c r="C579" s="234"/>
      <c r="D579" s="235" t="s">
        <v>152</v>
      </c>
      <c r="E579" s="236" t="s">
        <v>19</v>
      </c>
      <c r="F579" s="237" t="s">
        <v>343</v>
      </c>
      <c r="G579" s="234"/>
      <c r="H579" s="236" t="s">
        <v>19</v>
      </c>
      <c r="I579" s="238"/>
      <c r="J579" s="234"/>
      <c r="K579" s="234"/>
      <c r="L579" s="239"/>
      <c r="M579" s="240"/>
      <c r="N579" s="241"/>
      <c r="O579" s="241"/>
      <c r="P579" s="241"/>
      <c r="Q579" s="241"/>
      <c r="R579" s="241"/>
      <c r="S579" s="241"/>
      <c r="T579" s="242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43" t="s">
        <v>152</v>
      </c>
      <c r="AU579" s="243" t="s">
        <v>79</v>
      </c>
      <c r="AV579" s="13" t="s">
        <v>77</v>
      </c>
      <c r="AW579" s="13" t="s">
        <v>32</v>
      </c>
      <c r="AX579" s="13" t="s">
        <v>70</v>
      </c>
      <c r="AY579" s="243" t="s">
        <v>141</v>
      </c>
    </row>
    <row r="580" s="13" customFormat="1">
      <c r="A580" s="13"/>
      <c r="B580" s="233"/>
      <c r="C580" s="234"/>
      <c r="D580" s="235" t="s">
        <v>152</v>
      </c>
      <c r="E580" s="236" t="s">
        <v>19</v>
      </c>
      <c r="F580" s="237" t="s">
        <v>1079</v>
      </c>
      <c r="G580" s="234"/>
      <c r="H580" s="236" t="s">
        <v>19</v>
      </c>
      <c r="I580" s="238"/>
      <c r="J580" s="234"/>
      <c r="K580" s="234"/>
      <c r="L580" s="239"/>
      <c r="M580" s="240"/>
      <c r="N580" s="241"/>
      <c r="O580" s="241"/>
      <c r="P580" s="241"/>
      <c r="Q580" s="241"/>
      <c r="R580" s="241"/>
      <c r="S580" s="241"/>
      <c r="T580" s="242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43" t="s">
        <v>152</v>
      </c>
      <c r="AU580" s="243" t="s">
        <v>79</v>
      </c>
      <c r="AV580" s="13" t="s">
        <v>77</v>
      </c>
      <c r="AW580" s="13" t="s">
        <v>32</v>
      </c>
      <c r="AX580" s="13" t="s">
        <v>70</v>
      </c>
      <c r="AY580" s="243" t="s">
        <v>141</v>
      </c>
    </row>
    <row r="581" s="14" customFormat="1">
      <c r="A581" s="14"/>
      <c r="B581" s="244"/>
      <c r="C581" s="245"/>
      <c r="D581" s="235" t="s">
        <v>152</v>
      </c>
      <c r="E581" s="246" t="s">
        <v>19</v>
      </c>
      <c r="F581" s="247" t="s">
        <v>1250</v>
      </c>
      <c r="G581" s="245"/>
      <c r="H581" s="248">
        <v>0.12</v>
      </c>
      <c r="I581" s="249"/>
      <c r="J581" s="245"/>
      <c r="K581" s="245"/>
      <c r="L581" s="250"/>
      <c r="M581" s="251"/>
      <c r="N581" s="252"/>
      <c r="O581" s="252"/>
      <c r="P581" s="252"/>
      <c r="Q581" s="252"/>
      <c r="R581" s="252"/>
      <c r="S581" s="252"/>
      <c r="T581" s="253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54" t="s">
        <v>152</v>
      </c>
      <c r="AU581" s="254" t="s">
        <v>79</v>
      </c>
      <c r="AV581" s="14" t="s">
        <v>79</v>
      </c>
      <c r="AW581" s="14" t="s">
        <v>32</v>
      </c>
      <c r="AX581" s="14" t="s">
        <v>70</v>
      </c>
      <c r="AY581" s="254" t="s">
        <v>141</v>
      </c>
    </row>
    <row r="582" s="13" customFormat="1">
      <c r="A582" s="13"/>
      <c r="B582" s="233"/>
      <c r="C582" s="234"/>
      <c r="D582" s="235" t="s">
        <v>152</v>
      </c>
      <c r="E582" s="236" t="s">
        <v>19</v>
      </c>
      <c r="F582" s="237" t="s">
        <v>1079</v>
      </c>
      <c r="G582" s="234"/>
      <c r="H582" s="236" t="s">
        <v>19</v>
      </c>
      <c r="I582" s="238"/>
      <c r="J582" s="234"/>
      <c r="K582" s="234"/>
      <c r="L582" s="239"/>
      <c r="M582" s="240"/>
      <c r="N582" s="241"/>
      <c r="O582" s="241"/>
      <c r="P582" s="241"/>
      <c r="Q582" s="241"/>
      <c r="R582" s="241"/>
      <c r="S582" s="241"/>
      <c r="T582" s="242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43" t="s">
        <v>152</v>
      </c>
      <c r="AU582" s="243" t="s">
        <v>79</v>
      </c>
      <c r="AV582" s="13" t="s">
        <v>77</v>
      </c>
      <c r="AW582" s="13" t="s">
        <v>32</v>
      </c>
      <c r="AX582" s="13" t="s">
        <v>70</v>
      </c>
      <c r="AY582" s="243" t="s">
        <v>141</v>
      </c>
    </row>
    <row r="583" s="14" customFormat="1">
      <c r="A583" s="14"/>
      <c r="B583" s="244"/>
      <c r="C583" s="245"/>
      <c r="D583" s="235" t="s">
        <v>152</v>
      </c>
      <c r="E583" s="246" t="s">
        <v>19</v>
      </c>
      <c r="F583" s="247" t="s">
        <v>1251</v>
      </c>
      <c r="G583" s="245"/>
      <c r="H583" s="248">
        <v>0.059999999999999998</v>
      </c>
      <c r="I583" s="249"/>
      <c r="J583" s="245"/>
      <c r="K583" s="245"/>
      <c r="L583" s="250"/>
      <c r="M583" s="251"/>
      <c r="N583" s="252"/>
      <c r="O583" s="252"/>
      <c r="P583" s="252"/>
      <c r="Q583" s="252"/>
      <c r="R583" s="252"/>
      <c r="S583" s="252"/>
      <c r="T583" s="253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T583" s="254" t="s">
        <v>152</v>
      </c>
      <c r="AU583" s="254" t="s">
        <v>79</v>
      </c>
      <c r="AV583" s="14" t="s">
        <v>79</v>
      </c>
      <c r="AW583" s="14" t="s">
        <v>32</v>
      </c>
      <c r="AX583" s="14" t="s">
        <v>70</v>
      </c>
      <c r="AY583" s="254" t="s">
        <v>141</v>
      </c>
    </row>
    <row r="584" s="14" customFormat="1">
      <c r="A584" s="14"/>
      <c r="B584" s="244"/>
      <c r="C584" s="245"/>
      <c r="D584" s="235" t="s">
        <v>152</v>
      </c>
      <c r="E584" s="246" t="s">
        <v>19</v>
      </c>
      <c r="F584" s="247" t="s">
        <v>1251</v>
      </c>
      <c r="G584" s="245"/>
      <c r="H584" s="248">
        <v>0.059999999999999998</v>
      </c>
      <c r="I584" s="249"/>
      <c r="J584" s="245"/>
      <c r="K584" s="245"/>
      <c r="L584" s="250"/>
      <c r="M584" s="251"/>
      <c r="N584" s="252"/>
      <c r="O584" s="252"/>
      <c r="P584" s="252"/>
      <c r="Q584" s="252"/>
      <c r="R584" s="252"/>
      <c r="S584" s="252"/>
      <c r="T584" s="253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254" t="s">
        <v>152</v>
      </c>
      <c r="AU584" s="254" t="s">
        <v>79</v>
      </c>
      <c r="AV584" s="14" t="s">
        <v>79</v>
      </c>
      <c r="AW584" s="14" t="s">
        <v>32</v>
      </c>
      <c r="AX584" s="14" t="s">
        <v>70</v>
      </c>
      <c r="AY584" s="254" t="s">
        <v>141</v>
      </c>
    </row>
    <row r="585" s="16" customFormat="1">
      <c r="A585" s="16"/>
      <c r="B585" s="266"/>
      <c r="C585" s="267"/>
      <c r="D585" s="235" t="s">
        <v>152</v>
      </c>
      <c r="E585" s="268" t="s">
        <v>19</v>
      </c>
      <c r="F585" s="269" t="s">
        <v>163</v>
      </c>
      <c r="G585" s="267"/>
      <c r="H585" s="270">
        <v>0.23999999999999999</v>
      </c>
      <c r="I585" s="271"/>
      <c r="J585" s="267"/>
      <c r="K585" s="267"/>
      <c r="L585" s="272"/>
      <c r="M585" s="273"/>
      <c r="N585" s="274"/>
      <c r="O585" s="274"/>
      <c r="P585" s="274"/>
      <c r="Q585" s="274"/>
      <c r="R585" s="274"/>
      <c r="S585" s="274"/>
      <c r="T585" s="275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T585" s="276" t="s">
        <v>152</v>
      </c>
      <c r="AU585" s="276" t="s">
        <v>79</v>
      </c>
      <c r="AV585" s="16" t="s">
        <v>164</v>
      </c>
      <c r="AW585" s="16" t="s">
        <v>32</v>
      </c>
      <c r="AX585" s="16" t="s">
        <v>70</v>
      </c>
      <c r="AY585" s="276" t="s">
        <v>141</v>
      </c>
    </row>
    <row r="586" s="13" customFormat="1">
      <c r="A586" s="13"/>
      <c r="B586" s="233"/>
      <c r="C586" s="234"/>
      <c r="D586" s="235" t="s">
        <v>152</v>
      </c>
      <c r="E586" s="236" t="s">
        <v>19</v>
      </c>
      <c r="F586" s="237" t="s">
        <v>1079</v>
      </c>
      <c r="G586" s="234"/>
      <c r="H586" s="236" t="s">
        <v>19</v>
      </c>
      <c r="I586" s="238"/>
      <c r="J586" s="234"/>
      <c r="K586" s="234"/>
      <c r="L586" s="239"/>
      <c r="M586" s="240"/>
      <c r="N586" s="241"/>
      <c r="O586" s="241"/>
      <c r="P586" s="241"/>
      <c r="Q586" s="241"/>
      <c r="R586" s="241"/>
      <c r="S586" s="241"/>
      <c r="T586" s="242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43" t="s">
        <v>152</v>
      </c>
      <c r="AU586" s="243" t="s">
        <v>79</v>
      </c>
      <c r="AV586" s="13" t="s">
        <v>77</v>
      </c>
      <c r="AW586" s="13" t="s">
        <v>32</v>
      </c>
      <c r="AX586" s="13" t="s">
        <v>70</v>
      </c>
      <c r="AY586" s="243" t="s">
        <v>141</v>
      </c>
    </row>
    <row r="587" s="14" customFormat="1">
      <c r="A587" s="14"/>
      <c r="B587" s="244"/>
      <c r="C587" s="245"/>
      <c r="D587" s="235" t="s">
        <v>152</v>
      </c>
      <c r="E587" s="246" t="s">
        <v>19</v>
      </c>
      <c r="F587" s="247" t="s">
        <v>1252</v>
      </c>
      <c r="G587" s="245"/>
      <c r="H587" s="248">
        <v>0.12</v>
      </c>
      <c r="I587" s="249"/>
      <c r="J587" s="245"/>
      <c r="K587" s="245"/>
      <c r="L587" s="250"/>
      <c r="M587" s="251"/>
      <c r="N587" s="252"/>
      <c r="O587" s="252"/>
      <c r="P587" s="252"/>
      <c r="Q587" s="252"/>
      <c r="R587" s="252"/>
      <c r="S587" s="252"/>
      <c r="T587" s="253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54" t="s">
        <v>152</v>
      </c>
      <c r="AU587" s="254" t="s">
        <v>79</v>
      </c>
      <c r="AV587" s="14" t="s">
        <v>79</v>
      </c>
      <c r="AW587" s="14" t="s">
        <v>32</v>
      </c>
      <c r="AX587" s="14" t="s">
        <v>70</v>
      </c>
      <c r="AY587" s="254" t="s">
        <v>141</v>
      </c>
    </row>
    <row r="588" s="14" customFormat="1">
      <c r="A588" s="14"/>
      <c r="B588" s="244"/>
      <c r="C588" s="245"/>
      <c r="D588" s="235" t="s">
        <v>152</v>
      </c>
      <c r="E588" s="246" t="s">
        <v>19</v>
      </c>
      <c r="F588" s="247" t="s">
        <v>1252</v>
      </c>
      <c r="G588" s="245"/>
      <c r="H588" s="248">
        <v>0.12</v>
      </c>
      <c r="I588" s="249"/>
      <c r="J588" s="245"/>
      <c r="K588" s="245"/>
      <c r="L588" s="250"/>
      <c r="M588" s="251"/>
      <c r="N588" s="252"/>
      <c r="O588" s="252"/>
      <c r="P588" s="252"/>
      <c r="Q588" s="252"/>
      <c r="R588" s="252"/>
      <c r="S588" s="252"/>
      <c r="T588" s="253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T588" s="254" t="s">
        <v>152</v>
      </c>
      <c r="AU588" s="254" t="s">
        <v>79</v>
      </c>
      <c r="AV588" s="14" t="s">
        <v>79</v>
      </c>
      <c r="AW588" s="14" t="s">
        <v>32</v>
      </c>
      <c r="AX588" s="14" t="s">
        <v>70</v>
      </c>
      <c r="AY588" s="254" t="s">
        <v>141</v>
      </c>
    </row>
    <row r="589" s="14" customFormat="1">
      <c r="A589" s="14"/>
      <c r="B589" s="244"/>
      <c r="C589" s="245"/>
      <c r="D589" s="235" t="s">
        <v>152</v>
      </c>
      <c r="E589" s="246" t="s">
        <v>19</v>
      </c>
      <c r="F589" s="247" t="s">
        <v>1252</v>
      </c>
      <c r="G589" s="245"/>
      <c r="H589" s="248">
        <v>0.12</v>
      </c>
      <c r="I589" s="249"/>
      <c r="J589" s="245"/>
      <c r="K589" s="245"/>
      <c r="L589" s="250"/>
      <c r="M589" s="251"/>
      <c r="N589" s="252"/>
      <c r="O589" s="252"/>
      <c r="P589" s="252"/>
      <c r="Q589" s="252"/>
      <c r="R589" s="252"/>
      <c r="S589" s="252"/>
      <c r="T589" s="253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254" t="s">
        <v>152</v>
      </c>
      <c r="AU589" s="254" t="s">
        <v>79</v>
      </c>
      <c r="AV589" s="14" t="s">
        <v>79</v>
      </c>
      <c r="AW589" s="14" t="s">
        <v>32</v>
      </c>
      <c r="AX589" s="14" t="s">
        <v>70</v>
      </c>
      <c r="AY589" s="254" t="s">
        <v>141</v>
      </c>
    </row>
    <row r="590" s="13" customFormat="1">
      <c r="A590" s="13"/>
      <c r="B590" s="233"/>
      <c r="C590" s="234"/>
      <c r="D590" s="235" t="s">
        <v>152</v>
      </c>
      <c r="E590" s="236" t="s">
        <v>19</v>
      </c>
      <c r="F590" s="237" t="s">
        <v>1079</v>
      </c>
      <c r="G590" s="234"/>
      <c r="H590" s="236" t="s">
        <v>19</v>
      </c>
      <c r="I590" s="238"/>
      <c r="J590" s="234"/>
      <c r="K590" s="234"/>
      <c r="L590" s="239"/>
      <c r="M590" s="240"/>
      <c r="N590" s="241"/>
      <c r="O590" s="241"/>
      <c r="P590" s="241"/>
      <c r="Q590" s="241"/>
      <c r="R590" s="241"/>
      <c r="S590" s="241"/>
      <c r="T590" s="242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43" t="s">
        <v>152</v>
      </c>
      <c r="AU590" s="243" t="s">
        <v>79</v>
      </c>
      <c r="AV590" s="13" t="s">
        <v>77</v>
      </c>
      <c r="AW590" s="13" t="s">
        <v>32</v>
      </c>
      <c r="AX590" s="13" t="s">
        <v>70</v>
      </c>
      <c r="AY590" s="243" t="s">
        <v>141</v>
      </c>
    </row>
    <row r="591" s="14" customFormat="1">
      <c r="A591" s="14"/>
      <c r="B591" s="244"/>
      <c r="C591" s="245"/>
      <c r="D591" s="235" t="s">
        <v>152</v>
      </c>
      <c r="E591" s="246" t="s">
        <v>19</v>
      </c>
      <c r="F591" s="247" t="s">
        <v>1253</v>
      </c>
      <c r="G591" s="245"/>
      <c r="H591" s="248">
        <v>0.059999999999999998</v>
      </c>
      <c r="I591" s="249"/>
      <c r="J591" s="245"/>
      <c r="K591" s="245"/>
      <c r="L591" s="250"/>
      <c r="M591" s="251"/>
      <c r="N591" s="252"/>
      <c r="O591" s="252"/>
      <c r="P591" s="252"/>
      <c r="Q591" s="252"/>
      <c r="R591" s="252"/>
      <c r="S591" s="252"/>
      <c r="T591" s="253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54" t="s">
        <v>152</v>
      </c>
      <c r="AU591" s="254" t="s">
        <v>79</v>
      </c>
      <c r="AV591" s="14" t="s">
        <v>79</v>
      </c>
      <c r="AW591" s="14" t="s">
        <v>32</v>
      </c>
      <c r="AX591" s="14" t="s">
        <v>70</v>
      </c>
      <c r="AY591" s="254" t="s">
        <v>141</v>
      </c>
    </row>
    <row r="592" s="14" customFormat="1">
      <c r="A592" s="14"/>
      <c r="B592" s="244"/>
      <c r="C592" s="245"/>
      <c r="D592" s="235" t="s">
        <v>152</v>
      </c>
      <c r="E592" s="246" t="s">
        <v>19</v>
      </c>
      <c r="F592" s="247" t="s">
        <v>1253</v>
      </c>
      <c r="G592" s="245"/>
      <c r="H592" s="248">
        <v>0.059999999999999998</v>
      </c>
      <c r="I592" s="249"/>
      <c r="J592" s="245"/>
      <c r="K592" s="245"/>
      <c r="L592" s="250"/>
      <c r="M592" s="251"/>
      <c r="N592" s="252"/>
      <c r="O592" s="252"/>
      <c r="P592" s="252"/>
      <c r="Q592" s="252"/>
      <c r="R592" s="252"/>
      <c r="S592" s="252"/>
      <c r="T592" s="253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54" t="s">
        <v>152</v>
      </c>
      <c r="AU592" s="254" t="s">
        <v>79</v>
      </c>
      <c r="AV592" s="14" t="s">
        <v>79</v>
      </c>
      <c r="AW592" s="14" t="s">
        <v>32</v>
      </c>
      <c r="AX592" s="14" t="s">
        <v>70</v>
      </c>
      <c r="AY592" s="254" t="s">
        <v>141</v>
      </c>
    </row>
    <row r="593" s="16" customFormat="1">
      <c r="A593" s="16"/>
      <c r="B593" s="266"/>
      <c r="C593" s="267"/>
      <c r="D593" s="235" t="s">
        <v>152</v>
      </c>
      <c r="E593" s="268" t="s">
        <v>19</v>
      </c>
      <c r="F593" s="269" t="s">
        <v>163</v>
      </c>
      <c r="G593" s="267"/>
      <c r="H593" s="270">
        <v>0.47999999999999998</v>
      </c>
      <c r="I593" s="271"/>
      <c r="J593" s="267"/>
      <c r="K593" s="267"/>
      <c r="L593" s="272"/>
      <c r="M593" s="273"/>
      <c r="N593" s="274"/>
      <c r="O593" s="274"/>
      <c r="P593" s="274"/>
      <c r="Q593" s="274"/>
      <c r="R593" s="274"/>
      <c r="S593" s="274"/>
      <c r="T593" s="275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T593" s="276" t="s">
        <v>152</v>
      </c>
      <c r="AU593" s="276" t="s">
        <v>79</v>
      </c>
      <c r="AV593" s="16" t="s">
        <v>164</v>
      </c>
      <c r="AW593" s="16" t="s">
        <v>32</v>
      </c>
      <c r="AX593" s="16" t="s">
        <v>70</v>
      </c>
      <c r="AY593" s="276" t="s">
        <v>141</v>
      </c>
    </row>
    <row r="594" s="13" customFormat="1">
      <c r="A594" s="13"/>
      <c r="B594" s="233"/>
      <c r="C594" s="234"/>
      <c r="D594" s="235" t="s">
        <v>152</v>
      </c>
      <c r="E594" s="236" t="s">
        <v>19</v>
      </c>
      <c r="F594" s="237" t="s">
        <v>1079</v>
      </c>
      <c r="G594" s="234"/>
      <c r="H594" s="236" t="s">
        <v>19</v>
      </c>
      <c r="I594" s="238"/>
      <c r="J594" s="234"/>
      <c r="K594" s="234"/>
      <c r="L594" s="239"/>
      <c r="M594" s="240"/>
      <c r="N594" s="241"/>
      <c r="O594" s="241"/>
      <c r="P594" s="241"/>
      <c r="Q594" s="241"/>
      <c r="R594" s="241"/>
      <c r="S594" s="241"/>
      <c r="T594" s="242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T594" s="243" t="s">
        <v>152</v>
      </c>
      <c r="AU594" s="243" t="s">
        <v>79</v>
      </c>
      <c r="AV594" s="13" t="s">
        <v>77</v>
      </c>
      <c r="AW594" s="13" t="s">
        <v>32</v>
      </c>
      <c r="AX594" s="13" t="s">
        <v>70</v>
      </c>
      <c r="AY594" s="243" t="s">
        <v>141</v>
      </c>
    </row>
    <row r="595" s="14" customFormat="1">
      <c r="A595" s="14"/>
      <c r="B595" s="244"/>
      <c r="C595" s="245"/>
      <c r="D595" s="235" t="s">
        <v>152</v>
      </c>
      <c r="E595" s="246" t="s">
        <v>19</v>
      </c>
      <c r="F595" s="247" t="s">
        <v>1254</v>
      </c>
      <c r="G595" s="245"/>
      <c r="H595" s="248">
        <v>1.5</v>
      </c>
      <c r="I595" s="249"/>
      <c r="J595" s="245"/>
      <c r="K595" s="245"/>
      <c r="L595" s="250"/>
      <c r="M595" s="251"/>
      <c r="N595" s="252"/>
      <c r="O595" s="252"/>
      <c r="P595" s="252"/>
      <c r="Q595" s="252"/>
      <c r="R595" s="252"/>
      <c r="S595" s="252"/>
      <c r="T595" s="253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T595" s="254" t="s">
        <v>152</v>
      </c>
      <c r="AU595" s="254" t="s">
        <v>79</v>
      </c>
      <c r="AV595" s="14" t="s">
        <v>79</v>
      </c>
      <c r="AW595" s="14" t="s">
        <v>32</v>
      </c>
      <c r="AX595" s="14" t="s">
        <v>70</v>
      </c>
      <c r="AY595" s="254" t="s">
        <v>141</v>
      </c>
    </row>
    <row r="596" s="14" customFormat="1">
      <c r="A596" s="14"/>
      <c r="B596" s="244"/>
      <c r="C596" s="245"/>
      <c r="D596" s="235" t="s">
        <v>152</v>
      </c>
      <c r="E596" s="246" t="s">
        <v>19</v>
      </c>
      <c r="F596" s="247" t="s">
        <v>1255</v>
      </c>
      <c r="G596" s="245"/>
      <c r="H596" s="248">
        <v>0.375</v>
      </c>
      <c r="I596" s="249"/>
      <c r="J596" s="245"/>
      <c r="K596" s="245"/>
      <c r="L596" s="250"/>
      <c r="M596" s="251"/>
      <c r="N596" s="252"/>
      <c r="O596" s="252"/>
      <c r="P596" s="252"/>
      <c r="Q596" s="252"/>
      <c r="R596" s="252"/>
      <c r="S596" s="252"/>
      <c r="T596" s="253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254" t="s">
        <v>152</v>
      </c>
      <c r="AU596" s="254" t="s">
        <v>79</v>
      </c>
      <c r="AV596" s="14" t="s">
        <v>79</v>
      </c>
      <c r="AW596" s="14" t="s">
        <v>32</v>
      </c>
      <c r="AX596" s="14" t="s">
        <v>70</v>
      </c>
      <c r="AY596" s="254" t="s">
        <v>141</v>
      </c>
    </row>
    <row r="597" s="14" customFormat="1">
      <c r="A597" s="14"/>
      <c r="B597" s="244"/>
      <c r="C597" s="245"/>
      <c r="D597" s="235" t="s">
        <v>152</v>
      </c>
      <c r="E597" s="246" t="s">
        <v>19</v>
      </c>
      <c r="F597" s="247" t="s">
        <v>1255</v>
      </c>
      <c r="G597" s="245"/>
      <c r="H597" s="248">
        <v>0.375</v>
      </c>
      <c r="I597" s="249"/>
      <c r="J597" s="245"/>
      <c r="K597" s="245"/>
      <c r="L597" s="250"/>
      <c r="M597" s="251"/>
      <c r="N597" s="252"/>
      <c r="O597" s="252"/>
      <c r="P597" s="252"/>
      <c r="Q597" s="252"/>
      <c r="R597" s="252"/>
      <c r="S597" s="252"/>
      <c r="T597" s="253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T597" s="254" t="s">
        <v>152</v>
      </c>
      <c r="AU597" s="254" t="s">
        <v>79</v>
      </c>
      <c r="AV597" s="14" t="s">
        <v>79</v>
      </c>
      <c r="AW597" s="14" t="s">
        <v>32</v>
      </c>
      <c r="AX597" s="14" t="s">
        <v>70</v>
      </c>
      <c r="AY597" s="254" t="s">
        <v>141</v>
      </c>
    </row>
    <row r="598" s="14" customFormat="1">
      <c r="A598" s="14"/>
      <c r="B598" s="244"/>
      <c r="C598" s="245"/>
      <c r="D598" s="235" t="s">
        <v>152</v>
      </c>
      <c r="E598" s="246" t="s">
        <v>19</v>
      </c>
      <c r="F598" s="247" t="s">
        <v>1255</v>
      </c>
      <c r="G598" s="245"/>
      <c r="H598" s="248">
        <v>0.375</v>
      </c>
      <c r="I598" s="249"/>
      <c r="J598" s="245"/>
      <c r="K598" s="245"/>
      <c r="L598" s="250"/>
      <c r="M598" s="251"/>
      <c r="N598" s="252"/>
      <c r="O598" s="252"/>
      <c r="P598" s="252"/>
      <c r="Q598" s="252"/>
      <c r="R598" s="252"/>
      <c r="S598" s="252"/>
      <c r="T598" s="253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54" t="s">
        <v>152</v>
      </c>
      <c r="AU598" s="254" t="s">
        <v>79</v>
      </c>
      <c r="AV598" s="14" t="s">
        <v>79</v>
      </c>
      <c r="AW598" s="14" t="s">
        <v>32</v>
      </c>
      <c r="AX598" s="14" t="s">
        <v>70</v>
      </c>
      <c r="AY598" s="254" t="s">
        <v>141</v>
      </c>
    </row>
    <row r="599" s="14" customFormat="1">
      <c r="A599" s="14"/>
      <c r="B599" s="244"/>
      <c r="C599" s="245"/>
      <c r="D599" s="235" t="s">
        <v>152</v>
      </c>
      <c r="E599" s="246" t="s">
        <v>19</v>
      </c>
      <c r="F599" s="247" t="s">
        <v>1256</v>
      </c>
      <c r="G599" s="245"/>
      <c r="H599" s="248">
        <v>0.29999999999999999</v>
      </c>
      <c r="I599" s="249"/>
      <c r="J599" s="245"/>
      <c r="K599" s="245"/>
      <c r="L599" s="250"/>
      <c r="M599" s="251"/>
      <c r="N599" s="252"/>
      <c r="O599" s="252"/>
      <c r="P599" s="252"/>
      <c r="Q599" s="252"/>
      <c r="R599" s="252"/>
      <c r="S599" s="252"/>
      <c r="T599" s="253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T599" s="254" t="s">
        <v>152</v>
      </c>
      <c r="AU599" s="254" t="s">
        <v>79</v>
      </c>
      <c r="AV599" s="14" t="s">
        <v>79</v>
      </c>
      <c r="AW599" s="14" t="s">
        <v>32</v>
      </c>
      <c r="AX599" s="14" t="s">
        <v>70</v>
      </c>
      <c r="AY599" s="254" t="s">
        <v>141</v>
      </c>
    </row>
    <row r="600" s="14" customFormat="1">
      <c r="A600" s="14"/>
      <c r="B600" s="244"/>
      <c r="C600" s="245"/>
      <c r="D600" s="235" t="s">
        <v>152</v>
      </c>
      <c r="E600" s="246" t="s">
        <v>19</v>
      </c>
      <c r="F600" s="247" t="s">
        <v>1256</v>
      </c>
      <c r="G600" s="245"/>
      <c r="H600" s="248">
        <v>0.29999999999999999</v>
      </c>
      <c r="I600" s="249"/>
      <c r="J600" s="245"/>
      <c r="K600" s="245"/>
      <c r="L600" s="250"/>
      <c r="M600" s="251"/>
      <c r="N600" s="252"/>
      <c r="O600" s="252"/>
      <c r="P600" s="252"/>
      <c r="Q600" s="252"/>
      <c r="R600" s="252"/>
      <c r="S600" s="252"/>
      <c r="T600" s="253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T600" s="254" t="s">
        <v>152</v>
      </c>
      <c r="AU600" s="254" t="s">
        <v>79</v>
      </c>
      <c r="AV600" s="14" t="s">
        <v>79</v>
      </c>
      <c r="AW600" s="14" t="s">
        <v>32</v>
      </c>
      <c r="AX600" s="14" t="s">
        <v>70</v>
      </c>
      <c r="AY600" s="254" t="s">
        <v>141</v>
      </c>
    </row>
    <row r="601" s="14" customFormat="1">
      <c r="A601" s="14"/>
      <c r="B601" s="244"/>
      <c r="C601" s="245"/>
      <c r="D601" s="235" t="s">
        <v>152</v>
      </c>
      <c r="E601" s="246" t="s">
        <v>19</v>
      </c>
      <c r="F601" s="247" t="s">
        <v>1255</v>
      </c>
      <c r="G601" s="245"/>
      <c r="H601" s="248">
        <v>0.375</v>
      </c>
      <c r="I601" s="249"/>
      <c r="J601" s="245"/>
      <c r="K601" s="245"/>
      <c r="L601" s="250"/>
      <c r="M601" s="251"/>
      <c r="N601" s="252"/>
      <c r="O601" s="252"/>
      <c r="P601" s="252"/>
      <c r="Q601" s="252"/>
      <c r="R601" s="252"/>
      <c r="S601" s="252"/>
      <c r="T601" s="253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T601" s="254" t="s">
        <v>152</v>
      </c>
      <c r="AU601" s="254" t="s">
        <v>79</v>
      </c>
      <c r="AV601" s="14" t="s">
        <v>79</v>
      </c>
      <c r="AW601" s="14" t="s">
        <v>32</v>
      </c>
      <c r="AX601" s="14" t="s">
        <v>70</v>
      </c>
      <c r="AY601" s="254" t="s">
        <v>141</v>
      </c>
    </row>
    <row r="602" s="14" customFormat="1">
      <c r="A602" s="14"/>
      <c r="B602" s="244"/>
      <c r="C602" s="245"/>
      <c r="D602" s="235" t="s">
        <v>152</v>
      </c>
      <c r="E602" s="246" t="s">
        <v>19</v>
      </c>
      <c r="F602" s="247" t="s">
        <v>1256</v>
      </c>
      <c r="G602" s="245"/>
      <c r="H602" s="248">
        <v>0.29999999999999999</v>
      </c>
      <c r="I602" s="249"/>
      <c r="J602" s="245"/>
      <c r="K602" s="245"/>
      <c r="L602" s="250"/>
      <c r="M602" s="251"/>
      <c r="N602" s="252"/>
      <c r="O602" s="252"/>
      <c r="P602" s="252"/>
      <c r="Q602" s="252"/>
      <c r="R602" s="252"/>
      <c r="S602" s="252"/>
      <c r="T602" s="253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54" t="s">
        <v>152</v>
      </c>
      <c r="AU602" s="254" t="s">
        <v>79</v>
      </c>
      <c r="AV602" s="14" t="s">
        <v>79</v>
      </c>
      <c r="AW602" s="14" t="s">
        <v>32</v>
      </c>
      <c r="AX602" s="14" t="s">
        <v>70</v>
      </c>
      <c r="AY602" s="254" t="s">
        <v>141</v>
      </c>
    </row>
    <row r="603" s="14" customFormat="1">
      <c r="A603" s="14"/>
      <c r="B603" s="244"/>
      <c r="C603" s="245"/>
      <c r="D603" s="235" t="s">
        <v>152</v>
      </c>
      <c r="E603" s="246" t="s">
        <v>19</v>
      </c>
      <c r="F603" s="247" t="s">
        <v>1257</v>
      </c>
      <c r="G603" s="245"/>
      <c r="H603" s="248">
        <v>0.75</v>
      </c>
      <c r="I603" s="249"/>
      <c r="J603" s="245"/>
      <c r="K603" s="245"/>
      <c r="L603" s="250"/>
      <c r="M603" s="251"/>
      <c r="N603" s="252"/>
      <c r="O603" s="252"/>
      <c r="P603" s="252"/>
      <c r="Q603" s="252"/>
      <c r="R603" s="252"/>
      <c r="S603" s="252"/>
      <c r="T603" s="253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T603" s="254" t="s">
        <v>152</v>
      </c>
      <c r="AU603" s="254" t="s">
        <v>79</v>
      </c>
      <c r="AV603" s="14" t="s">
        <v>79</v>
      </c>
      <c r="AW603" s="14" t="s">
        <v>32</v>
      </c>
      <c r="AX603" s="14" t="s">
        <v>70</v>
      </c>
      <c r="AY603" s="254" t="s">
        <v>141</v>
      </c>
    </row>
    <row r="604" s="13" customFormat="1">
      <c r="A604" s="13"/>
      <c r="B604" s="233"/>
      <c r="C604" s="234"/>
      <c r="D604" s="235" t="s">
        <v>152</v>
      </c>
      <c r="E604" s="236" t="s">
        <v>19</v>
      </c>
      <c r="F604" s="237" t="s">
        <v>1079</v>
      </c>
      <c r="G604" s="234"/>
      <c r="H604" s="236" t="s">
        <v>19</v>
      </c>
      <c r="I604" s="238"/>
      <c r="J604" s="234"/>
      <c r="K604" s="234"/>
      <c r="L604" s="239"/>
      <c r="M604" s="240"/>
      <c r="N604" s="241"/>
      <c r="O604" s="241"/>
      <c r="P604" s="241"/>
      <c r="Q604" s="241"/>
      <c r="R604" s="241"/>
      <c r="S604" s="241"/>
      <c r="T604" s="242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T604" s="243" t="s">
        <v>152</v>
      </c>
      <c r="AU604" s="243" t="s">
        <v>79</v>
      </c>
      <c r="AV604" s="13" t="s">
        <v>77</v>
      </c>
      <c r="AW604" s="13" t="s">
        <v>32</v>
      </c>
      <c r="AX604" s="13" t="s">
        <v>70</v>
      </c>
      <c r="AY604" s="243" t="s">
        <v>141</v>
      </c>
    </row>
    <row r="605" s="14" customFormat="1">
      <c r="A605" s="14"/>
      <c r="B605" s="244"/>
      <c r="C605" s="245"/>
      <c r="D605" s="235" t="s">
        <v>152</v>
      </c>
      <c r="E605" s="246" t="s">
        <v>19</v>
      </c>
      <c r="F605" s="247" t="s">
        <v>1258</v>
      </c>
      <c r="G605" s="245"/>
      <c r="H605" s="248">
        <v>0.80000000000000004</v>
      </c>
      <c r="I605" s="249"/>
      <c r="J605" s="245"/>
      <c r="K605" s="245"/>
      <c r="L605" s="250"/>
      <c r="M605" s="251"/>
      <c r="N605" s="252"/>
      <c r="O605" s="252"/>
      <c r="P605" s="252"/>
      <c r="Q605" s="252"/>
      <c r="R605" s="252"/>
      <c r="S605" s="252"/>
      <c r="T605" s="253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T605" s="254" t="s">
        <v>152</v>
      </c>
      <c r="AU605" s="254" t="s">
        <v>79</v>
      </c>
      <c r="AV605" s="14" t="s">
        <v>79</v>
      </c>
      <c r="AW605" s="14" t="s">
        <v>32</v>
      </c>
      <c r="AX605" s="14" t="s">
        <v>70</v>
      </c>
      <c r="AY605" s="254" t="s">
        <v>141</v>
      </c>
    </row>
    <row r="606" s="13" customFormat="1">
      <c r="A606" s="13"/>
      <c r="B606" s="233"/>
      <c r="C606" s="234"/>
      <c r="D606" s="235" t="s">
        <v>152</v>
      </c>
      <c r="E606" s="236" t="s">
        <v>19</v>
      </c>
      <c r="F606" s="237" t="s">
        <v>1079</v>
      </c>
      <c r="G606" s="234"/>
      <c r="H606" s="236" t="s">
        <v>19</v>
      </c>
      <c r="I606" s="238"/>
      <c r="J606" s="234"/>
      <c r="K606" s="234"/>
      <c r="L606" s="239"/>
      <c r="M606" s="240"/>
      <c r="N606" s="241"/>
      <c r="O606" s="241"/>
      <c r="P606" s="241"/>
      <c r="Q606" s="241"/>
      <c r="R606" s="241"/>
      <c r="S606" s="241"/>
      <c r="T606" s="242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T606" s="243" t="s">
        <v>152</v>
      </c>
      <c r="AU606" s="243" t="s">
        <v>79</v>
      </c>
      <c r="AV606" s="13" t="s">
        <v>77</v>
      </c>
      <c r="AW606" s="13" t="s">
        <v>32</v>
      </c>
      <c r="AX606" s="13" t="s">
        <v>70</v>
      </c>
      <c r="AY606" s="243" t="s">
        <v>141</v>
      </c>
    </row>
    <row r="607" s="14" customFormat="1">
      <c r="A607" s="14"/>
      <c r="B607" s="244"/>
      <c r="C607" s="245"/>
      <c r="D607" s="235" t="s">
        <v>152</v>
      </c>
      <c r="E607" s="246" t="s">
        <v>19</v>
      </c>
      <c r="F607" s="247" t="s">
        <v>1259</v>
      </c>
      <c r="G607" s="245"/>
      <c r="H607" s="248">
        <v>0.044999999999999998</v>
      </c>
      <c r="I607" s="249"/>
      <c r="J607" s="245"/>
      <c r="K607" s="245"/>
      <c r="L607" s="250"/>
      <c r="M607" s="251"/>
      <c r="N607" s="252"/>
      <c r="O607" s="252"/>
      <c r="P607" s="252"/>
      <c r="Q607" s="252"/>
      <c r="R607" s="252"/>
      <c r="S607" s="252"/>
      <c r="T607" s="253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T607" s="254" t="s">
        <v>152</v>
      </c>
      <c r="AU607" s="254" t="s">
        <v>79</v>
      </c>
      <c r="AV607" s="14" t="s">
        <v>79</v>
      </c>
      <c r="AW607" s="14" t="s">
        <v>32</v>
      </c>
      <c r="AX607" s="14" t="s">
        <v>70</v>
      </c>
      <c r="AY607" s="254" t="s">
        <v>141</v>
      </c>
    </row>
    <row r="608" s="14" customFormat="1">
      <c r="A608" s="14"/>
      <c r="B608" s="244"/>
      <c r="C608" s="245"/>
      <c r="D608" s="235" t="s">
        <v>152</v>
      </c>
      <c r="E608" s="246" t="s">
        <v>19</v>
      </c>
      <c r="F608" s="247" t="s">
        <v>1259</v>
      </c>
      <c r="G608" s="245"/>
      <c r="H608" s="248">
        <v>0.044999999999999998</v>
      </c>
      <c r="I608" s="249"/>
      <c r="J608" s="245"/>
      <c r="K608" s="245"/>
      <c r="L608" s="250"/>
      <c r="M608" s="251"/>
      <c r="N608" s="252"/>
      <c r="O608" s="252"/>
      <c r="P608" s="252"/>
      <c r="Q608" s="252"/>
      <c r="R608" s="252"/>
      <c r="S608" s="252"/>
      <c r="T608" s="253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T608" s="254" t="s">
        <v>152</v>
      </c>
      <c r="AU608" s="254" t="s">
        <v>79</v>
      </c>
      <c r="AV608" s="14" t="s">
        <v>79</v>
      </c>
      <c r="AW608" s="14" t="s">
        <v>32</v>
      </c>
      <c r="AX608" s="14" t="s">
        <v>70</v>
      </c>
      <c r="AY608" s="254" t="s">
        <v>141</v>
      </c>
    </row>
    <row r="609" s="14" customFormat="1">
      <c r="A609" s="14"/>
      <c r="B609" s="244"/>
      <c r="C609" s="245"/>
      <c r="D609" s="235" t="s">
        <v>152</v>
      </c>
      <c r="E609" s="246" t="s">
        <v>19</v>
      </c>
      <c r="F609" s="247" t="s">
        <v>1259</v>
      </c>
      <c r="G609" s="245"/>
      <c r="H609" s="248">
        <v>0.044999999999999998</v>
      </c>
      <c r="I609" s="249"/>
      <c r="J609" s="245"/>
      <c r="K609" s="245"/>
      <c r="L609" s="250"/>
      <c r="M609" s="251"/>
      <c r="N609" s="252"/>
      <c r="O609" s="252"/>
      <c r="P609" s="252"/>
      <c r="Q609" s="252"/>
      <c r="R609" s="252"/>
      <c r="S609" s="252"/>
      <c r="T609" s="253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54" t="s">
        <v>152</v>
      </c>
      <c r="AU609" s="254" t="s">
        <v>79</v>
      </c>
      <c r="AV609" s="14" t="s">
        <v>79</v>
      </c>
      <c r="AW609" s="14" t="s">
        <v>32</v>
      </c>
      <c r="AX609" s="14" t="s">
        <v>70</v>
      </c>
      <c r="AY609" s="254" t="s">
        <v>141</v>
      </c>
    </row>
    <row r="610" s="14" customFormat="1">
      <c r="A610" s="14"/>
      <c r="B610" s="244"/>
      <c r="C610" s="245"/>
      <c r="D610" s="235" t="s">
        <v>152</v>
      </c>
      <c r="E610" s="246" t="s">
        <v>19</v>
      </c>
      <c r="F610" s="247" t="s">
        <v>1259</v>
      </c>
      <c r="G610" s="245"/>
      <c r="H610" s="248">
        <v>0.044999999999999998</v>
      </c>
      <c r="I610" s="249"/>
      <c r="J610" s="245"/>
      <c r="K610" s="245"/>
      <c r="L610" s="250"/>
      <c r="M610" s="251"/>
      <c r="N610" s="252"/>
      <c r="O610" s="252"/>
      <c r="P610" s="252"/>
      <c r="Q610" s="252"/>
      <c r="R610" s="252"/>
      <c r="S610" s="252"/>
      <c r="T610" s="253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254" t="s">
        <v>152</v>
      </c>
      <c r="AU610" s="254" t="s">
        <v>79</v>
      </c>
      <c r="AV610" s="14" t="s">
        <v>79</v>
      </c>
      <c r="AW610" s="14" t="s">
        <v>32</v>
      </c>
      <c r="AX610" s="14" t="s">
        <v>70</v>
      </c>
      <c r="AY610" s="254" t="s">
        <v>141</v>
      </c>
    </row>
    <row r="611" s="16" customFormat="1">
      <c r="A611" s="16"/>
      <c r="B611" s="266"/>
      <c r="C611" s="267"/>
      <c r="D611" s="235" t="s">
        <v>152</v>
      </c>
      <c r="E611" s="268" t="s">
        <v>19</v>
      </c>
      <c r="F611" s="269" t="s">
        <v>163</v>
      </c>
      <c r="G611" s="267"/>
      <c r="H611" s="270">
        <v>5.629999999999999</v>
      </c>
      <c r="I611" s="271"/>
      <c r="J611" s="267"/>
      <c r="K611" s="267"/>
      <c r="L611" s="272"/>
      <c r="M611" s="273"/>
      <c r="N611" s="274"/>
      <c r="O611" s="274"/>
      <c r="P611" s="274"/>
      <c r="Q611" s="274"/>
      <c r="R611" s="274"/>
      <c r="S611" s="274"/>
      <c r="T611" s="275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T611" s="276" t="s">
        <v>152</v>
      </c>
      <c r="AU611" s="276" t="s">
        <v>79</v>
      </c>
      <c r="AV611" s="16" t="s">
        <v>164</v>
      </c>
      <c r="AW611" s="16" t="s">
        <v>32</v>
      </c>
      <c r="AX611" s="16" t="s">
        <v>70</v>
      </c>
      <c r="AY611" s="276" t="s">
        <v>141</v>
      </c>
    </row>
    <row r="612" s="13" customFormat="1">
      <c r="A612" s="13"/>
      <c r="B612" s="233"/>
      <c r="C612" s="234"/>
      <c r="D612" s="235" t="s">
        <v>152</v>
      </c>
      <c r="E612" s="236" t="s">
        <v>19</v>
      </c>
      <c r="F612" s="237" t="s">
        <v>1079</v>
      </c>
      <c r="G612" s="234"/>
      <c r="H612" s="236" t="s">
        <v>19</v>
      </c>
      <c r="I612" s="238"/>
      <c r="J612" s="234"/>
      <c r="K612" s="234"/>
      <c r="L612" s="239"/>
      <c r="M612" s="240"/>
      <c r="N612" s="241"/>
      <c r="O612" s="241"/>
      <c r="P612" s="241"/>
      <c r="Q612" s="241"/>
      <c r="R612" s="241"/>
      <c r="S612" s="241"/>
      <c r="T612" s="242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T612" s="243" t="s">
        <v>152</v>
      </c>
      <c r="AU612" s="243" t="s">
        <v>79</v>
      </c>
      <c r="AV612" s="13" t="s">
        <v>77</v>
      </c>
      <c r="AW612" s="13" t="s">
        <v>32</v>
      </c>
      <c r="AX612" s="13" t="s">
        <v>70</v>
      </c>
      <c r="AY612" s="243" t="s">
        <v>141</v>
      </c>
    </row>
    <row r="613" s="14" customFormat="1">
      <c r="A613" s="14"/>
      <c r="B613" s="244"/>
      <c r="C613" s="245"/>
      <c r="D613" s="235" t="s">
        <v>152</v>
      </c>
      <c r="E613" s="246" t="s">
        <v>19</v>
      </c>
      <c r="F613" s="247" t="s">
        <v>1260</v>
      </c>
      <c r="G613" s="245"/>
      <c r="H613" s="248">
        <v>0.41999999999999998</v>
      </c>
      <c r="I613" s="249"/>
      <c r="J613" s="245"/>
      <c r="K613" s="245"/>
      <c r="L613" s="250"/>
      <c r="M613" s="251"/>
      <c r="N613" s="252"/>
      <c r="O613" s="252"/>
      <c r="P613" s="252"/>
      <c r="Q613" s="252"/>
      <c r="R613" s="252"/>
      <c r="S613" s="252"/>
      <c r="T613" s="253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54" t="s">
        <v>152</v>
      </c>
      <c r="AU613" s="254" t="s">
        <v>79</v>
      </c>
      <c r="AV613" s="14" t="s">
        <v>79</v>
      </c>
      <c r="AW613" s="14" t="s">
        <v>32</v>
      </c>
      <c r="AX613" s="14" t="s">
        <v>70</v>
      </c>
      <c r="AY613" s="254" t="s">
        <v>141</v>
      </c>
    </row>
    <row r="614" s="14" customFormat="1">
      <c r="A614" s="14"/>
      <c r="B614" s="244"/>
      <c r="C614" s="245"/>
      <c r="D614" s="235" t="s">
        <v>152</v>
      </c>
      <c r="E614" s="246" t="s">
        <v>19</v>
      </c>
      <c r="F614" s="247" t="s">
        <v>1261</v>
      </c>
      <c r="G614" s="245"/>
      <c r="H614" s="248">
        <v>0.52500000000000002</v>
      </c>
      <c r="I614" s="249"/>
      <c r="J614" s="245"/>
      <c r="K614" s="245"/>
      <c r="L614" s="250"/>
      <c r="M614" s="251"/>
      <c r="N614" s="252"/>
      <c r="O614" s="252"/>
      <c r="P614" s="252"/>
      <c r="Q614" s="252"/>
      <c r="R614" s="252"/>
      <c r="S614" s="252"/>
      <c r="T614" s="253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54" t="s">
        <v>152</v>
      </c>
      <c r="AU614" s="254" t="s">
        <v>79</v>
      </c>
      <c r="AV614" s="14" t="s">
        <v>79</v>
      </c>
      <c r="AW614" s="14" t="s">
        <v>32</v>
      </c>
      <c r="AX614" s="14" t="s">
        <v>70</v>
      </c>
      <c r="AY614" s="254" t="s">
        <v>141</v>
      </c>
    </row>
    <row r="615" s="14" customFormat="1">
      <c r="A615" s="14"/>
      <c r="B615" s="244"/>
      <c r="C615" s="245"/>
      <c r="D615" s="235" t="s">
        <v>152</v>
      </c>
      <c r="E615" s="246" t="s">
        <v>19</v>
      </c>
      <c r="F615" s="247" t="s">
        <v>1260</v>
      </c>
      <c r="G615" s="245"/>
      <c r="H615" s="248">
        <v>0.41999999999999998</v>
      </c>
      <c r="I615" s="249"/>
      <c r="J615" s="245"/>
      <c r="K615" s="245"/>
      <c r="L615" s="250"/>
      <c r="M615" s="251"/>
      <c r="N615" s="252"/>
      <c r="O615" s="252"/>
      <c r="P615" s="252"/>
      <c r="Q615" s="252"/>
      <c r="R615" s="252"/>
      <c r="S615" s="252"/>
      <c r="T615" s="253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T615" s="254" t="s">
        <v>152</v>
      </c>
      <c r="AU615" s="254" t="s">
        <v>79</v>
      </c>
      <c r="AV615" s="14" t="s">
        <v>79</v>
      </c>
      <c r="AW615" s="14" t="s">
        <v>32</v>
      </c>
      <c r="AX615" s="14" t="s">
        <v>70</v>
      </c>
      <c r="AY615" s="254" t="s">
        <v>141</v>
      </c>
    </row>
    <row r="616" s="14" customFormat="1">
      <c r="A616" s="14"/>
      <c r="B616" s="244"/>
      <c r="C616" s="245"/>
      <c r="D616" s="235" t="s">
        <v>152</v>
      </c>
      <c r="E616" s="246" t="s">
        <v>19</v>
      </c>
      <c r="F616" s="247" t="s">
        <v>1262</v>
      </c>
      <c r="G616" s="245"/>
      <c r="H616" s="248">
        <v>0.34999999999999998</v>
      </c>
      <c r="I616" s="249"/>
      <c r="J616" s="245"/>
      <c r="K616" s="245"/>
      <c r="L616" s="250"/>
      <c r="M616" s="251"/>
      <c r="N616" s="252"/>
      <c r="O616" s="252"/>
      <c r="P616" s="252"/>
      <c r="Q616" s="252"/>
      <c r="R616" s="252"/>
      <c r="S616" s="252"/>
      <c r="T616" s="253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T616" s="254" t="s">
        <v>152</v>
      </c>
      <c r="AU616" s="254" t="s">
        <v>79</v>
      </c>
      <c r="AV616" s="14" t="s">
        <v>79</v>
      </c>
      <c r="AW616" s="14" t="s">
        <v>32</v>
      </c>
      <c r="AX616" s="14" t="s">
        <v>70</v>
      </c>
      <c r="AY616" s="254" t="s">
        <v>141</v>
      </c>
    </row>
    <row r="617" s="16" customFormat="1">
      <c r="A617" s="16"/>
      <c r="B617" s="266"/>
      <c r="C617" s="267"/>
      <c r="D617" s="235" t="s">
        <v>152</v>
      </c>
      <c r="E617" s="268" t="s">
        <v>19</v>
      </c>
      <c r="F617" s="269" t="s">
        <v>163</v>
      </c>
      <c r="G617" s="267"/>
      <c r="H617" s="270">
        <v>1.7149999999999999</v>
      </c>
      <c r="I617" s="271"/>
      <c r="J617" s="267"/>
      <c r="K617" s="267"/>
      <c r="L617" s="272"/>
      <c r="M617" s="273"/>
      <c r="N617" s="274"/>
      <c r="O617" s="274"/>
      <c r="P617" s="274"/>
      <c r="Q617" s="274"/>
      <c r="R617" s="274"/>
      <c r="S617" s="274"/>
      <c r="T617" s="275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T617" s="276" t="s">
        <v>152</v>
      </c>
      <c r="AU617" s="276" t="s">
        <v>79</v>
      </c>
      <c r="AV617" s="16" t="s">
        <v>164</v>
      </c>
      <c r="AW617" s="16" t="s">
        <v>32</v>
      </c>
      <c r="AX617" s="16" t="s">
        <v>70</v>
      </c>
      <c r="AY617" s="276" t="s">
        <v>141</v>
      </c>
    </row>
    <row r="618" s="13" customFormat="1">
      <c r="A618" s="13"/>
      <c r="B618" s="233"/>
      <c r="C618" s="234"/>
      <c r="D618" s="235" t="s">
        <v>152</v>
      </c>
      <c r="E618" s="236" t="s">
        <v>19</v>
      </c>
      <c r="F618" s="237" t="s">
        <v>1079</v>
      </c>
      <c r="G618" s="234"/>
      <c r="H618" s="236" t="s">
        <v>19</v>
      </c>
      <c r="I618" s="238"/>
      <c r="J618" s="234"/>
      <c r="K618" s="234"/>
      <c r="L618" s="239"/>
      <c r="M618" s="240"/>
      <c r="N618" s="241"/>
      <c r="O618" s="241"/>
      <c r="P618" s="241"/>
      <c r="Q618" s="241"/>
      <c r="R618" s="241"/>
      <c r="S618" s="241"/>
      <c r="T618" s="242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T618" s="243" t="s">
        <v>152</v>
      </c>
      <c r="AU618" s="243" t="s">
        <v>79</v>
      </c>
      <c r="AV618" s="13" t="s">
        <v>77</v>
      </c>
      <c r="AW618" s="13" t="s">
        <v>32</v>
      </c>
      <c r="AX618" s="13" t="s">
        <v>70</v>
      </c>
      <c r="AY618" s="243" t="s">
        <v>141</v>
      </c>
    </row>
    <row r="619" s="14" customFormat="1">
      <c r="A619" s="14"/>
      <c r="B619" s="244"/>
      <c r="C619" s="245"/>
      <c r="D619" s="235" t="s">
        <v>152</v>
      </c>
      <c r="E619" s="246" t="s">
        <v>19</v>
      </c>
      <c r="F619" s="247" t="s">
        <v>1263</v>
      </c>
      <c r="G619" s="245"/>
      <c r="H619" s="248">
        <v>1.085</v>
      </c>
      <c r="I619" s="249"/>
      <c r="J619" s="245"/>
      <c r="K619" s="245"/>
      <c r="L619" s="250"/>
      <c r="M619" s="251"/>
      <c r="N619" s="252"/>
      <c r="O619" s="252"/>
      <c r="P619" s="252"/>
      <c r="Q619" s="252"/>
      <c r="R619" s="252"/>
      <c r="S619" s="252"/>
      <c r="T619" s="253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T619" s="254" t="s">
        <v>152</v>
      </c>
      <c r="AU619" s="254" t="s">
        <v>79</v>
      </c>
      <c r="AV619" s="14" t="s">
        <v>79</v>
      </c>
      <c r="AW619" s="14" t="s">
        <v>32</v>
      </c>
      <c r="AX619" s="14" t="s">
        <v>70</v>
      </c>
      <c r="AY619" s="254" t="s">
        <v>141</v>
      </c>
    </row>
    <row r="620" s="16" customFormat="1">
      <c r="A620" s="16"/>
      <c r="B620" s="266"/>
      <c r="C620" s="267"/>
      <c r="D620" s="235" t="s">
        <v>152</v>
      </c>
      <c r="E620" s="268" t="s">
        <v>19</v>
      </c>
      <c r="F620" s="269" t="s">
        <v>163</v>
      </c>
      <c r="G620" s="267"/>
      <c r="H620" s="270">
        <v>1.085</v>
      </c>
      <c r="I620" s="271"/>
      <c r="J620" s="267"/>
      <c r="K620" s="267"/>
      <c r="L620" s="272"/>
      <c r="M620" s="273"/>
      <c r="N620" s="274"/>
      <c r="O620" s="274"/>
      <c r="P620" s="274"/>
      <c r="Q620" s="274"/>
      <c r="R620" s="274"/>
      <c r="S620" s="274"/>
      <c r="T620" s="275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T620" s="276" t="s">
        <v>152</v>
      </c>
      <c r="AU620" s="276" t="s">
        <v>79</v>
      </c>
      <c r="AV620" s="16" t="s">
        <v>164</v>
      </c>
      <c r="AW620" s="16" t="s">
        <v>32</v>
      </c>
      <c r="AX620" s="16" t="s">
        <v>70</v>
      </c>
      <c r="AY620" s="276" t="s">
        <v>141</v>
      </c>
    </row>
    <row r="621" s="15" customFormat="1">
      <c r="A621" s="15"/>
      <c r="B621" s="255"/>
      <c r="C621" s="256"/>
      <c r="D621" s="235" t="s">
        <v>152</v>
      </c>
      <c r="E621" s="257" t="s">
        <v>19</v>
      </c>
      <c r="F621" s="258" t="s">
        <v>155</v>
      </c>
      <c r="G621" s="256"/>
      <c r="H621" s="259">
        <v>9.1499999999999986</v>
      </c>
      <c r="I621" s="260"/>
      <c r="J621" s="256"/>
      <c r="K621" s="256"/>
      <c r="L621" s="261"/>
      <c r="M621" s="262"/>
      <c r="N621" s="263"/>
      <c r="O621" s="263"/>
      <c r="P621" s="263"/>
      <c r="Q621" s="263"/>
      <c r="R621" s="263"/>
      <c r="S621" s="263"/>
      <c r="T621" s="264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T621" s="265" t="s">
        <v>152</v>
      </c>
      <c r="AU621" s="265" t="s">
        <v>79</v>
      </c>
      <c r="AV621" s="15" t="s">
        <v>148</v>
      </c>
      <c r="AW621" s="15" t="s">
        <v>32</v>
      </c>
      <c r="AX621" s="15" t="s">
        <v>77</v>
      </c>
      <c r="AY621" s="265" t="s">
        <v>141</v>
      </c>
    </row>
    <row r="622" s="2" customFormat="1" ht="24.15" customHeight="1">
      <c r="A622" s="41"/>
      <c r="B622" s="42"/>
      <c r="C622" s="215" t="s">
        <v>400</v>
      </c>
      <c r="D622" s="215" t="s">
        <v>143</v>
      </c>
      <c r="E622" s="216" t="s">
        <v>331</v>
      </c>
      <c r="F622" s="217" t="s">
        <v>332</v>
      </c>
      <c r="G622" s="218" t="s">
        <v>216</v>
      </c>
      <c r="H622" s="219">
        <v>27.885000000000002</v>
      </c>
      <c r="I622" s="220"/>
      <c r="J622" s="221">
        <f>ROUND(I622*H622,2)</f>
        <v>0</v>
      </c>
      <c r="K622" s="217" t="s">
        <v>147</v>
      </c>
      <c r="L622" s="47"/>
      <c r="M622" s="222" t="s">
        <v>19</v>
      </c>
      <c r="N622" s="223" t="s">
        <v>41</v>
      </c>
      <c r="O622" s="87"/>
      <c r="P622" s="224">
        <f>O622*H622</f>
        <v>0</v>
      </c>
      <c r="Q622" s="224">
        <v>0</v>
      </c>
      <c r="R622" s="224">
        <f>Q622*H622</f>
        <v>0</v>
      </c>
      <c r="S622" s="224">
        <v>0</v>
      </c>
      <c r="T622" s="225">
        <f>S622*H622</f>
        <v>0</v>
      </c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R622" s="226" t="s">
        <v>148</v>
      </c>
      <c r="AT622" s="226" t="s">
        <v>143</v>
      </c>
      <c r="AU622" s="226" t="s">
        <v>79</v>
      </c>
      <c r="AY622" s="20" t="s">
        <v>141</v>
      </c>
      <c r="BE622" s="227">
        <f>IF(N622="základní",J622,0)</f>
        <v>0</v>
      </c>
      <c r="BF622" s="227">
        <f>IF(N622="snížená",J622,0)</f>
        <v>0</v>
      </c>
      <c r="BG622" s="227">
        <f>IF(N622="zákl. přenesená",J622,0)</f>
        <v>0</v>
      </c>
      <c r="BH622" s="227">
        <f>IF(N622="sníž. přenesená",J622,0)</f>
        <v>0</v>
      </c>
      <c r="BI622" s="227">
        <f>IF(N622="nulová",J622,0)</f>
        <v>0</v>
      </c>
      <c r="BJ622" s="20" t="s">
        <v>77</v>
      </c>
      <c r="BK622" s="227">
        <f>ROUND(I622*H622,2)</f>
        <v>0</v>
      </c>
      <c r="BL622" s="20" t="s">
        <v>148</v>
      </c>
      <c r="BM622" s="226" t="s">
        <v>1264</v>
      </c>
    </row>
    <row r="623" s="2" customFormat="1">
      <c r="A623" s="41"/>
      <c r="B623" s="42"/>
      <c r="C623" s="43"/>
      <c r="D623" s="228" t="s">
        <v>150</v>
      </c>
      <c r="E623" s="43"/>
      <c r="F623" s="229" t="s">
        <v>334</v>
      </c>
      <c r="G623" s="43"/>
      <c r="H623" s="43"/>
      <c r="I623" s="230"/>
      <c r="J623" s="43"/>
      <c r="K623" s="43"/>
      <c r="L623" s="47"/>
      <c r="M623" s="231"/>
      <c r="N623" s="232"/>
      <c r="O623" s="87"/>
      <c r="P623" s="87"/>
      <c r="Q623" s="87"/>
      <c r="R623" s="87"/>
      <c r="S623" s="87"/>
      <c r="T623" s="88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T623" s="20" t="s">
        <v>150</v>
      </c>
      <c r="AU623" s="20" t="s">
        <v>79</v>
      </c>
    </row>
    <row r="624" s="13" customFormat="1">
      <c r="A624" s="13"/>
      <c r="B624" s="233"/>
      <c r="C624" s="234"/>
      <c r="D624" s="235" t="s">
        <v>152</v>
      </c>
      <c r="E624" s="236" t="s">
        <v>19</v>
      </c>
      <c r="F624" s="237" t="s">
        <v>1265</v>
      </c>
      <c r="G624" s="234"/>
      <c r="H624" s="236" t="s">
        <v>19</v>
      </c>
      <c r="I624" s="238"/>
      <c r="J624" s="234"/>
      <c r="K624" s="234"/>
      <c r="L624" s="239"/>
      <c r="M624" s="240"/>
      <c r="N624" s="241"/>
      <c r="O624" s="241"/>
      <c r="P624" s="241"/>
      <c r="Q624" s="241"/>
      <c r="R624" s="241"/>
      <c r="S624" s="241"/>
      <c r="T624" s="242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T624" s="243" t="s">
        <v>152</v>
      </c>
      <c r="AU624" s="243" t="s">
        <v>79</v>
      </c>
      <c r="AV624" s="13" t="s">
        <v>77</v>
      </c>
      <c r="AW624" s="13" t="s">
        <v>32</v>
      </c>
      <c r="AX624" s="13" t="s">
        <v>70</v>
      </c>
      <c r="AY624" s="243" t="s">
        <v>141</v>
      </c>
    </row>
    <row r="625" s="13" customFormat="1">
      <c r="A625" s="13"/>
      <c r="B625" s="233"/>
      <c r="C625" s="234"/>
      <c r="D625" s="235" t="s">
        <v>152</v>
      </c>
      <c r="E625" s="236" t="s">
        <v>19</v>
      </c>
      <c r="F625" s="237" t="s">
        <v>1079</v>
      </c>
      <c r="G625" s="234"/>
      <c r="H625" s="236" t="s">
        <v>19</v>
      </c>
      <c r="I625" s="238"/>
      <c r="J625" s="234"/>
      <c r="K625" s="234"/>
      <c r="L625" s="239"/>
      <c r="M625" s="240"/>
      <c r="N625" s="241"/>
      <c r="O625" s="241"/>
      <c r="P625" s="241"/>
      <c r="Q625" s="241"/>
      <c r="R625" s="241"/>
      <c r="S625" s="241"/>
      <c r="T625" s="242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43" t="s">
        <v>152</v>
      </c>
      <c r="AU625" s="243" t="s">
        <v>79</v>
      </c>
      <c r="AV625" s="13" t="s">
        <v>77</v>
      </c>
      <c r="AW625" s="13" t="s">
        <v>32</v>
      </c>
      <c r="AX625" s="13" t="s">
        <v>70</v>
      </c>
      <c r="AY625" s="243" t="s">
        <v>141</v>
      </c>
    </row>
    <row r="626" s="14" customFormat="1">
      <c r="A626" s="14"/>
      <c r="B626" s="244"/>
      <c r="C626" s="245"/>
      <c r="D626" s="235" t="s">
        <v>152</v>
      </c>
      <c r="E626" s="246" t="s">
        <v>19</v>
      </c>
      <c r="F626" s="247" t="s">
        <v>1266</v>
      </c>
      <c r="G626" s="245"/>
      <c r="H626" s="248">
        <v>1.3440000000000001</v>
      </c>
      <c r="I626" s="249"/>
      <c r="J626" s="245"/>
      <c r="K626" s="245"/>
      <c r="L626" s="250"/>
      <c r="M626" s="251"/>
      <c r="N626" s="252"/>
      <c r="O626" s="252"/>
      <c r="P626" s="252"/>
      <c r="Q626" s="252"/>
      <c r="R626" s="252"/>
      <c r="S626" s="252"/>
      <c r="T626" s="253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T626" s="254" t="s">
        <v>152</v>
      </c>
      <c r="AU626" s="254" t="s">
        <v>79</v>
      </c>
      <c r="AV626" s="14" t="s">
        <v>79</v>
      </c>
      <c r="AW626" s="14" t="s">
        <v>32</v>
      </c>
      <c r="AX626" s="14" t="s">
        <v>70</v>
      </c>
      <c r="AY626" s="254" t="s">
        <v>141</v>
      </c>
    </row>
    <row r="627" s="14" customFormat="1">
      <c r="A627" s="14"/>
      <c r="B627" s="244"/>
      <c r="C627" s="245"/>
      <c r="D627" s="235" t="s">
        <v>152</v>
      </c>
      <c r="E627" s="246" t="s">
        <v>19</v>
      </c>
      <c r="F627" s="247" t="s">
        <v>1267</v>
      </c>
      <c r="G627" s="245"/>
      <c r="H627" s="248">
        <v>1.1759999999999999</v>
      </c>
      <c r="I627" s="249"/>
      <c r="J627" s="245"/>
      <c r="K627" s="245"/>
      <c r="L627" s="250"/>
      <c r="M627" s="251"/>
      <c r="N627" s="252"/>
      <c r="O627" s="252"/>
      <c r="P627" s="252"/>
      <c r="Q627" s="252"/>
      <c r="R627" s="252"/>
      <c r="S627" s="252"/>
      <c r="T627" s="253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54" t="s">
        <v>152</v>
      </c>
      <c r="AU627" s="254" t="s">
        <v>79</v>
      </c>
      <c r="AV627" s="14" t="s">
        <v>79</v>
      </c>
      <c r="AW627" s="14" t="s">
        <v>32</v>
      </c>
      <c r="AX627" s="14" t="s">
        <v>70</v>
      </c>
      <c r="AY627" s="254" t="s">
        <v>141</v>
      </c>
    </row>
    <row r="628" s="14" customFormat="1">
      <c r="A628" s="14"/>
      <c r="B628" s="244"/>
      <c r="C628" s="245"/>
      <c r="D628" s="235" t="s">
        <v>152</v>
      </c>
      <c r="E628" s="246" t="s">
        <v>19</v>
      </c>
      <c r="F628" s="247" t="s">
        <v>1268</v>
      </c>
      <c r="G628" s="245"/>
      <c r="H628" s="248">
        <v>1.47</v>
      </c>
      <c r="I628" s="249"/>
      <c r="J628" s="245"/>
      <c r="K628" s="245"/>
      <c r="L628" s="250"/>
      <c r="M628" s="251"/>
      <c r="N628" s="252"/>
      <c r="O628" s="252"/>
      <c r="P628" s="252"/>
      <c r="Q628" s="252"/>
      <c r="R628" s="252"/>
      <c r="S628" s="252"/>
      <c r="T628" s="253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T628" s="254" t="s">
        <v>152</v>
      </c>
      <c r="AU628" s="254" t="s">
        <v>79</v>
      </c>
      <c r="AV628" s="14" t="s">
        <v>79</v>
      </c>
      <c r="AW628" s="14" t="s">
        <v>32</v>
      </c>
      <c r="AX628" s="14" t="s">
        <v>70</v>
      </c>
      <c r="AY628" s="254" t="s">
        <v>141</v>
      </c>
    </row>
    <row r="629" s="14" customFormat="1">
      <c r="A629" s="14"/>
      <c r="B629" s="244"/>
      <c r="C629" s="245"/>
      <c r="D629" s="235" t="s">
        <v>152</v>
      </c>
      <c r="E629" s="246" t="s">
        <v>19</v>
      </c>
      <c r="F629" s="247" t="s">
        <v>1269</v>
      </c>
      <c r="G629" s="245"/>
      <c r="H629" s="248">
        <v>1.2</v>
      </c>
      <c r="I629" s="249"/>
      <c r="J629" s="245"/>
      <c r="K629" s="245"/>
      <c r="L629" s="250"/>
      <c r="M629" s="251"/>
      <c r="N629" s="252"/>
      <c r="O629" s="252"/>
      <c r="P629" s="252"/>
      <c r="Q629" s="252"/>
      <c r="R629" s="252"/>
      <c r="S629" s="252"/>
      <c r="T629" s="253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T629" s="254" t="s">
        <v>152</v>
      </c>
      <c r="AU629" s="254" t="s">
        <v>79</v>
      </c>
      <c r="AV629" s="14" t="s">
        <v>79</v>
      </c>
      <c r="AW629" s="14" t="s">
        <v>32</v>
      </c>
      <c r="AX629" s="14" t="s">
        <v>70</v>
      </c>
      <c r="AY629" s="254" t="s">
        <v>141</v>
      </c>
    </row>
    <row r="630" s="14" customFormat="1">
      <c r="A630" s="14"/>
      <c r="B630" s="244"/>
      <c r="C630" s="245"/>
      <c r="D630" s="235" t="s">
        <v>152</v>
      </c>
      <c r="E630" s="246" t="s">
        <v>19</v>
      </c>
      <c r="F630" s="247" t="s">
        <v>1270</v>
      </c>
      <c r="G630" s="245"/>
      <c r="H630" s="248">
        <v>1</v>
      </c>
      <c r="I630" s="249"/>
      <c r="J630" s="245"/>
      <c r="K630" s="245"/>
      <c r="L630" s="250"/>
      <c r="M630" s="251"/>
      <c r="N630" s="252"/>
      <c r="O630" s="252"/>
      <c r="P630" s="252"/>
      <c r="Q630" s="252"/>
      <c r="R630" s="252"/>
      <c r="S630" s="252"/>
      <c r="T630" s="253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T630" s="254" t="s">
        <v>152</v>
      </c>
      <c r="AU630" s="254" t="s">
        <v>79</v>
      </c>
      <c r="AV630" s="14" t="s">
        <v>79</v>
      </c>
      <c r="AW630" s="14" t="s">
        <v>32</v>
      </c>
      <c r="AX630" s="14" t="s">
        <v>70</v>
      </c>
      <c r="AY630" s="254" t="s">
        <v>141</v>
      </c>
    </row>
    <row r="631" s="16" customFormat="1">
      <c r="A631" s="16"/>
      <c r="B631" s="266"/>
      <c r="C631" s="267"/>
      <c r="D631" s="235" t="s">
        <v>152</v>
      </c>
      <c r="E631" s="268" t="s">
        <v>19</v>
      </c>
      <c r="F631" s="269" t="s">
        <v>163</v>
      </c>
      <c r="G631" s="267"/>
      <c r="H631" s="270">
        <v>6.1900000000000004</v>
      </c>
      <c r="I631" s="271"/>
      <c r="J631" s="267"/>
      <c r="K631" s="267"/>
      <c r="L631" s="272"/>
      <c r="M631" s="273"/>
      <c r="N631" s="274"/>
      <c r="O631" s="274"/>
      <c r="P631" s="274"/>
      <c r="Q631" s="274"/>
      <c r="R631" s="274"/>
      <c r="S631" s="274"/>
      <c r="T631" s="275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T631" s="276" t="s">
        <v>152</v>
      </c>
      <c r="AU631" s="276" t="s">
        <v>79</v>
      </c>
      <c r="AV631" s="16" t="s">
        <v>164</v>
      </c>
      <c r="AW631" s="16" t="s">
        <v>32</v>
      </c>
      <c r="AX631" s="16" t="s">
        <v>70</v>
      </c>
      <c r="AY631" s="276" t="s">
        <v>141</v>
      </c>
    </row>
    <row r="632" s="13" customFormat="1">
      <c r="A632" s="13"/>
      <c r="B632" s="233"/>
      <c r="C632" s="234"/>
      <c r="D632" s="235" t="s">
        <v>152</v>
      </c>
      <c r="E632" s="236" t="s">
        <v>19</v>
      </c>
      <c r="F632" s="237" t="s">
        <v>1079</v>
      </c>
      <c r="G632" s="234"/>
      <c r="H632" s="236" t="s">
        <v>19</v>
      </c>
      <c r="I632" s="238"/>
      <c r="J632" s="234"/>
      <c r="K632" s="234"/>
      <c r="L632" s="239"/>
      <c r="M632" s="240"/>
      <c r="N632" s="241"/>
      <c r="O632" s="241"/>
      <c r="P632" s="241"/>
      <c r="Q632" s="241"/>
      <c r="R632" s="241"/>
      <c r="S632" s="241"/>
      <c r="T632" s="242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T632" s="243" t="s">
        <v>152</v>
      </c>
      <c r="AU632" s="243" t="s">
        <v>79</v>
      </c>
      <c r="AV632" s="13" t="s">
        <v>77</v>
      </c>
      <c r="AW632" s="13" t="s">
        <v>32</v>
      </c>
      <c r="AX632" s="13" t="s">
        <v>70</v>
      </c>
      <c r="AY632" s="243" t="s">
        <v>141</v>
      </c>
    </row>
    <row r="633" s="14" customFormat="1">
      <c r="A633" s="14"/>
      <c r="B633" s="244"/>
      <c r="C633" s="245"/>
      <c r="D633" s="235" t="s">
        <v>152</v>
      </c>
      <c r="E633" s="246" t="s">
        <v>19</v>
      </c>
      <c r="F633" s="247" t="s">
        <v>1271</v>
      </c>
      <c r="G633" s="245"/>
      <c r="H633" s="248">
        <v>6.4400000000000004</v>
      </c>
      <c r="I633" s="249"/>
      <c r="J633" s="245"/>
      <c r="K633" s="245"/>
      <c r="L633" s="250"/>
      <c r="M633" s="251"/>
      <c r="N633" s="252"/>
      <c r="O633" s="252"/>
      <c r="P633" s="252"/>
      <c r="Q633" s="252"/>
      <c r="R633" s="252"/>
      <c r="S633" s="252"/>
      <c r="T633" s="253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T633" s="254" t="s">
        <v>152</v>
      </c>
      <c r="AU633" s="254" t="s">
        <v>79</v>
      </c>
      <c r="AV633" s="14" t="s">
        <v>79</v>
      </c>
      <c r="AW633" s="14" t="s">
        <v>32</v>
      </c>
      <c r="AX633" s="14" t="s">
        <v>70</v>
      </c>
      <c r="AY633" s="254" t="s">
        <v>141</v>
      </c>
    </row>
    <row r="634" s="14" customFormat="1">
      <c r="A634" s="14"/>
      <c r="B634" s="244"/>
      <c r="C634" s="245"/>
      <c r="D634" s="235" t="s">
        <v>152</v>
      </c>
      <c r="E634" s="246" t="s">
        <v>19</v>
      </c>
      <c r="F634" s="247" t="s">
        <v>1272</v>
      </c>
      <c r="G634" s="245"/>
      <c r="H634" s="248">
        <v>9.8000000000000007</v>
      </c>
      <c r="I634" s="249"/>
      <c r="J634" s="245"/>
      <c r="K634" s="245"/>
      <c r="L634" s="250"/>
      <c r="M634" s="251"/>
      <c r="N634" s="252"/>
      <c r="O634" s="252"/>
      <c r="P634" s="252"/>
      <c r="Q634" s="252"/>
      <c r="R634" s="252"/>
      <c r="S634" s="252"/>
      <c r="T634" s="253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T634" s="254" t="s">
        <v>152</v>
      </c>
      <c r="AU634" s="254" t="s">
        <v>79</v>
      </c>
      <c r="AV634" s="14" t="s">
        <v>79</v>
      </c>
      <c r="AW634" s="14" t="s">
        <v>32</v>
      </c>
      <c r="AX634" s="14" t="s">
        <v>70</v>
      </c>
      <c r="AY634" s="254" t="s">
        <v>141</v>
      </c>
    </row>
    <row r="635" s="14" customFormat="1">
      <c r="A635" s="14"/>
      <c r="B635" s="244"/>
      <c r="C635" s="245"/>
      <c r="D635" s="235" t="s">
        <v>152</v>
      </c>
      <c r="E635" s="246" t="s">
        <v>19</v>
      </c>
      <c r="F635" s="247" t="s">
        <v>1273</v>
      </c>
      <c r="G635" s="245"/>
      <c r="H635" s="248">
        <v>4.4950000000000001</v>
      </c>
      <c r="I635" s="249"/>
      <c r="J635" s="245"/>
      <c r="K635" s="245"/>
      <c r="L635" s="250"/>
      <c r="M635" s="251"/>
      <c r="N635" s="252"/>
      <c r="O635" s="252"/>
      <c r="P635" s="252"/>
      <c r="Q635" s="252"/>
      <c r="R635" s="252"/>
      <c r="S635" s="252"/>
      <c r="T635" s="253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T635" s="254" t="s">
        <v>152</v>
      </c>
      <c r="AU635" s="254" t="s">
        <v>79</v>
      </c>
      <c r="AV635" s="14" t="s">
        <v>79</v>
      </c>
      <c r="AW635" s="14" t="s">
        <v>32</v>
      </c>
      <c r="AX635" s="14" t="s">
        <v>70</v>
      </c>
      <c r="AY635" s="254" t="s">
        <v>141</v>
      </c>
    </row>
    <row r="636" s="16" customFormat="1">
      <c r="A636" s="16"/>
      <c r="B636" s="266"/>
      <c r="C636" s="267"/>
      <c r="D636" s="235" t="s">
        <v>152</v>
      </c>
      <c r="E636" s="268" t="s">
        <v>19</v>
      </c>
      <c r="F636" s="269" t="s">
        <v>163</v>
      </c>
      <c r="G636" s="267"/>
      <c r="H636" s="270">
        <v>20.735000000000003</v>
      </c>
      <c r="I636" s="271"/>
      <c r="J636" s="267"/>
      <c r="K636" s="267"/>
      <c r="L636" s="272"/>
      <c r="M636" s="273"/>
      <c r="N636" s="274"/>
      <c r="O636" s="274"/>
      <c r="P636" s="274"/>
      <c r="Q636" s="274"/>
      <c r="R636" s="274"/>
      <c r="S636" s="274"/>
      <c r="T636" s="275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T636" s="276" t="s">
        <v>152</v>
      </c>
      <c r="AU636" s="276" t="s">
        <v>79</v>
      </c>
      <c r="AV636" s="16" t="s">
        <v>164</v>
      </c>
      <c r="AW636" s="16" t="s">
        <v>32</v>
      </c>
      <c r="AX636" s="16" t="s">
        <v>70</v>
      </c>
      <c r="AY636" s="276" t="s">
        <v>141</v>
      </c>
    </row>
    <row r="637" s="13" customFormat="1">
      <c r="A637" s="13"/>
      <c r="B637" s="233"/>
      <c r="C637" s="234"/>
      <c r="D637" s="235" t="s">
        <v>152</v>
      </c>
      <c r="E637" s="236" t="s">
        <v>19</v>
      </c>
      <c r="F637" s="237" t="s">
        <v>1079</v>
      </c>
      <c r="G637" s="234"/>
      <c r="H637" s="236" t="s">
        <v>19</v>
      </c>
      <c r="I637" s="238"/>
      <c r="J637" s="234"/>
      <c r="K637" s="234"/>
      <c r="L637" s="239"/>
      <c r="M637" s="240"/>
      <c r="N637" s="241"/>
      <c r="O637" s="241"/>
      <c r="P637" s="241"/>
      <c r="Q637" s="241"/>
      <c r="R637" s="241"/>
      <c r="S637" s="241"/>
      <c r="T637" s="242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T637" s="243" t="s">
        <v>152</v>
      </c>
      <c r="AU637" s="243" t="s">
        <v>79</v>
      </c>
      <c r="AV637" s="13" t="s">
        <v>77</v>
      </c>
      <c r="AW637" s="13" t="s">
        <v>32</v>
      </c>
      <c r="AX637" s="13" t="s">
        <v>70</v>
      </c>
      <c r="AY637" s="243" t="s">
        <v>141</v>
      </c>
    </row>
    <row r="638" s="14" customFormat="1">
      <c r="A638" s="14"/>
      <c r="B638" s="244"/>
      <c r="C638" s="245"/>
      <c r="D638" s="235" t="s">
        <v>152</v>
      </c>
      <c r="E638" s="246" t="s">
        <v>19</v>
      </c>
      <c r="F638" s="247" t="s">
        <v>1274</v>
      </c>
      <c r="G638" s="245"/>
      <c r="H638" s="248">
        <v>0.33000000000000002</v>
      </c>
      <c r="I638" s="249"/>
      <c r="J638" s="245"/>
      <c r="K638" s="245"/>
      <c r="L638" s="250"/>
      <c r="M638" s="251"/>
      <c r="N638" s="252"/>
      <c r="O638" s="252"/>
      <c r="P638" s="252"/>
      <c r="Q638" s="252"/>
      <c r="R638" s="252"/>
      <c r="S638" s="252"/>
      <c r="T638" s="253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54" t="s">
        <v>152</v>
      </c>
      <c r="AU638" s="254" t="s">
        <v>79</v>
      </c>
      <c r="AV638" s="14" t="s">
        <v>79</v>
      </c>
      <c r="AW638" s="14" t="s">
        <v>32</v>
      </c>
      <c r="AX638" s="14" t="s">
        <v>70</v>
      </c>
      <c r="AY638" s="254" t="s">
        <v>141</v>
      </c>
    </row>
    <row r="639" s="14" customFormat="1">
      <c r="A639" s="14"/>
      <c r="B639" s="244"/>
      <c r="C639" s="245"/>
      <c r="D639" s="235" t="s">
        <v>152</v>
      </c>
      <c r="E639" s="246" t="s">
        <v>19</v>
      </c>
      <c r="F639" s="247" t="s">
        <v>1275</v>
      </c>
      <c r="G639" s="245"/>
      <c r="H639" s="248">
        <v>0.63</v>
      </c>
      <c r="I639" s="249"/>
      <c r="J639" s="245"/>
      <c r="K639" s="245"/>
      <c r="L639" s="250"/>
      <c r="M639" s="251"/>
      <c r="N639" s="252"/>
      <c r="O639" s="252"/>
      <c r="P639" s="252"/>
      <c r="Q639" s="252"/>
      <c r="R639" s="252"/>
      <c r="S639" s="252"/>
      <c r="T639" s="253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T639" s="254" t="s">
        <v>152</v>
      </c>
      <c r="AU639" s="254" t="s">
        <v>79</v>
      </c>
      <c r="AV639" s="14" t="s">
        <v>79</v>
      </c>
      <c r="AW639" s="14" t="s">
        <v>32</v>
      </c>
      <c r="AX639" s="14" t="s">
        <v>70</v>
      </c>
      <c r="AY639" s="254" t="s">
        <v>141</v>
      </c>
    </row>
    <row r="640" s="16" customFormat="1">
      <c r="A640" s="16"/>
      <c r="B640" s="266"/>
      <c r="C640" s="267"/>
      <c r="D640" s="235" t="s">
        <v>152</v>
      </c>
      <c r="E640" s="268" t="s">
        <v>19</v>
      </c>
      <c r="F640" s="269" t="s">
        <v>163</v>
      </c>
      <c r="G640" s="267"/>
      <c r="H640" s="270">
        <v>0.95999999999999996</v>
      </c>
      <c r="I640" s="271"/>
      <c r="J640" s="267"/>
      <c r="K640" s="267"/>
      <c r="L640" s="272"/>
      <c r="M640" s="273"/>
      <c r="N640" s="274"/>
      <c r="O640" s="274"/>
      <c r="P640" s="274"/>
      <c r="Q640" s="274"/>
      <c r="R640" s="274"/>
      <c r="S640" s="274"/>
      <c r="T640" s="275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T640" s="276" t="s">
        <v>152</v>
      </c>
      <c r="AU640" s="276" t="s">
        <v>79</v>
      </c>
      <c r="AV640" s="16" t="s">
        <v>164</v>
      </c>
      <c r="AW640" s="16" t="s">
        <v>32</v>
      </c>
      <c r="AX640" s="16" t="s">
        <v>70</v>
      </c>
      <c r="AY640" s="276" t="s">
        <v>141</v>
      </c>
    </row>
    <row r="641" s="15" customFormat="1">
      <c r="A641" s="15"/>
      <c r="B641" s="255"/>
      <c r="C641" s="256"/>
      <c r="D641" s="235" t="s">
        <v>152</v>
      </c>
      <c r="E641" s="257" t="s">
        <v>19</v>
      </c>
      <c r="F641" s="258" t="s">
        <v>155</v>
      </c>
      <c r="G641" s="256"/>
      <c r="H641" s="259">
        <v>27.884999999999998</v>
      </c>
      <c r="I641" s="260"/>
      <c r="J641" s="256"/>
      <c r="K641" s="256"/>
      <c r="L641" s="261"/>
      <c r="M641" s="262"/>
      <c r="N641" s="263"/>
      <c r="O641" s="263"/>
      <c r="P641" s="263"/>
      <c r="Q641" s="263"/>
      <c r="R641" s="263"/>
      <c r="S641" s="263"/>
      <c r="T641" s="264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T641" s="265" t="s">
        <v>152</v>
      </c>
      <c r="AU641" s="265" t="s">
        <v>79</v>
      </c>
      <c r="AV641" s="15" t="s">
        <v>148</v>
      </c>
      <c r="AW641" s="15" t="s">
        <v>32</v>
      </c>
      <c r="AX641" s="15" t="s">
        <v>77</v>
      </c>
      <c r="AY641" s="265" t="s">
        <v>141</v>
      </c>
    </row>
    <row r="642" s="2" customFormat="1" ht="16.5" customHeight="1">
      <c r="A642" s="41"/>
      <c r="B642" s="42"/>
      <c r="C642" s="277" t="s">
        <v>414</v>
      </c>
      <c r="D642" s="277" t="s">
        <v>354</v>
      </c>
      <c r="E642" s="278" t="s">
        <v>355</v>
      </c>
      <c r="F642" s="279" t="s">
        <v>356</v>
      </c>
      <c r="G642" s="280" t="s">
        <v>320</v>
      </c>
      <c r="H642" s="281">
        <v>55.770000000000003</v>
      </c>
      <c r="I642" s="282"/>
      <c r="J642" s="283">
        <f>ROUND(I642*H642,2)</f>
        <v>0</v>
      </c>
      <c r="K642" s="279" t="s">
        <v>147</v>
      </c>
      <c r="L642" s="284"/>
      <c r="M642" s="285" t="s">
        <v>19</v>
      </c>
      <c r="N642" s="286" t="s">
        <v>41</v>
      </c>
      <c r="O642" s="87"/>
      <c r="P642" s="224">
        <f>O642*H642</f>
        <v>0</v>
      </c>
      <c r="Q642" s="224">
        <v>0</v>
      </c>
      <c r="R642" s="224">
        <f>Q642*H642</f>
        <v>0</v>
      </c>
      <c r="S642" s="224">
        <v>0</v>
      </c>
      <c r="T642" s="225">
        <f>S642*H642</f>
        <v>0</v>
      </c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R642" s="226" t="s">
        <v>205</v>
      </c>
      <c r="AT642" s="226" t="s">
        <v>354</v>
      </c>
      <c r="AU642" s="226" t="s">
        <v>79</v>
      </c>
      <c r="AY642" s="20" t="s">
        <v>141</v>
      </c>
      <c r="BE642" s="227">
        <f>IF(N642="základní",J642,0)</f>
        <v>0</v>
      </c>
      <c r="BF642" s="227">
        <f>IF(N642="snížená",J642,0)</f>
        <v>0</v>
      </c>
      <c r="BG642" s="227">
        <f>IF(N642="zákl. přenesená",J642,0)</f>
        <v>0</v>
      </c>
      <c r="BH642" s="227">
        <f>IF(N642="sníž. přenesená",J642,0)</f>
        <v>0</v>
      </c>
      <c r="BI642" s="227">
        <f>IF(N642="nulová",J642,0)</f>
        <v>0</v>
      </c>
      <c r="BJ642" s="20" t="s">
        <v>77</v>
      </c>
      <c r="BK642" s="227">
        <f>ROUND(I642*H642,2)</f>
        <v>0</v>
      </c>
      <c r="BL642" s="20" t="s">
        <v>148</v>
      </c>
      <c r="BM642" s="226" t="s">
        <v>1276</v>
      </c>
    </row>
    <row r="643" s="14" customFormat="1">
      <c r="A643" s="14"/>
      <c r="B643" s="244"/>
      <c r="C643" s="245"/>
      <c r="D643" s="235" t="s">
        <v>152</v>
      </c>
      <c r="E643" s="245"/>
      <c r="F643" s="247" t="s">
        <v>1277</v>
      </c>
      <c r="G643" s="245"/>
      <c r="H643" s="248">
        <v>55.770000000000003</v>
      </c>
      <c r="I643" s="249"/>
      <c r="J643" s="245"/>
      <c r="K643" s="245"/>
      <c r="L643" s="250"/>
      <c r="M643" s="251"/>
      <c r="N643" s="252"/>
      <c r="O643" s="252"/>
      <c r="P643" s="252"/>
      <c r="Q643" s="252"/>
      <c r="R643" s="252"/>
      <c r="S643" s="252"/>
      <c r="T643" s="253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54" t="s">
        <v>152</v>
      </c>
      <c r="AU643" s="254" t="s">
        <v>79</v>
      </c>
      <c r="AV643" s="14" t="s">
        <v>79</v>
      </c>
      <c r="AW643" s="14" t="s">
        <v>4</v>
      </c>
      <c r="AX643" s="14" t="s">
        <v>77</v>
      </c>
      <c r="AY643" s="254" t="s">
        <v>141</v>
      </c>
    </row>
    <row r="644" s="2" customFormat="1" ht="37.8" customHeight="1">
      <c r="A644" s="41"/>
      <c r="B644" s="42"/>
      <c r="C644" s="215" t="s">
        <v>419</v>
      </c>
      <c r="D644" s="215" t="s">
        <v>143</v>
      </c>
      <c r="E644" s="216" t="s">
        <v>360</v>
      </c>
      <c r="F644" s="217" t="s">
        <v>361</v>
      </c>
      <c r="G644" s="218" t="s">
        <v>216</v>
      </c>
      <c r="H644" s="219">
        <v>31.23</v>
      </c>
      <c r="I644" s="220"/>
      <c r="J644" s="221">
        <f>ROUND(I644*H644,2)</f>
        <v>0</v>
      </c>
      <c r="K644" s="217" t="s">
        <v>147</v>
      </c>
      <c r="L644" s="47"/>
      <c r="M644" s="222" t="s">
        <v>19</v>
      </c>
      <c r="N644" s="223" t="s">
        <v>41</v>
      </c>
      <c r="O644" s="87"/>
      <c r="P644" s="224">
        <f>O644*H644</f>
        <v>0</v>
      </c>
      <c r="Q644" s="224">
        <v>0</v>
      </c>
      <c r="R644" s="224">
        <f>Q644*H644</f>
        <v>0</v>
      </c>
      <c r="S644" s="224">
        <v>0</v>
      </c>
      <c r="T644" s="225">
        <f>S644*H644</f>
        <v>0</v>
      </c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R644" s="226" t="s">
        <v>148</v>
      </c>
      <c r="AT644" s="226" t="s">
        <v>143</v>
      </c>
      <c r="AU644" s="226" t="s">
        <v>79</v>
      </c>
      <c r="AY644" s="20" t="s">
        <v>141</v>
      </c>
      <c r="BE644" s="227">
        <f>IF(N644="základní",J644,0)</f>
        <v>0</v>
      </c>
      <c r="BF644" s="227">
        <f>IF(N644="snížená",J644,0)</f>
        <v>0</v>
      </c>
      <c r="BG644" s="227">
        <f>IF(N644="zákl. přenesená",J644,0)</f>
        <v>0</v>
      </c>
      <c r="BH644" s="227">
        <f>IF(N644="sníž. přenesená",J644,0)</f>
        <v>0</v>
      </c>
      <c r="BI644" s="227">
        <f>IF(N644="nulová",J644,0)</f>
        <v>0</v>
      </c>
      <c r="BJ644" s="20" t="s">
        <v>77</v>
      </c>
      <c r="BK644" s="227">
        <f>ROUND(I644*H644,2)</f>
        <v>0</v>
      </c>
      <c r="BL644" s="20" t="s">
        <v>148</v>
      </c>
      <c r="BM644" s="226" t="s">
        <v>1278</v>
      </c>
    </row>
    <row r="645" s="2" customFormat="1">
      <c r="A645" s="41"/>
      <c r="B645" s="42"/>
      <c r="C645" s="43"/>
      <c r="D645" s="228" t="s">
        <v>150</v>
      </c>
      <c r="E645" s="43"/>
      <c r="F645" s="229" t="s">
        <v>363</v>
      </c>
      <c r="G645" s="43"/>
      <c r="H645" s="43"/>
      <c r="I645" s="230"/>
      <c r="J645" s="43"/>
      <c r="K645" s="43"/>
      <c r="L645" s="47"/>
      <c r="M645" s="231"/>
      <c r="N645" s="232"/>
      <c r="O645" s="87"/>
      <c r="P645" s="87"/>
      <c r="Q645" s="87"/>
      <c r="R645" s="87"/>
      <c r="S645" s="87"/>
      <c r="T645" s="88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T645" s="20" t="s">
        <v>150</v>
      </c>
      <c r="AU645" s="20" t="s">
        <v>79</v>
      </c>
    </row>
    <row r="646" s="13" customFormat="1">
      <c r="A646" s="13"/>
      <c r="B646" s="233"/>
      <c r="C646" s="234"/>
      <c r="D646" s="235" t="s">
        <v>152</v>
      </c>
      <c r="E646" s="236" t="s">
        <v>19</v>
      </c>
      <c r="F646" s="237" t="s">
        <v>364</v>
      </c>
      <c r="G646" s="234"/>
      <c r="H646" s="236" t="s">
        <v>19</v>
      </c>
      <c r="I646" s="238"/>
      <c r="J646" s="234"/>
      <c r="K646" s="234"/>
      <c r="L646" s="239"/>
      <c r="M646" s="240"/>
      <c r="N646" s="241"/>
      <c r="O646" s="241"/>
      <c r="P646" s="241"/>
      <c r="Q646" s="241"/>
      <c r="R646" s="241"/>
      <c r="S646" s="241"/>
      <c r="T646" s="242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T646" s="243" t="s">
        <v>152</v>
      </c>
      <c r="AU646" s="243" t="s">
        <v>79</v>
      </c>
      <c r="AV646" s="13" t="s">
        <v>77</v>
      </c>
      <c r="AW646" s="13" t="s">
        <v>32</v>
      </c>
      <c r="AX646" s="13" t="s">
        <v>70</v>
      </c>
      <c r="AY646" s="243" t="s">
        <v>141</v>
      </c>
    </row>
    <row r="647" s="13" customFormat="1">
      <c r="A647" s="13"/>
      <c r="B647" s="233"/>
      <c r="C647" s="234"/>
      <c r="D647" s="235" t="s">
        <v>152</v>
      </c>
      <c r="E647" s="236" t="s">
        <v>19</v>
      </c>
      <c r="F647" s="237" t="s">
        <v>1079</v>
      </c>
      <c r="G647" s="234"/>
      <c r="H647" s="236" t="s">
        <v>19</v>
      </c>
      <c r="I647" s="238"/>
      <c r="J647" s="234"/>
      <c r="K647" s="234"/>
      <c r="L647" s="239"/>
      <c r="M647" s="240"/>
      <c r="N647" s="241"/>
      <c r="O647" s="241"/>
      <c r="P647" s="241"/>
      <c r="Q647" s="241"/>
      <c r="R647" s="241"/>
      <c r="S647" s="241"/>
      <c r="T647" s="242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243" t="s">
        <v>152</v>
      </c>
      <c r="AU647" s="243" t="s">
        <v>79</v>
      </c>
      <c r="AV647" s="13" t="s">
        <v>77</v>
      </c>
      <c r="AW647" s="13" t="s">
        <v>32</v>
      </c>
      <c r="AX647" s="13" t="s">
        <v>70</v>
      </c>
      <c r="AY647" s="243" t="s">
        <v>141</v>
      </c>
    </row>
    <row r="648" s="14" customFormat="1">
      <c r="A648" s="14"/>
      <c r="B648" s="244"/>
      <c r="C648" s="245"/>
      <c r="D648" s="235" t="s">
        <v>152</v>
      </c>
      <c r="E648" s="246" t="s">
        <v>19</v>
      </c>
      <c r="F648" s="247" t="s">
        <v>365</v>
      </c>
      <c r="G648" s="245"/>
      <c r="H648" s="248">
        <v>1.8</v>
      </c>
      <c r="I648" s="249"/>
      <c r="J648" s="245"/>
      <c r="K648" s="245"/>
      <c r="L648" s="250"/>
      <c r="M648" s="251"/>
      <c r="N648" s="252"/>
      <c r="O648" s="252"/>
      <c r="P648" s="252"/>
      <c r="Q648" s="252"/>
      <c r="R648" s="252"/>
      <c r="S648" s="252"/>
      <c r="T648" s="253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T648" s="254" t="s">
        <v>152</v>
      </c>
      <c r="AU648" s="254" t="s">
        <v>79</v>
      </c>
      <c r="AV648" s="14" t="s">
        <v>79</v>
      </c>
      <c r="AW648" s="14" t="s">
        <v>32</v>
      </c>
      <c r="AX648" s="14" t="s">
        <v>70</v>
      </c>
      <c r="AY648" s="254" t="s">
        <v>141</v>
      </c>
    </row>
    <row r="649" s="14" customFormat="1">
      <c r="A649" s="14"/>
      <c r="B649" s="244"/>
      <c r="C649" s="245"/>
      <c r="D649" s="235" t="s">
        <v>152</v>
      </c>
      <c r="E649" s="246" t="s">
        <v>19</v>
      </c>
      <c r="F649" s="247" t="s">
        <v>1279</v>
      </c>
      <c r="G649" s="245"/>
      <c r="H649" s="248">
        <v>0.45000000000000001</v>
      </c>
      <c r="I649" s="249"/>
      <c r="J649" s="245"/>
      <c r="K649" s="245"/>
      <c r="L649" s="250"/>
      <c r="M649" s="251"/>
      <c r="N649" s="252"/>
      <c r="O649" s="252"/>
      <c r="P649" s="252"/>
      <c r="Q649" s="252"/>
      <c r="R649" s="252"/>
      <c r="S649" s="252"/>
      <c r="T649" s="253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54" t="s">
        <v>152</v>
      </c>
      <c r="AU649" s="254" t="s">
        <v>79</v>
      </c>
      <c r="AV649" s="14" t="s">
        <v>79</v>
      </c>
      <c r="AW649" s="14" t="s">
        <v>32</v>
      </c>
      <c r="AX649" s="14" t="s">
        <v>70</v>
      </c>
      <c r="AY649" s="254" t="s">
        <v>141</v>
      </c>
    </row>
    <row r="650" s="14" customFormat="1">
      <c r="A650" s="14"/>
      <c r="B650" s="244"/>
      <c r="C650" s="245"/>
      <c r="D650" s="235" t="s">
        <v>152</v>
      </c>
      <c r="E650" s="246" t="s">
        <v>19</v>
      </c>
      <c r="F650" s="247" t="s">
        <v>1279</v>
      </c>
      <c r="G650" s="245"/>
      <c r="H650" s="248">
        <v>0.45000000000000001</v>
      </c>
      <c r="I650" s="249"/>
      <c r="J650" s="245"/>
      <c r="K650" s="245"/>
      <c r="L650" s="250"/>
      <c r="M650" s="251"/>
      <c r="N650" s="252"/>
      <c r="O650" s="252"/>
      <c r="P650" s="252"/>
      <c r="Q650" s="252"/>
      <c r="R650" s="252"/>
      <c r="S650" s="252"/>
      <c r="T650" s="253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T650" s="254" t="s">
        <v>152</v>
      </c>
      <c r="AU650" s="254" t="s">
        <v>79</v>
      </c>
      <c r="AV650" s="14" t="s">
        <v>79</v>
      </c>
      <c r="AW650" s="14" t="s">
        <v>32</v>
      </c>
      <c r="AX650" s="14" t="s">
        <v>70</v>
      </c>
      <c r="AY650" s="254" t="s">
        <v>141</v>
      </c>
    </row>
    <row r="651" s="14" customFormat="1">
      <c r="A651" s="14"/>
      <c r="B651" s="244"/>
      <c r="C651" s="245"/>
      <c r="D651" s="235" t="s">
        <v>152</v>
      </c>
      <c r="E651" s="246" t="s">
        <v>19</v>
      </c>
      <c r="F651" s="247" t="s">
        <v>368</v>
      </c>
      <c r="G651" s="245"/>
      <c r="H651" s="248">
        <v>0.35999999999999999</v>
      </c>
      <c r="I651" s="249"/>
      <c r="J651" s="245"/>
      <c r="K651" s="245"/>
      <c r="L651" s="250"/>
      <c r="M651" s="251"/>
      <c r="N651" s="252"/>
      <c r="O651" s="252"/>
      <c r="P651" s="252"/>
      <c r="Q651" s="252"/>
      <c r="R651" s="252"/>
      <c r="S651" s="252"/>
      <c r="T651" s="253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T651" s="254" t="s">
        <v>152</v>
      </c>
      <c r="AU651" s="254" t="s">
        <v>79</v>
      </c>
      <c r="AV651" s="14" t="s">
        <v>79</v>
      </c>
      <c r="AW651" s="14" t="s">
        <v>32</v>
      </c>
      <c r="AX651" s="14" t="s">
        <v>70</v>
      </c>
      <c r="AY651" s="254" t="s">
        <v>141</v>
      </c>
    </row>
    <row r="652" s="14" customFormat="1">
      <c r="A652" s="14"/>
      <c r="B652" s="244"/>
      <c r="C652" s="245"/>
      <c r="D652" s="235" t="s">
        <v>152</v>
      </c>
      <c r="E652" s="246" t="s">
        <v>19</v>
      </c>
      <c r="F652" s="247" t="s">
        <v>368</v>
      </c>
      <c r="G652" s="245"/>
      <c r="H652" s="248">
        <v>0.35999999999999999</v>
      </c>
      <c r="I652" s="249"/>
      <c r="J652" s="245"/>
      <c r="K652" s="245"/>
      <c r="L652" s="250"/>
      <c r="M652" s="251"/>
      <c r="N652" s="252"/>
      <c r="O652" s="252"/>
      <c r="P652" s="252"/>
      <c r="Q652" s="252"/>
      <c r="R652" s="252"/>
      <c r="S652" s="252"/>
      <c r="T652" s="253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254" t="s">
        <v>152</v>
      </c>
      <c r="AU652" s="254" t="s">
        <v>79</v>
      </c>
      <c r="AV652" s="14" t="s">
        <v>79</v>
      </c>
      <c r="AW652" s="14" t="s">
        <v>32</v>
      </c>
      <c r="AX652" s="14" t="s">
        <v>70</v>
      </c>
      <c r="AY652" s="254" t="s">
        <v>141</v>
      </c>
    </row>
    <row r="653" s="14" customFormat="1">
      <c r="A653" s="14"/>
      <c r="B653" s="244"/>
      <c r="C653" s="245"/>
      <c r="D653" s="235" t="s">
        <v>152</v>
      </c>
      <c r="E653" s="246" t="s">
        <v>19</v>
      </c>
      <c r="F653" s="247" t="s">
        <v>368</v>
      </c>
      <c r="G653" s="245"/>
      <c r="H653" s="248">
        <v>0.35999999999999999</v>
      </c>
      <c r="I653" s="249"/>
      <c r="J653" s="245"/>
      <c r="K653" s="245"/>
      <c r="L653" s="250"/>
      <c r="M653" s="251"/>
      <c r="N653" s="252"/>
      <c r="O653" s="252"/>
      <c r="P653" s="252"/>
      <c r="Q653" s="252"/>
      <c r="R653" s="252"/>
      <c r="S653" s="252"/>
      <c r="T653" s="253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T653" s="254" t="s">
        <v>152</v>
      </c>
      <c r="AU653" s="254" t="s">
        <v>79</v>
      </c>
      <c r="AV653" s="14" t="s">
        <v>79</v>
      </c>
      <c r="AW653" s="14" t="s">
        <v>32</v>
      </c>
      <c r="AX653" s="14" t="s">
        <v>70</v>
      </c>
      <c r="AY653" s="254" t="s">
        <v>141</v>
      </c>
    </row>
    <row r="654" s="14" customFormat="1">
      <c r="A654" s="14"/>
      <c r="B654" s="244"/>
      <c r="C654" s="245"/>
      <c r="D654" s="235" t="s">
        <v>152</v>
      </c>
      <c r="E654" s="246" t="s">
        <v>19</v>
      </c>
      <c r="F654" s="247" t="s">
        <v>1279</v>
      </c>
      <c r="G654" s="245"/>
      <c r="H654" s="248">
        <v>0.45000000000000001</v>
      </c>
      <c r="I654" s="249"/>
      <c r="J654" s="245"/>
      <c r="K654" s="245"/>
      <c r="L654" s="250"/>
      <c r="M654" s="251"/>
      <c r="N654" s="252"/>
      <c r="O654" s="252"/>
      <c r="P654" s="252"/>
      <c r="Q654" s="252"/>
      <c r="R654" s="252"/>
      <c r="S654" s="252"/>
      <c r="T654" s="253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254" t="s">
        <v>152</v>
      </c>
      <c r="AU654" s="254" t="s">
        <v>79</v>
      </c>
      <c r="AV654" s="14" t="s">
        <v>79</v>
      </c>
      <c r="AW654" s="14" t="s">
        <v>32</v>
      </c>
      <c r="AX654" s="14" t="s">
        <v>70</v>
      </c>
      <c r="AY654" s="254" t="s">
        <v>141</v>
      </c>
    </row>
    <row r="655" s="14" customFormat="1">
      <c r="A655" s="14"/>
      <c r="B655" s="244"/>
      <c r="C655" s="245"/>
      <c r="D655" s="235" t="s">
        <v>152</v>
      </c>
      <c r="E655" s="246" t="s">
        <v>19</v>
      </c>
      <c r="F655" s="247" t="s">
        <v>368</v>
      </c>
      <c r="G655" s="245"/>
      <c r="H655" s="248">
        <v>0.35999999999999999</v>
      </c>
      <c r="I655" s="249"/>
      <c r="J655" s="245"/>
      <c r="K655" s="245"/>
      <c r="L655" s="250"/>
      <c r="M655" s="251"/>
      <c r="N655" s="252"/>
      <c r="O655" s="252"/>
      <c r="P655" s="252"/>
      <c r="Q655" s="252"/>
      <c r="R655" s="252"/>
      <c r="S655" s="252"/>
      <c r="T655" s="253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T655" s="254" t="s">
        <v>152</v>
      </c>
      <c r="AU655" s="254" t="s">
        <v>79</v>
      </c>
      <c r="AV655" s="14" t="s">
        <v>79</v>
      </c>
      <c r="AW655" s="14" t="s">
        <v>32</v>
      </c>
      <c r="AX655" s="14" t="s">
        <v>70</v>
      </c>
      <c r="AY655" s="254" t="s">
        <v>141</v>
      </c>
    </row>
    <row r="656" s="14" customFormat="1">
      <c r="A656" s="14"/>
      <c r="B656" s="244"/>
      <c r="C656" s="245"/>
      <c r="D656" s="235" t="s">
        <v>152</v>
      </c>
      <c r="E656" s="246" t="s">
        <v>19</v>
      </c>
      <c r="F656" s="247" t="s">
        <v>1280</v>
      </c>
      <c r="G656" s="245"/>
      <c r="H656" s="248">
        <v>1.5</v>
      </c>
      <c r="I656" s="249"/>
      <c r="J656" s="245"/>
      <c r="K656" s="245"/>
      <c r="L656" s="250"/>
      <c r="M656" s="251"/>
      <c r="N656" s="252"/>
      <c r="O656" s="252"/>
      <c r="P656" s="252"/>
      <c r="Q656" s="252"/>
      <c r="R656" s="252"/>
      <c r="S656" s="252"/>
      <c r="T656" s="253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54" t="s">
        <v>152</v>
      </c>
      <c r="AU656" s="254" t="s">
        <v>79</v>
      </c>
      <c r="AV656" s="14" t="s">
        <v>79</v>
      </c>
      <c r="AW656" s="14" t="s">
        <v>32</v>
      </c>
      <c r="AX656" s="14" t="s">
        <v>70</v>
      </c>
      <c r="AY656" s="254" t="s">
        <v>141</v>
      </c>
    </row>
    <row r="657" s="14" customFormat="1">
      <c r="A657" s="14"/>
      <c r="B657" s="244"/>
      <c r="C657" s="245"/>
      <c r="D657" s="235" t="s">
        <v>152</v>
      </c>
      <c r="E657" s="246" t="s">
        <v>19</v>
      </c>
      <c r="F657" s="247" t="s">
        <v>368</v>
      </c>
      <c r="G657" s="245"/>
      <c r="H657" s="248">
        <v>0.35999999999999999</v>
      </c>
      <c r="I657" s="249"/>
      <c r="J657" s="245"/>
      <c r="K657" s="245"/>
      <c r="L657" s="250"/>
      <c r="M657" s="251"/>
      <c r="N657" s="252"/>
      <c r="O657" s="252"/>
      <c r="P657" s="252"/>
      <c r="Q657" s="252"/>
      <c r="R657" s="252"/>
      <c r="S657" s="252"/>
      <c r="T657" s="253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54" t="s">
        <v>152</v>
      </c>
      <c r="AU657" s="254" t="s">
        <v>79</v>
      </c>
      <c r="AV657" s="14" t="s">
        <v>79</v>
      </c>
      <c r="AW657" s="14" t="s">
        <v>32</v>
      </c>
      <c r="AX657" s="14" t="s">
        <v>70</v>
      </c>
      <c r="AY657" s="254" t="s">
        <v>141</v>
      </c>
    </row>
    <row r="658" s="14" customFormat="1">
      <c r="A658" s="14"/>
      <c r="B658" s="244"/>
      <c r="C658" s="245"/>
      <c r="D658" s="235" t="s">
        <v>152</v>
      </c>
      <c r="E658" s="246" t="s">
        <v>19</v>
      </c>
      <c r="F658" s="247" t="s">
        <v>368</v>
      </c>
      <c r="G658" s="245"/>
      <c r="H658" s="248">
        <v>0.35999999999999999</v>
      </c>
      <c r="I658" s="249"/>
      <c r="J658" s="245"/>
      <c r="K658" s="245"/>
      <c r="L658" s="250"/>
      <c r="M658" s="251"/>
      <c r="N658" s="252"/>
      <c r="O658" s="252"/>
      <c r="P658" s="252"/>
      <c r="Q658" s="252"/>
      <c r="R658" s="252"/>
      <c r="S658" s="252"/>
      <c r="T658" s="253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T658" s="254" t="s">
        <v>152</v>
      </c>
      <c r="AU658" s="254" t="s">
        <v>79</v>
      </c>
      <c r="AV658" s="14" t="s">
        <v>79</v>
      </c>
      <c r="AW658" s="14" t="s">
        <v>32</v>
      </c>
      <c r="AX658" s="14" t="s">
        <v>70</v>
      </c>
      <c r="AY658" s="254" t="s">
        <v>141</v>
      </c>
    </row>
    <row r="659" s="14" customFormat="1">
      <c r="A659" s="14"/>
      <c r="B659" s="244"/>
      <c r="C659" s="245"/>
      <c r="D659" s="235" t="s">
        <v>152</v>
      </c>
      <c r="E659" s="246" t="s">
        <v>19</v>
      </c>
      <c r="F659" s="247" t="s">
        <v>1279</v>
      </c>
      <c r="G659" s="245"/>
      <c r="H659" s="248">
        <v>0.45000000000000001</v>
      </c>
      <c r="I659" s="249"/>
      <c r="J659" s="245"/>
      <c r="K659" s="245"/>
      <c r="L659" s="250"/>
      <c r="M659" s="251"/>
      <c r="N659" s="252"/>
      <c r="O659" s="252"/>
      <c r="P659" s="252"/>
      <c r="Q659" s="252"/>
      <c r="R659" s="252"/>
      <c r="S659" s="252"/>
      <c r="T659" s="253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T659" s="254" t="s">
        <v>152</v>
      </c>
      <c r="AU659" s="254" t="s">
        <v>79</v>
      </c>
      <c r="AV659" s="14" t="s">
        <v>79</v>
      </c>
      <c r="AW659" s="14" t="s">
        <v>32</v>
      </c>
      <c r="AX659" s="14" t="s">
        <v>70</v>
      </c>
      <c r="AY659" s="254" t="s">
        <v>141</v>
      </c>
    </row>
    <row r="660" s="14" customFormat="1">
      <c r="A660" s="14"/>
      <c r="B660" s="244"/>
      <c r="C660" s="245"/>
      <c r="D660" s="235" t="s">
        <v>152</v>
      </c>
      <c r="E660" s="246" t="s">
        <v>19</v>
      </c>
      <c r="F660" s="247" t="s">
        <v>368</v>
      </c>
      <c r="G660" s="245"/>
      <c r="H660" s="248">
        <v>0.35999999999999999</v>
      </c>
      <c r="I660" s="249"/>
      <c r="J660" s="245"/>
      <c r="K660" s="245"/>
      <c r="L660" s="250"/>
      <c r="M660" s="251"/>
      <c r="N660" s="252"/>
      <c r="O660" s="252"/>
      <c r="P660" s="252"/>
      <c r="Q660" s="252"/>
      <c r="R660" s="252"/>
      <c r="S660" s="252"/>
      <c r="T660" s="253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T660" s="254" t="s">
        <v>152</v>
      </c>
      <c r="AU660" s="254" t="s">
        <v>79</v>
      </c>
      <c r="AV660" s="14" t="s">
        <v>79</v>
      </c>
      <c r="AW660" s="14" t="s">
        <v>32</v>
      </c>
      <c r="AX660" s="14" t="s">
        <v>70</v>
      </c>
      <c r="AY660" s="254" t="s">
        <v>141</v>
      </c>
    </row>
    <row r="661" s="14" customFormat="1">
      <c r="A661" s="14"/>
      <c r="B661" s="244"/>
      <c r="C661" s="245"/>
      <c r="D661" s="235" t="s">
        <v>152</v>
      </c>
      <c r="E661" s="246" t="s">
        <v>19</v>
      </c>
      <c r="F661" s="247" t="s">
        <v>1279</v>
      </c>
      <c r="G661" s="245"/>
      <c r="H661" s="248">
        <v>0.45000000000000001</v>
      </c>
      <c r="I661" s="249"/>
      <c r="J661" s="245"/>
      <c r="K661" s="245"/>
      <c r="L661" s="250"/>
      <c r="M661" s="251"/>
      <c r="N661" s="252"/>
      <c r="O661" s="252"/>
      <c r="P661" s="252"/>
      <c r="Q661" s="252"/>
      <c r="R661" s="252"/>
      <c r="S661" s="252"/>
      <c r="T661" s="253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T661" s="254" t="s">
        <v>152</v>
      </c>
      <c r="AU661" s="254" t="s">
        <v>79</v>
      </c>
      <c r="AV661" s="14" t="s">
        <v>79</v>
      </c>
      <c r="AW661" s="14" t="s">
        <v>32</v>
      </c>
      <c r="AX661" s="14" t="s">
        <v>70</v>
      </c>
      <c r="AY661" s="254" t="s">
        <v>141</v>
      </c>
    </row>
    <row r="662" s="14" customFormat="1">
      <c r="A662" s="14"/>
      <c r="B662" s="244"/>
      <c r="C662" s="245"/>
      <c r="D662" s="235" t="s">
        <v>152</v>
      </c>
      <c r="E662" s="246" t="s">
        <v>19</v>
      </c>
      <c r="F662" s="247" t="s">
        <v>1279</v>
      </c>
      <c r="G662" s="245"/>
      <c r="H662" s="248">
        <v>0.45000000000000001</v>
      </c>
      <c r="I662" s="249"/>
      <c r="J662" s="245"/>
      <c r="K662" s="245"/>
      <c r="L662" s="250"/>
      <c r="M662" s="251"/>
      <c r="N662" s="252"/>
      <c r="O662" s="252"/>
      <c r="P662" s="252"/>
      <c r="Q662" s="252"/>
      <c r="R662" s="252"/>
      <c r="S662" s="252"/>
      <c r="T662" s="253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54" t="s">
        <v>152</v>
      </c>
      <c r="AU662" s="254" t="s">
        <v>79</v>
      </c>
      <c r="AV662" s="14" t="s">
        <v>79</v>
      </c>
      <c r="AW662" s="14" t="s">
        <v>32</v>
      </c>
      <c r="AX662" s="14" t="s">
        <v>70</v>
      </c>
      <c r="AY662" s="254" t="s">
        <v>141</v>
      </c>
    </row>
    <row r="663" s="14" customFormat="1">
      <c r="A663" s="14"/>
      <c r="B663" s="244"/>
      <c r="C663" s="245"/>
      <c r="D663" s="235" t="s">
        <v>152</v>
      </c>
      <c r="E663" s="246" t="s">
        <v>19</v>
      </c>
      <c r="F663" s="247" t="s">
        <v>1279</v>
      </c>
      <c r="G663" s="245"/>
      <c r="H663" s="248">
        <v>0.45000000000000001</v>
      </c>
      <c r="I663" s="249"/>
      <c r="J663" s="245"/>
      <c r="K663" s="245"/>
      <c r="L663" s="250"/>
      <c r="M663" s="251"/>
      <c r="N663" s="252"/>
      <c r="O663" s="252"/>
      <c r="P663" s="252"/>
      <c r="Q663" s="252"/>
      <c r="R663" s="252"/>
      <c r="S663" s="252"/>
      <c r="T663" s="253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T663" s="254" t="s">
        <v>152</v>
      </c>
      <c r="AU663" s="254" t="s">
        <v>79</v>
      </c>
      <c r="AV663" s="14" t="s">
        <v>79</v>
      </c>
      <c r="AW663" s="14" t="s">
        <v>32</v>
      </c>
      <c r="AX663" s="14" t="s">
        <v>70</v>
      </c>
      <c r="AY663" s="254" t="s">
        <v>141</v>
      </c>
    </row>
    <row r="664" s="14" customFormat="1">
      <c r="A664" s="14"/>
      <c r="B664" s="244"/>
      <c r="C664" s="245"/>
      <c r="D664" s="235" t="s">
        <v>152</v>
      </c>
      <c r="E664" s="246" t="s">
        <v>19</v>
      </c>
      <c r="F664" s="247" t="s">
        <v>1279</v>
      </c>
      <c r="G664" s="245"/>
      <c r="H664" s="248">
        <v>0.45000000000000001</v>
      </c>
      <c r="I664" s="249"/>
      <c r="J664" s="245"/>
      <c r="K664" s="245"/>
      <c r="L664" s="250"/>
      <c r="M664" s="251"/>
      <c r="N664" s="252"/>
      <c r="O664" s="252"/>
      <c r="P664" s="252"/>
      <c r="Q664" s="252"/>
      <c r="R664" s="252"/>
      <c r="S664" s="252"/>
      <c r="T664" s="253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T664" s="254" t="s">
        <v>152</v>
      </c>
      <c r="AU664" s="254" t="s">
        <v>79</v>
      </c>
      <c r="AV664" s="14" t="s">
        <v>79</v>
      </c>
      <c r="AW664" s="14" t="s">
        <v>32</v>
      </c>
      <c r="AX664" s="14" t="s">
        <v>70</v>
      </c>
      <c r="AY664" s="254" t="s">
        <v>141</v>
      </c>
    </row>
    <row r="665" s="14" customFormat="1">
      <c r="A665" s="14"/>
      <c r="B665" s="244"/>
      <c r="C665" s="245"/>
      <c r="D665" s="235" t="s">
        <v>152</v>
      </c>
      <c r="E665" s="246" t="s">
        <v>19</v>
      </c>
      <c r="F665" s="247" t="s">
        <v>367</v>
      </c>
      <c r="G665" s="245"/>
      <c r="H665" s="248">
        <v>1.2</v>
      </c>
      <c r="I665" s="249"/>
      <c r="J665" s="245"/>
      <c r="K665" s="245"/>
      <c r="L665" s="250"/>
      <c r="M665" s="251"/>
      <c r="N665" s="252"/>
      <c r="O665" s="252"/>
      <c r="P665" s="252"/>
      <c r="Q665" s="252"/>
      <c r="R665" s="252"/>
      <c r="S665" s="252"/>
      <c r="T665" s="253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54" t="s">
        <v>152</v>
      </c>
      <c r="AU665" s="254" t="s">
        <v>79</v>
      </c>
      <c r="AV665" s="14" t="s">
        <v>79</v>
      </c>
      <c r="AW665" s="14" t="s">
        <v>32</v>
      </c>
      <c r="AX665" s="14" t="s">
        <v>70</v>
      </c>
      <c r="AY665" s="254" t="s">
        <v>141</v>
      </c>
    </row>
    <row r="666" s="14" customFormat="1">
      <c r="A666" s="14"/>
      <c r="B666" s="244"/>
      <c r="C666" s="245"/>
      <c r="D666" s="235" t="s">
        <v>152</v>
      </c>
      <c r="E666" s="246" t="s">
        <v>19</v>
      </c>
      <c r="F666" s="247" t="s">
        <v>1279</v>
      </c>
      <c r="G666" s="245"/>
      <c r="H666" s="248">
        <v>0.45000000000000001</v>
      </c>
      <c r="I666" s="249"/>
      <c r="J666" s="245"/>
      <c r="K666" s="245"/>
      <c r="L666" s="250"/>
      <c r="M666" s="251"/>
      <c r="N666" s="252"/>
      <c r="O666" s="252"/>
      <c r="P666" s="252"/>
      <c r="Q666" s="252"/>
      <c r="R666" s="252"/>
      <c r="S666" s="252"/>
      <c r="T666" s="253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T666" s="254" t="s">
        <v>152</v>
      </c>
      <c r="AU666" s="254" t="s">
        <v>79</v>
      </c>
      <c r="AV666" s="14" t="s">
        <v>79</v>
      </c>
      <c r="AW666" s="14" t="s">
        <v>32</v>
      </c>
      <c r="AX666" s="14" t="s">
        <v>70</v>
      </c>
      <c r="AY666" s="254" t="s">
        <v>141</v>
      </c>
    </row>
    <row r="667" s="14" customFormat="1">
      <c r="A667" s="14"/>
      <c r="B667" s="244"/>
      <c r="C667" s="245"/>
      <c r="D667" s="235" t="s">
        <v>152</v>
      </c>
      <c r="E667" s="246" t="s">
        <v>19</v>
      </c>
      <c r="F667" s="247" t="s">
        <v>368</v>
      </c>
      <c r="G667" s="245"/>
      <c r="H667" s="248">
        <v>0.35999999999999999</v>
      </c>
      <c r="I667" s="249"/>
      <c r="J667" s="245"/>
      <c r="K667" s="245"/>
      <c r="L667" s="250"/>
      <c r="M667" s="251"/>
      <c r="N667" s="252"/>
      <c r="O667" s="252"/>
      <c r="P667" s="252"/>
      <c r="Q667" s="252"/>
      <c r="R667" s="252"/>
      <c r="S667" s="252"/>
      <c r="T667" s="253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T667" s="254" t="s">
        <v>152</v>
      </c>
      <c r="AU667" s="254" t="s">
        <v>79</v>
      </c>
      <c r="AV667" s="14" t="s">
        <v>79</v>
      </c>
      <c r="AW667" s="14" t="s">
        <v>32</v>
      </c>
      <c r="AX667" s="14" t="s">
        <v>70</v>
      </c>
      <c r="AY667" s="254" t="s">
        <v>141</v>
      </c>
    </row>
    <row r="668" s="14" customFormat="1">
      <c r="A668" s="14"/>
      <c r="B668" s="244"/>
      <c r="C668" s="245"/>
      <c r="D668" s="235" t="s">
        <v>152</v>
      </c>
      <c r="E668" s="246" t="s">
        <v>19</v>
      </c>
      <c r="F668" s="247" t="s">
        <v>1279</v>
      </c>
      <c r="G668" s="245"/>
      <c r="H668" s="248">
        <v>0.45000000000000001</v>
      </c>
      <c r="I668" s="249"/>
      <c r="J668" s="245"/>
      <c r="K668" s="245"/>
      <c r="L668" s="250"/>
      <c r="M668" s="251"/>
      <c r="N668" s="252"/>
      <c r="O668" s="252"/>
      <c r="P668" s="252"/>
      <c r="Q668" s="252"/>
      <c r="R668" s="252"/>
      <c r="S668" s="252"/>
      <c r="T668" s="253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T668" s="254" t="s">
        <v>152</v>
      </c>
      <c r="AU668" s="254" t="s">
        <v>79</v>
      </c>
      <c r="AV668" s="14" t="s">
        <v>79</v>
      </c>
      <c r="AW668" s="14" t="s">
        <v>32</v>
      </c>
      <c r="AX668" s="14" t="s">
        <v>70</v>
      </c>
      <c r="AY668" s="254" t="s">
        <v>141</v>
      </c>
    </row>
    <row r="669" s="14" customFormat="1">
      <c r="A669" s="14"/>
      <c r="B669" s="244"/>
      <c r="C669" s="245"/>
      <c r="D669" s="235" t="s">
        <v>152</v>
      </c>
      <c r="E669" s="246" t="s">
        <v>19</v>
      </c>
      <c r="F669" s="247" t="s">
        <v>1279</v>
      </c>
      <c r="G669" s="245"/>
      <c r="H669" s="248">
        <v>0.45000000000000001</v>
      </c>
      <c r="I669" s="249"/>
      <c r="J669" s="245"/>
      <c r="K669" s="245"/>
      <c r="L669" s="250"/>
      <c r="M669" s="251"/>
      <c r="N669" s="252"/>
      <c r="O669" s="252"/>
      <c r="P669" s="252"/>
      <c r="Q669" s="252"/>
      <c r="R669" s="252"/>
      <c r="S669" s="252"/>
      <c r="T669" s="253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T669" s="254" t="s">
        <v>152</v>
      </c>
      <c r="AU669" s="254" t="s">
        <v>79</v>
      </c>
      <c r="AV669" s="14" t="s">
        <v>79</v>
      </c>
      <c r="AW669" s="14" t="s">
        <v>32</v>
      </c>
      <c r="AX669" s="14" t="s">
        <v>70</v>
      </c>
      <c r="AY669" s="254" t="s">
        <v>141</v>
      </c>
    </row>
    <row r="670" s="14" customFormat="1">
      <c r="A670" s="14"/>
      <c r="B670" s="244"/>
      <c r="C670" s="245"/>
      <c r="D670" s="235" t="s">
        <v>152</v>
      </c>
      <c r="E670" s="246" t="s">
        <v>19</v>
      </c>
      <c r="F670" s="247" t="s">
        <v>1281</v>
      </c>
      <c r="G670" s="245"/>
      <c r="H670" s="248">
        <v>0.29999999999999999</v>
      </c>
      <c r="I670" s="249"/>
      <c r="J670" s="245"/>
      <c r="K670" s="245"/>
      <c r="L670" s="250"/>
      <c r="M670" s="251"/>
      <c r="N670" s="252"/>
      <c r="O670" s="252"/>
      <c r="P670" s="252"/>
      <c r="Q670" s="252"/>
      <c r="R670" s="252"/>
      <c r="S670" s="252"/>
      <c r="T670" s="253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54" t="s">
        <v>152</v>
      </c>
      <c r="AU670" s="254" t="s">
        <v>79</v>
      </c>
      <c r="AV670" s="14" t="s">
        <v>79</v>
      </c>
      <c r="AW670" s="14" t="s">
        <v>32</v>
      </c>
      <c r="AX670" s="14" t="s">
        <v>70</v>
      </c>
      <c r="AY670" s="254" t="s">
        <v>141</v>
      </c>
    </row>
    <row r="671" s="14" customFormat="1">
      <c r="A671" s="14"/>
      <c r="B671" s="244"/>
      <c r="C671" s="245"/>
      <c r="D671" s="235" t="s">
        <v>152</v>
      </c>
      <c r="E671" s="246" t="s">
        <v>19</v>
      </c>
      <c r="F671" s="247" t="s">
        <v>1279</v>
      </c>
      <c r="G671" s="245"/>
      <c r="H671" s="248">
        <v>0.45000000000000001</v>
      </c>
      <c r="I671" s="249"/>
      <c r="J671" s="245"/>
      <c r="K671" s="245"/>
      <c r="L671" s="250"/>
      <c r="M671" s="251"/>
      <c r="N671" s="252"/>
      <c r="O671" s="252"/>
      <c r="P671" s="252"/>
      <c r="Q671" s="252"/>
      <c r="R671" s="252"/>
      <c r="S671" s="252"/>
      <c r="T671" s="253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T671" s="254" t="s">
        <v>152</v>
      </c>
      <c r="AU671" s="254" t="s">
        <v>79</v>
      </c>
      <c r="AV671" s="14" t="s">
        <v>79</v>
      </c>
      <c r="AW671" s="14" t="s">
        <v>32</v>
      </c>
      <c r="AX671" s="14" t="s">
        <v>70</v>
      </c>
      <c r="AY671" s="254" t="s">
        <v>141</v>
      </c>
    </row>
    <row r="672" s="14" customFormat="1">
      <c r="A672" s="14"/>
      <c r="B672" s="244"/>
      <c r="C672" s="245"/>
      <c r="D672" s="235" t="s">
        <v>152</v>
      </c>
      <c r="E672" s="246" t="s">
        <v>19</v>
      </c>
      <c r="F672" s="247" t="s">
        <v>1279</v>
      </c>
      <c r="G672" s="245"/>
      <c r="H672" s="248">
        <v>0.45000000000000001</v>
      </c>
      <c r="I672" s="249"/>
      <c r="J672" s="245"/>
      <c r="K672" s="245"/>
      <c r="L672" s="250"/>
      <c r="M672" s="251"/>
      <c r="N672" s="252"/>
      <c r="O672" s="252"/>
      <c r="P672" s="252"/>
      <c r="Q672" s="252"/>
      <c r="R672" s="252"/>
      <c r="S672" s="252"/>
      <c r="T672" s="253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T672" s="254" t="s">
        <v>152</v>
      </c>
      <c r="AU672" s="254" t="s">
        <v>79</v>
      </c>
      <c r="AV672" s="14" t="s">
        <v>79</v>
      </c>
      <c r="AW672" s="14" t="s">
        <v>32</v>
      </c>
      <c r="AX672" s="14" t="s">
        <v>70</v>
      </c>
      <c r="AY672" s="254" t="s">
        <v>141</v>
      </c>
    </row>
    <row r="673" s="14" customFormat="1">
      <c r="A673" s="14"/>
      <c r="B673" s="244"/>
      <c r="C673" s="245"/>
      <c r="D673" s="235" t="s">
        <v>152</v>
      </c>
      <c r="E673" s="246" t="s">
        <v>19</v>
      </c>
      <c r="F673" s="247" t="s">
        <v>1279</v>
      </c>
      <c r="G673" s="245"/>
      <c r="H673" s="248">
        <v>0.45000000000000001</v>
      </c>
      <c r="I673" s="249"/>
      <c r="J673" s="245"/>
      <c r="K673" s="245"/>
      <c r="L673" s="250"/>
      <c r="M673" s="251"/>
      <c r="N673" s="252"/>
      <c r="O673" s="252"/>
      <c r="P673" s="252"/>
      <c r="Q673" s="252"/>
      <c r="R673" s="252"/>
      <c r="S673" s="252"/>
      <c r="T673" s="253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T673" s="254" t="s">
        <v>152</v>
      </c>
      <c r="AU673" s="254" t="s">
        <v>79</v>
      </c>
      <c r="AV673" s="14" t="s">
        <v>79</v>
      </c>
      <c r="AW673" s="14" t="s">
        <v>32</v>
      </c>
      <c r="AX673" s="14" t="s">
        <v>70</v>
      </c>
      <c r="AY673" s="254" t="s">
        <v>141</v>
      </c>
    </row>
    <row r="674" s="14" customFormat="1">
      <c r="A674" s="14"/>
      <c r="B674" s="244"/>
      <c r="C674" s="245"/>
      <c r="D674" s="235" t="s">
        <v>152</v>
      </c>
      <c r="E674" s="246" t="s">
        <v>19</v>
      </c>
      <c r="F674" s="247" t="s">
        <v>1279</v>
      </c>
      <c r="G674" s="245"/>
      <c r="H674" s="248">
        <v>0.45000000000000001</v>
      </c>
      <c r="I674" s="249"/>
      <c r="J674" s="245"/>
      <c r="K674" s="245"/>
      <c r="L674" s="250"/>
      <c r="M674" s="251"/>
      <c r="N674" s="252"/>
      <c r="O674" s="252"/>
      <c r="P674" s="252"/>
      <c r="Q674" s="252"/>
      <c r="R674" s="252"/>
      <c r="S674" s="252"/>
      <c r="T674" s="253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54" t="s">
        <v>152</v>
      </c>
      <c r="AU674" s="254" t="s">
        <v>79</v>
      </c>
      <c r="AV674" s="14" t="s">
        <v>79</v>
      </c>
      <c r="AW674" s="14" t="s">
        <v>32</v>
      </c>
      <c r="AX674" s="14" t="s">
        <v>70</v>
      </c>
      <c r="AY674" s="254" t="s">
        <v>141</v>
      </c>
    </row>
    <row r="675" s="14" customFormat="1">
      <c r="A675" s="14"/>
      <c r="B675" s="244"/>
      <c r="C675" s="245"/>
      <c r="D675" s="235" t="s">
        <v>152</v>
      </c>
      <c r="E675" s="246" t="s">
        <v>19</v>
      </c>
      <c r="F675" s="247" t="s">
        <v>368</v>
      </c>
      <c r="G675" s="245"/>
      <c r="H675" s="248">
        <v>0.35999999999999999</v>
      </c>
      <c r="I675" s="249"/>
      <c r="J675" s="245"/>
      <c r="K675" s="245"/>
      <c r="L675" s="250"/>
      <c r="M675" s="251"/>
      <c r="N675" s="252"/>
      <c r="O675" s="252"/>
      <c r="P675" s="252"/>
      <c r="Q675" s="252"/>
      <c r="R675" s="252"/>
      <c r="S675" s="252"/>
      <c r="T675" s="253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T675" s="254" t="s">
        <v>152</v>
      </c>
      <c r="AU675" s="254" t="s">
        <v>79</v>
      </c>
      <c r="AV675" s="14" t="s">
        <v>79</v>
      </c>
      <c r="AW675" s="14" t="s">
        <v>32</v>
      </c>
      <c r="AX675" s="14" t="s">
        <v>70</v>
      </c>
      <c r="AY675" s="254" t="s">
        <v>141</v>
      </c>
    </row>
    <row r="676" s="14" customFormat="1">
      <c r="A676" s="14"/>
      <c r="B676" s="244"/>
      <c r="C676" s="245"/>
      <c r="D676" s="235" t="s">
        <v>152</v>
      </c>
      <c r="E676" s="246" t="s">
        <v>19</v>
      </c>
      <c r="F676" s="247" t="s">
        <v>368</v>
      </c>
      <c r="G676" s="245"/>
      <c r="H676" s="248">
        <v>0.35999999999999999</v>
      </c>
      <c r="I676" s="249"/>
      <c r="J676" s="245"/>
      <c r="K676" s="245"/>
      <c r="L676" s="250"/>
      <c r="M676" s="251"/>
      <c r="N676" s="252"/>
      <c r="O676" s="252"/>
      <c r="P676" s="252"/>
      <c r="Q676" s="252"/>
      <c r="R676" s="252"/>
      <c r="S676" s="252"/>
      <c r="T676" s="253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T676" s="254" t="s">
        <v>152</v>
      </c>
      <c r="AU676" s="254" t="s">
        <v>79</v>
      </c>
      <c r="AV676" s="14" t="s">
        <v>79</v>
      </c>
      <c r="AW676" s="14" t="s">
        <v>32</v>
      </c>
      <c r="AX676" s="14" t="s">
        <v>70</v>
      </c>
      <c r="AY676" s="254" t="s">
        <v>141</v>
      </c>
    </row>
    <row r="677" s="14" customFormat="1">
      <c r="A677" s="14"/>
      <c r="B677" s="244"/>
      <c r="C677" s="245"/>
      <c r="D677" s="235" t="s">
        <v>152</v>
      </c>
      <c r="E677" s="246" t="s">
        <v>19</v>
      </c>
      <c r="F677" s="247" t="s">
        <v>368</v>
      </c>
      <c r="G677" s="245"/>
      <c r="H677" s="248">
        <v>0.35999999999999999</v>
      </c>
      <c r="I677" s="249"/>
      <c r="J677" s="245"/>
      <c r="K677" s="245"/>
      <c r="L677" s="250"/>
      <c r="M677" s="251"/>
      <c r="N677" s="252"/>
      <c r="O677" s="252"/>
      <c r="P677" s="252"/>
      <c r="Q677" s="252"/>
      <c r="R677" s="252"/>
      <c r="S677" s="252"/>
      <c r="T677" s="253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254" t="s">
        <v>152</v>
      </c>
      <c r="AU677" s="254" t="s">
        <v>79</v>
      </c>
      <c r="AV677" s="14" t="s">
        <v>79</v>
      </c>
      <c r="AW677" s="14" t="s">
        <v>32</v>
      </c>
      <c r="AX677" s="14" t="s">
        <v>70</v>
      </c>
      <c r="AY677" s="254" t="s">
        <v>141</v>
      </c>
    </row>
    <row r="678" s="14" customFormat="1">
      <c r="A678" s="14"/>
      <c r="B678" s="244"/>
      <c r="C678" s="245"/>
      <c r="D678" s="235" t="s">
        <v>152</v>
      </c>
      <c r="E678" s="246" t="s">
        <v>19</v>
      </c>
      <c r="F678" s="247" t="s">
        <v>1279</v>
      </c>
      <c r="G678" s="245"/>
      <c r="H678" s="248">
        <v>0.45000000000000001</v>
      </c>
      <c r="I678" s="249"/>
      <c r="J678" s="245"/>
      <c r="K678" s="245"/>
      <c r="L678" s="250"/>
      <c r="M678" s="251"/>
      <c r="N678" s="252"/>
      <c r="O678" s="252"/>
      <c r="P678" s="252"/>
      <c r="Q678" s="252"/>
      <c r="R678" s="252"/>
      <c r="S678" s="252"/>
      <c r="T678" s="253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T678" s="254" t="s">
        <v>152</v>
      </c>
      <c r="AU678" s="254" t="s">
        <v>79</v>
      </c>
      <c r="AV678" s="14" t="s">
        <v>79</v>
      </c>
      <c r="AW678" s="14" t="s">
        <v>32</v>
      </c>
      <c r="AX678" s="14" t="s">
        <v>70</v>
      </c>
      <c r="AY678" s="254" t="s">
        <v>141</v>
      </c>
    </row>
    <row r="679" s="14" customFormat="1">
      <c r="A679" s="14"/>
      <c r="B679" s="244"/>
      <c r="C679" s="245"/>
      <c r="D679" s="235" t="s">
        <v>152</v>
      </c>
      <c r="E679" s="246" t="s">
        <v>19</v>
      </c>
      <c r="F679" s="247" t="s">
        <v>368</v>
      </c>
      <c r="G679" s="245"/>
      <c r="H679" s="248">
        <v>0.35999999999999999</v>
      </c>
      <c r="I679" s="249"/>
      <c r="J679" s="245"/>
      <c r="K679" s="245"/>
      <c r="L679" s="250"/>
      <c r="M679" s="251"/>
      <c r="N679" s="252"/>
      <c r="O679" s="252"/>
      <c r="P679" s="252"/>
      <c r="Q679" s="252"/>
      <c r="R679" s="252"/>
      <c r="S679" s="252"/>
      <c r="T679" s="253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T679" s="254" t="s">
        <v>152</v>
      </c>
      <c r="AU679" s="254" t="s">
        <v>79</v>
      </c>
      <c r="AV679" s="14" t="s">
        <v>79</v>
      </c>
      <c r="AW679" s="14" t="s">
        <v>32</v>
      </c>
      <c r="AX679" s="14" t="s">
        <v>70</v>
      </c>
      <c r="AY679" s="254" t="s">
        <v>141</v>
      </c>
    </row>
    <row r="680" s="14" customFormat="1">
      <c r="A680" s="14"/>
      <c r="B680" s="244"/>
      <c r="C680" s="245"/>
      <c r="D680" s="235" t="s">
        <v>152</v>
      </c>
      <c r="E680" s="246" t="s">
        <v>19</v>
      </c>
      <c r="F680" s="247" t="s">
        <v>368</v>
      </c>
      <c r="G680" s="245"/>
      <c r="H680" s="248">
        <v>0.35999999999999999</v>
      </c>
      <c r="I680" s="249"/>
      <c r="J680" s="245"/>
      <c r="K680" s="245"/>
      <c r="L680" s="250"/>
      <c r="M680" s="251"/>
      <c r="N680" s="252"/>
      <c r="O680" s="252"/>
      <c r="P680" s="252"/>
      <c r="Q680" s="252"/>
      <c r="R680" s="252"/>
      <c r="S680" s="252"/>
      <c r="T680" s="253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T680" s="254" t="s">
        <v>152</v>
      </c>
      <c r="AU680" s="254" t="s">
        <v>79</v>
      </c>
      <c r="AV680" s="14" t="s">
        <v>79</v>
      </c>
      <c r="AW680" s="14" t="s">
        <v>32</v>
      </c>
      <c r="AX680" s="14" t="s">
        <v>70</v>
      </c>
      <c r="AY680" s="254" t="s">
        <v>141</v>
      </c>
    </row>
    <row r="681" s="14" customFormat="1">
      <c r="A681" s="14"/>
      <c r="B681" s="244"/>
      <c r="C681" s="245"/>
      <c r="D681" s="235" t="s">
        <v>152</v>
      </c>
      <c r="E681" s="246" t="s">
        <v>19</v>
      </c>
      <c r="F681" s="247" t="s">
        <v>368</v>
      </c>
      <c r="G681" s="245"/>
      <c r="H681" s="248">
        <v>0.35999999999999999</v>
      </c>
      <c r="I681" s="249"/>
      <c r="J681" s="245"/>
      <c r="K681" s="245"/>
      <c r="L681" s="250"/>
      <c r="M681" s="251"/>
      <c r="N681" s="252"/>
      <c r="O681" s="252"/>
      <c r="P681" s="252"/>
      <c r="Q681" s="252"/>
      <c r="R681" s="252"/>
      <c r="S681" s="252"/>
      <c r="T681" s="253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T681" s="254" t="s">
        <v>152</v>
      </c>
      <c r="AU681" s="254" t="s">
        <v>79</v>
      </c>
      <c r="AV681" s="14" t="s">
        <v>79</v>
      </c>
      <c r="AW681" s="14" t="s">
        <v>32</v>
      </c>
      <c r="AX681" s="14" t="s">
        <v>70</v>
      </c>
      <c r="AY681" s="254" t="s">
        <v>141</v>
      </c>
    </row>
    <row r="682" s="14" customFormat="1">
      <c r="A682" s="14"/>
      <c r="B682" s="244"/>
      <c r="C682" s="245"/>
      <c r="D682" s="235" t="s">
        <v>152</v>
      </c>
      <c r="E682" s="246" t="s">
        <v>19</v>
      </c>
      <c r="F682" s="247" t="s">
        <v>368</v>
      </c>
      <c r="G682" s="245"/>
      <c r="H682" s="248">
        <v>0.35999999999999999</v>
      </c>
      <c r="I682" s="249"/>
      <c r="J682" s="245"/>
      <c r="K682" s="245"/>
      <c r="L682" s="250"/>
      <c r="M682" s="251"/>
      <c r="N682" s="252"/>
      <c r="O682" s="252"/>
      <c r="P682" s="252"/>
      <c r="Q682" s="252"/>
      <c r="R682" s="252"/>
      <c r="S682" s="252"/>
      <c r="T682" s="253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T682" s="254" t="s">
        <v>152</v>
      </c>
      <c r="AU682" s="254" t="s">
        <v>79</v>
      </c>
      <c r="AV682" s="14" t="s">
        <v>79</v>
      </c>
      <c r="AW682" s="14" t="s">
        <v>32</v>
      </c>
      <c r="AX682" s="14" t="s">
        <v>70</v>
      </c>
      <c r="AY682" s="254" t="s">
        <v>141</v>
      </c>
    </row>
    <row r="683" s="14" customFormat="1">
      <c r="A683" s="14"/>
      <c r="B683" s="244"/>
      <c r="C683" s="245"/>
      <c r="D683" s="235" t="s">
        <v>152</v>
      </c>
      <c r="E683" s="246" t="s">
        <v>19</v>
      </c>
      <c r="F683" s="247" t="s">
        <v>366</v>
      </c>
      <c r="G683" s="245"/>
      <c r="H683" s="248">
        <v>0.90000000000000002</v>
      </c>
      <c r="I683" s="249"/>
      <c r="J683" s="245"/>
      <c r="K683" s="245"/>
      <c r="L683" s="250"/>
      <c r="M683" s="251"/>
      <c r="N683" s="252"/>
      <c r="O683" s="252"/>
      <c r="P683" s="252"/>
      <c r="Q683" s="252"/>
      <c r="R683" s="252"/>
      <c r="S683" s="252"/>
      <c r="T683" s="253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T683" s="254" t="s">
        <v>152</v>
      </c>
      <c r="AU683" s="254" t="s">
        <v>79</v>
      </c>
      <c r="AV683" s="14" t="s">
        <v>79</v>
      </c>
      <c r="AW683" s="14" t="s">
        <v>32</v>
      </c>
      <c r="AX683" s="14" t="s">
        <v>70</v>
      </c>
      <c r="AY683" s="254" t="s">
        <v>141</v>
      </c>
    </row>
    <row r="684" s="16" customFormat="1">
      <c r="A684" s="16"/>
      <c r="B684" s="266"/>
      <c r="C684" s="267"/>
      <c r="D684" s="235" t="s">
        <v>152</v>
      </c>
      <c r="E684" s="268" t="s">
        <v>19</v>
      </c>
      <c r="F684" s="269" t="s">
        <v>163</v>
      </c>
      <c r="G684" s="267"/>
      <c r="H684" s="270">
        <v>18.299999999999986</v>
      </c>
      <c r="I684" s="271"/>
      <c r="J684" s="267"/>
      <c r="K684" s="267"/>
      <c r="L684" s="272"/>
      <c r="M684" s="273"/>
      <c r="N684" s="274"/>
      <c r="O684" s="274"/>
      <c r="P684" s="274"/>
      <c r="Q684" s="274"/>
      <c r="R684" s="274"/>
      <c r="S684" s="274"/>
      <c r="T684" s="275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T684" s="276" t="s">
        <v>152</v>
      </c>
      <c r="AU684" s="276" t="s">
        <v>79</v>
      </c>
      <c r="AV684" s="16" t="s">
        <v>164</v>
      </c>
      <c r="AW684" s="16" t="s">
        <v>32</v>
      </c>
      <c r="AX684" s="16" t="s">
        <v>70</v>
      </c>
      <c r="AY684" s="276" t="s">
        <v>141</v>
      </c>
    </row>
    <row r="685" s="13" customFormat="1">
      <c r="A685" s="13"/>
      <c r="B685" s="233"/>
      <c r="C685" s="234"/>
      <c r="D685" s="235" t="s">
        <v>152</v>
      </c>
      <c r="E685" s="236" t="s">
        <v>19</v>
      </c>
      <c r="F685" s="237" t="s">
        <v>370</v>
      </c>
      <c r="G685" s="234"/>
      <c r="H685" s="236" t="s">
        <v>19</v>
      </c>
      <c r="I685" s="238"/>
      <c r="J685" s="234"/>
      <c r="K685" s="234"/>
      <c r="L685" s="239"/>
      <c r="M685" s="240"/>
      <c r="N685" s="241"/>
      <c r="O685" s="241"/>
      <c r="P685" s="241"/>
      <c r="Q685" s="241"/>
      <c r="R685" s="241"/>
      <c r="S685" s="241"/>
      <c r="T685" s="242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T685" s="243" t="s">
        <v>152</v>
      </c>
      <c r="AU685" s="243" t="s">
        <v>79</v>
      </c>
      <c r="AV685" s="13" t="s">
        <v>77</v>
      </c>
      <c r="AW685" s="13" t="s">
        <v>32</v>
      </c>
      <c r="AX685" s="13" t="s">
        <v>70</v>
      </c>
      <c r="AY685" s="243" t="s">
        <v>141</v>
      </c>
    </row>
    <row r="686" s="13" customFormat="1">
      <c r="A686" s="13"/>
      <c r="B686" s="233"/>
      <c r="C686" s="234"/>
      <c r="D686" s="235" t="s">
        <v>152</v>
      </c>
      <c r="E686" s="236" t="s">
        <v>19</v>
      </c>
      <c r="F686" s="237" t="s">
        <v>1079</v>
      </c>
      <c r="G686" s="234"/>
      <c r="H686" s="236" t="s">
        <v>19</v>
      </c>
      <c r="I686" s="238"/>
      <c r="J686" s="234"/>
      <c r="K686" s="234"/>
      <c r="L686" s="239"/>
      <c r="M686" s="240"/>
      <c r="N686" s="241"/>
      <c r="O686" s="241"/>
      <c r="P686" s="241"/>
      <c r="Q686" s="241"/>
      <c r="R686" s="241"/>
      <c r="S686" s="241"/>
      <c r="T686" s="242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43" t="s">
        <v>152</v>
      </c>
      <c r="AU686" s="243" t="s">
        <v>79</v>
      </c>
      <c r="AV686" s="13" t="s">
        <v>77</v>
      </c>
      <c r="AW686" s="13" t="s">
        <v>32</v>
      </c>
      <c r="AX686" s="13" t="s">
        <v>70</v>
      </c>
      <c r="AY686" s="243" t="s">
        <v>141</v>
      </c>
    </row>
    <row r="687" s="14" customFormat="1">
      <c r="A687" s="14"/>
      <c r="B687" s="244"/>
      <c r="C687" s="245"/>
      <c r="D687" s="235" t="s">
        <v>152</v>
      </c>
      <c r="E687" s="246" t="s">
        <v>19</v>
      </c>
      <c r="F687" s="247" t="s">
        <v>1282</v>
      </c>
      <c r="G687" s="245"/>
      <c r="H687" s="248">
        <v>9.1500000000000004</v>
      </c>
      <c r="I687" s="249"/>
      <c r="J687" s="245"/>
      <c r="K687" s="245"/>
      <c r="L687" s="250"/>
      <c r="M687" s="251"/>
      <c r="N687" s="252"/>
      <c r="O687" s="252"/>
      <c r="P687" s="252"/>
      <c r="Q687" s="252"/>
      <c r="R687" s="252"/>
      <c r="S687" s="252"/>
      <c r="T687" s="253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T687" s="254" t="s">
        <v>152</v>
      </c>
      <c r="AU687" s="254" t="s">
        <v>79</v>
      </c>
      <c r="AV687" s="14" t="s">
        <v>79</v>
      </c>
      <c r="AW687" s="14" t="s">
        <v>32</v>
      </c>
      <c r="AX687" s="14" t="s">
        <v>70</v>
      </c>
      <c r="AY687" s="254" t="s">
        <v>141</v>
      </c>
    </row>
    <row r="688" s="16" customFormat="1">
      <c r="A688" s="16"/>
      <c r="B688" s="266"/>
      <c r="C688" s="267"/>
      <c r="D688" s="235" t="s">
        <v>152</v>
      </c>
      <c r="E688" s="268" t="s">
        <v>19</v>
      </c>
      <c r="F688" s="269" t="s">
        <v>163</v>
      </c>
      <c r="G688" s="267"/>
      <c r="H688" s="270">
        <v>9.1500000000000004</v>
      </c>
      <c r="I688" s="271"/>
      <c r="J688" s="267"/>
      <c r="K688" s="267"/>
      <c r="L688" s="272"/>
      <c r="M688" s="273"/>
      <c r="N688" s="274"/>
      <c r="O688" s="274"/>
      <c r="P688" s="274"/>
      <c r="Q688" s="274"/>
      <c r="R688" s="274"/>
      <c r="S688" s="274"/>
      <c r="T688" s="275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T688" s="276" t="s">
        <v>152</v>
      </c>
      <c r="AU688" s="276" t="s">
        <v>79</v>
      </c>
      <c r="AV688" s="16" t="s">
        <v>164</v>
      </c>
      <c r="AW688" s="16" t="s">
        <v>32</v>
      </c>
      <c r="AX688" s="16" t="s">
        <v>70</v>
      </c>
      <c r="AY688" s="276" t="s">
        <v>141</v>
      </c>
    </row>
    <row r="689" s="13" customFormat="1">
      <c r="A689" s="13"/>
      <c r="B689" s="233"/>
      <c r="C689" s="234"/>
      <c r="D689" s="235" t="s">
        <v>152</v>
      </c>
      <c r="E689" s="236" t="s">
        <v>19</v>
      </c>
      <c r="F689" s="237" t="s">
        <v>1079</v>
      </c>
      <c r="G689" s="234"/>
      <c r="H689" s="236" t="s">
        <v>19</v>
      </c>
      <c r="I689" s="238"/>
      <c r="J689" s="234"/>
      <c r="K689" s="234"/>
      <c r="L689" s="239"/>
      <c r="M689" s="240"/>
      <c r="N689" s="241"/>
      <c r="O689" s="241"/>
      <c r="P689" s="241"/>
      <c r="Q689" s="241"/>
      <c r="R689" s="241"/>
      <c r="S689" s="241"/>
      <c r="T689" s="242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43" t="s">
        <v>152</v>
      </c>
      <c r="AU689" s="243" t="s">
        <v>79</v>
      </c>
      <c r="AV689" s="13" t="s">
        <v>77</v>
      </c>
      <c r="AW689" s="13" t="s">
        <v>32</v>
      </c>
      <c r="AX689" s="13" t="s">
        <v>70</v>
      </c>
      <c r="AY689" s="243" t="s">
        <v>141</v>
      </c>
    </row>
    <row r="690" s="14" customFormat="1">
      <c r="A690" s="14"/>
      <c r="B690" s="244"/>
      <c r="C690" s="245"/>
      <c r="D690" s="235" t="s">
        <v>152</v>
      </c>
      <c r="E690" s="246" t="s">
        <v>19</v>
      </c>
      <c r="F690" s="247" t="s">
        <v>1283</v>
      </c>
      <c r="G690" s="245"/>
      <c r="H690" s="248">
        <v>3.4199999999999999</v>
      </c>
      <c r="I690" s="249"/>
      <c r="J690" s="245"/>
      <c r="K690" s="245"/>
      <c r="L690" s="250"/>
      <c r="M690" s="251"/>
      <c r="N690" s="252"/>
      <c r="O690" s="252"/>
      <c r="P690" s="252"/>
      <c r="Q690" s="252"/>
      <c r="R690" s="252"/>
      <c r="S690" s="252"/>
      <c r="T690" s="253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T690" s="254" t="s">
        <v>152</v>
      </c>
      <c r="AU690" s="254" t="s">
        <v>79</v>
      </c>
      <c r="AV690" s="14" t="s">
        <v>79</v>
      </c>
      <c r="AW690" s="14" t="s">
        <v>32</v>
      </c>
      <c r="AX690" s="14" t="s">
        <v>70</v>
      </c>
      <c r="AY690" s="254" t="s">
        <v>141</v>
      </c>
    </row>
    <row r="691" s="14" customFormat="1">
      <c r="A691" s="14"/>
      <c r="B691" s="244"/>
      <c r="C691" s="245"/>
      <c r="D691" s="235" t="s">
        <v>152</v>
      </c>
      <c r="E691" s="246" t="s">
        <v>19</v>
      </c>
      <c r="F691" s="247" t="s">
        <v>368</v>
      </c>
      <c r="G691" s="245"/>
      <c r="H691" s="248">
        <v>0.35999999999999999</v>
      </c>
      <c r="I691" s="249"/>
      <c r="J691" s="245"/>
      <c r="K691" s="245"/>
      <c r="L691" s="250"/>
      <c r="M691" s="251"/>
      <c r="N691" s="252"/>
      <c r="O691" s="252"/>
      <c r="P691" s="252"/>
      <c r="Q691" s="252"/>
      <c r="R691" s="252"/>
      <c r="S691" s="252"/>
      <c r="T691" s="253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T691" s="254" t="s">
        <v>152</v>
      </c>
      <c r="AU691" s="254" t="s">
        <v>79</v>
      </c>
      <c r="AV691" s="14" t="s">
        <v>79</v>
      </c>
      <c r="AW691" s="14" t="s">
        <v>32</v>
      </c>
      <c r="AX691" s="14" t="s">
        <v>70</v>
      </c>
      <c r="AY691" s="254" t="s">
        <v>141</v>
      </c>
    </row>
    <row r="692" s="16" customFormat="1">
      <c r="A692" s="16"/>
      <c r="B692" s="266"/>
      <c r="C692" s="267"/>
      <c r="D692" s="235" t="s">
        <v>152</v>
      </c>
      <c r="E692" s="268" t="s">
        <v>19</v>
      </c>
      <c r="F692" s="269" t="s">
        <v>163</v>
      </c>
      <c r="G692" s="267"/>
      <c r="H692" s="270">
        <v>3.7799999999999998</v>
      </c>
      <c r="I692" s="271"/>
      <c r="J692" s="267"/>
      <c r="K692" s="267"/>
      <c r="L692" s="272"/>
      <c r="M692" s="273"/>
      <c r="N692" s="274"/>
      <c r="O692" s="274"/>
      <c r="P692" s="274"/>
      <c r="Q692" s="274"/>
      <c r="R692" s="274"/>
      <c r="S692" s="274"/>
      <c r="T692" s="275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T692" s="276" t="s">
        <v>152</v>
      </c>
      <c r="AU692" s="276" t="s">
        <v>79</v>
      </c>
      <c r="AV692" s="16" t="s">
        <v>164</v>
      </c>
      <c r="AW692" s="16" t="s">
        <v>32</v>
      </c>
      <c r="AX692" s="16" t="s">
        <v>70</v>
      </c>
      <c r="AY692" s="276" t="s">
        <v>141</v>
      </c>
    </row>
    <row r="693" s="15" customFormat="1">
      <c r="A693" s="15"/>
      <c r="B693" s="255"/>
      <c r="C693" s="256"/>
      <c r="D693" s="235" t="s">
        <v>152</v>
      </c>
      <c r="E693" s="257" t="s">
        <v>19</v>
      </c>
      <c r="F693" s="258" t="s">
        <v>155</v>
      </c>
      <c r="G693" s="256"/>
      <c r="H693" s="259">
        <v>31.22999999999999</v>
      </c>
      <c r="I693" s="260"/>
      <c r="J693" s="256"/>
      <c r="K693" s="256"/>
      <c r="L693" s="261"/>
      <c r="M693" s="262"/>
      <c r="N693" s="263"/>
      <c r="O693" s="263"/>
      <c r="P693" s="263"/>
      <c r="Q693" s="263"/>
      <c r="R693" s="263"/>
      <c r="S693" s="263"/>
      <c r="T693" s="264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T693" s="265" t="s">
        <v>152</v>
      </c>
      <c r="AU693" s="265" t="s">
        <v>79</v>
      </c>
      <c r="AV693" s="15" t="s">
        <v>148</v>
      </c>
      <c r="AW693" s="15" t="s">
        <v>32</v>
      </c>
      <c r="AX693" s="15" t="s">
        <v>77</v>
      </c>
      <c r="AY693" s="265" t="s">
        <v>141</v>
      </c>
    </row>
    <row r="694" s="2" customFormat="1" ht="16.5" customHeight="1">
      <c r="A694" s="41"/>
      <c r="B694" s="42"/>
      <c r="C694" s="277" t="s">
        <v>424</v>
      </c>
      <c r="D694" s="277" t="s">
        <v>354</v>
      </c>
      <c r="E694" s="278" t="s">
        <v>373</v>
      </c>
      <c r="F694" s="279" t="s">
        <v>374</v>
      </c>
      <c r="G694" s="280" t="s">
        <v>320</v>
      </c>
      <c r="H694" s="281">
        <v>62.460000000000001</v>
      </c>
      <c r="I694" s="282"/>
      <c r="J694" s="283">
        <f>ROUND(I694*H694,2)</f>
        <v>0</v>
      </c>
      <c r="K694" s="279" t="s">
        <v>147</v>
      </c>
      <c r="L694" s="284"/>
      <c r="M694" s="285" t="s">
        <v>19</v>
      </c>
      <c r="N694" s="286" t="s">
        <v>41</v>
      </c>
      <c r="O694" s="87"/>
      <c r="P694" s="224">
        <f>O694*H694</f>
        <v>0</v>
      </c>
      <c r="Q694" s="224">
        <v>0</v>
      </c>
      <c r="R694" s="224">
        <f>Q694*H694</f>
        <v>0</v>
      </c>
      <c r="S694" s="224">
        <v>0</v>
      </c>
      <c r="T694" s="225">
        <f>S694*H694</f>
        <v>0</v>
      </c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R694" s="226" t="s">
        <v>205</v>
      </c>
      <c r="AT694" s="226" t="s">
        <v>354</v>
      </c>
      <c r="AU694" s="226" t="s">
        <v>79</v>
      </c>
      <c r="AY694" s="20" t="s">
        <v>141</v>
      </c>
      <c r="BE694" s="227">
        <f>IF(N694="základní",J694,0)</f>
        <v>0</v>
      </c>
      <c r="BF694" s="227">
        <f>IF(N694="snížená",J694,0)</f>
        <v>0</v>
      </c>
      <c r="BG694" s="227">
        <f>IF(N694="zákl. přenesená",J694,0)</f>
        <v>0</v>
      </c>
      <c r="BH694" s="227">
        <f>IF(N694="sníž. přenesená",J694,0)</f>
        <v>0</v>
      </c>
      <c r="BI694" s="227">
        <f>IF(N694="nulová",J694,0)</f>
        <v>0</v>
      </c>
      <c r="BJ694" s="20" t="s">
        <v>77</v>
      </c>
      <c r="BK694" s="227">
        <f>ROUND(I694*H694,2)</f>
        <v>0</v>
      </c>
      <c r="BL694" s="20" t="s">
        <v>148</v>
      </c>
      <c r="BM694" s="226" t="s">
        <v>1284</v>
      </c>
    </row>
    <row r="695" s="14" customFormat="1">
      <c r="A695" s="14"/>
      <c r="B695" s="244"/>
      <c r="C695" s="245"/>
      <c r="D695" s="235" t="s">
        <v>152</v>
      </c>
      <c r="E695" s="245"/>
      <c r="F695" s="247" t="s">
        <v>1285</v>
      </c>
      <c r="G695" s="245"/>
      <c r="H695" s="248">
        <v>62.460000000000001</v>
      </c>
      <c r="I695" s="249"/>
      <c r="J695" s="245"/>
      <c r="K695" s="245"/>
      <c r="L695" s="250"/>
      <c r="M695" s="251"/>
      <c r="N695" s="252"/>
      <c r="O695" s="252"/>
      <c r="P695" s="252"/>
      <c r="Q695" s="252"/>
      <c r="R695" s="252"/>
      <c r="S695" s="252"/>
      <c r="T695" s="253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T695" s="254" t="s">
        <v>152</v>
      </c>
      <c r="AU695" s="254" t="s">
        <v>79</v>
      </c>
      <c r="AV695" s="14" t="s">
        <v>79</v>
      </c>
      <c r="AW695" s="14" t="s">
        <v>4</v>
      </c>
      <c r="AX695" s="14" t="s">
        <v>77</v>
      </c>
      <c r="AY695" s="254" t="s">
        <v>141</v>
      </c>
    </row>
    <row r="696" s="2" customFormat="1" ht="33" customHeight="1">
      <c r="A696" s="41"/>
      <c r="B696" s="42"/>
      <c r="C696" s="215" t="s">
        <v>429</v>
      </c>
      <c r="D696" s="215" t="s">
        <v>143</v>
      </c>
      <c r="E696" s="216" t="s">
        <v>378</v>
      </c>
      <c r="F696" s="217" t="s">
        <v>379</v>
      </c>
      <c r="G696" s="218" t="s">
        <v>146</v>
      </c>
      <c r="H696" s="219">
        <v>370.19999999999999</v>
      </c>
      <c r="I696" s="220"/>
      <c r="J696" s="221">
        <f>ROUND(I696*H696,2)</f>
        <v>0</v>
      </c>
      <c r="K696" s="217" t="s">
        <v>147</v>
      </c>
      <c r="L696" s="47"/>
      <c r="M696" s="222" t="s">
        <v>19</v>
      </c>
      <c r="N696" s="223" t="s">
        <v>41</v>
      </c>
      <c r="O696" s="87"/>
      <c r="P696" s="224">
        <f>O696*H696</f>
        <v>0</v>
      </c>
      <c r="Q696" s="224">
        <v>0</v>
      </c>
      <c r="R696" s="224">
        <f>Q696*H696</f>
        <v>0</v>
      </c>
      <c r="S696" s="224">
        <v>0</v>
      </c>
      <c r="T696" s="225">
        <f>S696*H696</f>
        <v>0</v>
      </c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R696" s="226" t="s">
        <v>148</v>
      </c>
      <c r="AT696" s="226" t="s">
        <v>143</v>
      </c>
      <c r="AU696" s="226" t="s">
        <v>79</v>
      </c>
      <c r="AY696" s="20" t="s">
        <v>141</v>
      </c>
      <c r="BE696" s="227">
        <f>IF(N696="základní",J696,0)</f>
        <v>0</v>
      </c>
      <c r="BF696" s="227">
        <f>IF(N696="snížená",J696,0)</f>
        <v>0</v>
      </c>
      <c r="BG696" s="227">
        <f>IF(N696="zákl. přenesená",J696,0)</f>
        <v>0</v>
      </c>
      <c r="BH696" s="227">
        <f>IF(N696="sníž. přenesená",J696,0)</f>
        <v>0</v>
      </c>
      <c r="BI696" s="227">
        <f>IF(N696="nulová",J696,0)</f>
        <v>0</v>
      </c>
      <c r="BJ696" s="20" t="s">
        <v>77</v>
      </c>
      <c r="BK696" s="227">
        <f>ROUND(I696*H696,2)</f>
        <v>0</v>
      </c>
      <c r="BL696" s="20" t="s">
        <v>148</v>
      </c>
      <c r="BM696" s="226" t="s">
        <v>1286</v>
      </c>
    </row>
    <row r="697" s="2" customFormat="1">
      <c r="A697" s="41"/>
      <c r="B697" s="42"/>
      <c r="C697" s="43"/>
      <c r="D697" s="228" t="s">
        <v>150</v>
      </c>
      <c r="E697" s="43"/>
      <c r="F697" s="229" t="s">
        <v>381</v>
      </c>
      <c r="G697" s="43"/>
      <c r="H697" s="43"/>
      <c r="I697" s="230"/>
      <c r="J697" s="43"/>
      <c r="K697" s="43"/>
      <c r="L697" s="47"/>
      <c r="M697" s="231"/>
      <c r="N697" s="232"/>
      <c r="O697" s="87"/>
      <c r="P697" s="87"/>
      <c r="Q697" s="87"/>
      <c r="R697" s="87"/>
      <c r="S697" s="87"/>
      <c r="T697" s="88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T697" s="20" t="s">
        <v>150</v>
      </c>
      <c r="AU697" s="20" t="s">
        <v>79</v>
      </c>
    </row>
    <row r="698" s="13" customFormat="1">
      <c r="A698" s="13"/>
      <c r="B698" s="233"/>
      <c r="C698" s="234"/>
      <c r="D698" s="235" t="s">
        <v>152</v>
      </c>
      <c r="E698" s="236" t="s">
        <v>19</v>
      </c>
      <c r="F698" s="237" t="s">
        <v>210</v>
      </c>
      <c r="G698" s="234"/>
      <c r="H698" s="236" t="s">
        <v>19</v>
      </c>
      <c r="I698" s="238"/>
      <c r="J698" s="234"/>
      <c r="K698" s="234"/>
      <c r="L698" s="239"/>
      <c r="M698" s="240"/>
      <c r="N698" s="241"/>
      <c r="O698" s="241"/>
      <c r="P698" s="241"/>
      <c r="Q698" s="241"/>
      <c r="R698" s="241"/>
      <c r="S698" s="241"/>
      <c r="T698" s="242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T698" s="243" t="s">
        <v>152</v>
      </c>
      <c r="AU698" s="243" t="s">
        <v>79</v>
      </c>
      <c r="AV698" s="13" t="s">
        <v>77</v>
      </c>
      <c r="AW698" s="13" t="s">
        <v>32</v>
      </c>
      <c r="AX698" s="13" t="s">
        <v>70</v>
      </c>
      <c r="AY698" s="243" t="s">
        <v>141</v>
      </c>
    </row>
    <row r="699" s="14" customFormat="1">
      <c r="A699" s="14"/>
      <c r="B699" s="244"/>
      <c r="C699" s="245"/>
      <c r="D699" s="235" t="s">
        <v>152</v>
      </c>
      <c r="E699" s="246" t="s">
        <v>19</v>
      </c>
      <c r="F699" s="247" t="s">
        <v>1287</v>
      </c>
      <c r="G699" s="245"/>
      <c r="H699" s="248">
        <v>52.200000000000003</v>
      </c>
      <c r="I699" s="249"/>
      <c r="J699" s="245"/>
      <c r="K699" s="245"/>
      <c r="L699" s="250"/>
      <c r="M699" s="251"/>
      <c r="N699" s="252"/>
      <c r="O699" s="252"/>
      <c r="P699" s="252"/>
      <c r="Q699" s="252"/>
      <c r="R699" s="252"/>
      <c r="S699" s="252"/>
      <c r="T699" s="253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T699" s="254" t="s">
        <v>152</v>
      </c>
      <c r="AU699" s="254" t="s">
        <v>79</v>
      </c>
      <c r="AV699" s="14" t="s">
        <v>79</v>
      </c>
      <c r="AW699" s="14" t="s">
        <v>32</v>
      </c>
      <c r="AX699" s="14" t="s">
        <v>70</v>
      </c>
      <c r="AY699" s="254" t="s">
        <v>141</v>
      </c>
    </row>
    <row r="700" s="14" customFormat="1">
      <c r="A700" s="14"/>
      <c r="B700" s="244"/>
      <c r="C700" s="245"/>
      <c r="D700" s="235" t="s">
        <v>152</v>
      </c>
      <c r="E700" s="246" t="s">
        <v>19</v>
      </c>
      <c r="F700" s="247" t="s">
        <v>1288</v>
      </c>
      <c r="G700" s="245"/>
      <c r="H700" s="248">
        <v>318</v>
      </c>
      <c r="I700" s="249"/>
      <c r="J700" s="245"/>
      <c r="K700" s="245"/>
      <c r="L700" s="250"/>
      <c r="M700" s="251"/>
      <c r="N700" s="252"/>
      <c r="O700" s="252"/>
      <c r="P700" s="252"/>
      <c r="Q700" s="252"/>
      <c r="R700" s="252"/>
      <c r="S700" s="252"/>
      <c r="T700" s="253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T700" s="254" t="s">
        <v>152</v>
      </c>
      <c r="AU700" s="254" t="s">
        <v>79</v>
      </c>
      <c r="AV700" s="14" t="s">
        <v>79</v>
      </c>
      <c r="AW700" s="14" t="s">
        <v>32</v>
      </c>
      <c r="AX700" s="14" t="s">
        <v>70</v>
      </c>
      <c r="AY700" s="254" t="s">
        <v>141</v>
      </c>
    </row>
    <row r="701" s="15" customFormat="1">
      <c r="A701" s="15"/>
      <c r="B701" s="255"/>
      <c r="C701" s="256"/>
      <c r="D701" s="235" t="s">
        <v>152</v>
      </c>
      <c r="E701" s="257" t="s">
        <v>19</v>
      </c>
      <c r="F701" s="258" t="s">
        <v>155</v>
      </c>
      <c r="G701" s="256"/>
      <c r="H701" s="259">
        <v>370.19999999999999</v>
      </c>
      <c r="I701" s="260"/>
      <c r="J701" s="256"/>
      <c r="K701" s="256"/>
      <c r="L701" s="261"/>
      <c r="M701" s="262"/>
      <c r="N701" s="263"/>
      <c r="O701" s="263"/>
      <c r="P701" s="263"/>
      <c r="Q701" s="263"/>
      <c r="R701" s="263"/>
      <c r="S701" s="263"/>
      <c r="T701" s="264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T701" s="265" t="s">
        <v>152</v>
      </c>
      <c r="AU701" s="265" t="s">
        <v>79</v>
      </c>
      <c r="AV701" s="15" t="s">
        <v>148</v>
      </c>
      <c r="AW701" s="15" t="s">
        <v>32</v>
      </c>
      <c r="AX701" s="15" t="s">
        <v>77</v>
      </c>
      <c r="AY701" s="265" t="s">
        <v>141</v>
      </c>
    </row>
    <row r="702" s="2" customFormat="1" ht="24.15" customHeight="1">
      <c r="A702" s="41"/>
      <c r="B702" s="42"/>
      <c r="C702" s="215" t="s">
        <v>434</v>
      </c>
      <c r="D702" s="215" t="s">
        <v>143</v>
      </c>
      <c r="E702" s="216" t="s">
        <v>384</v>
      </c>
      <c r="F702" s="217" t="s">
        <v>385</v>
      </c>
      <c r="G702" s="218" t="s">
        <v>146</v>
      </c>
      <c r="H702" s="219">
        <v>52.200000000000003</v>
      </c>
      <c r="I702" s="220"/>
      <c r="J702" s="221">
        <f>ROUND(I702*H702,2)</f>
        <v>0</v>
      </c>
      <c r="K702" s="217" t="s">
        <v>147</v>
      </c>
      <c r="L702" s="47"/>
      <c r="M702" s="222" t="s">
        <v>19</v>
      </c>
      <c r="N702" s="223" t="s">
        <v>41</v>
      </c>
      <c r="O702" s="87"/>
      <c r="P702" s="224">
        <f>O702*H702</f>
        <v>0</v>
      </c>
      <c r="Q702" s="224">
        <v>0</v>
      </c>
      <c r="R702" s="224">
        <f>Q702*H702</f>
        <v>0</v>
      </c>
      <c r="S702" s="224">
        <v>0</v>
      </c>
      <c r="T702" s="225">
        <f>S702*H702</f>
        <v>0</v>
      </c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R702" s="226" t="s">
        <v>148</v>
      </c>
      <c r="AT702" s="226" t="s">
        <v>143</v>
      </c>
      <c r="AU702" s="226" t="s">
        <v>79</v>
      </c>
      <c r="AY702" s="20" t="s">
        <v>141</v>
      </c>
      <c r="BE702" s="227">
        <f>IF(N702="základní",J702,0)</f>
        <v>0</v>
      </c>
      <c r="BF702" s="227">
        <f>IF(N702="snížená",J702,0)</f>
        <v>0</v>
      </c>
      <c r="BG702" s="227">
        <f>IF(N702="zákl. přenesená",J702,0)</f>
        <v>0</v>
      </c>
      <c r="BH702" s="227">
        <f>IF(N702="sníž. přenesená",J702,0)</f>
        <v>0</v>
      </c>
      <c r="BI702" s="227">
        <f>IF(N702="nulová",J702,0)</f>
        <v>0</v>
      </c>
      <c r="BJ702" s="20" t="s">
        <v>77</v>
      </c>
      <c r="BK702" s="227">
        <f>ROUND(I702*H702,2)</f>
        <v>0</v>
      </c>
      <c r="BL702" s="20" t="s">
        <v>148</v>
      </c>
      <c r="BM702" s="226" t="s">
        <v>1289</v>
      </c>
    </row>
    <row r="703" s="2" customFormat="1">
      <c r="A703" s="41"/>
      <c r="B703" s="42"/>
      <c r="C703" s="43"/>
      <c r="D703" s="228" t="s">
        <v>150</v>
      </c>
      <c r="E703" s="43"/>
      <c r="F703" s="229" t="s">
        <v>387</v>
      </c>
      <c r="G703" s="43"/>
      <c r="H703" s="43"/>
      <c r="I703" s="230"/>
      <c r="J703" s="43"/>
      <c r="K703" s="43"/>
      <c r="L703" s="47"/>
      <c r="M703" s="231"/>
      <c r="N703" s="232"/>
      <c r="O703" s="87"/>
      <c r="P703" s="87"/>
      <c r="Q703" s="87"/>
      <c r="R703" s="87"/>
      <c r="S703" s="87"/>
      <c r="T703" s="88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T703" s="20" t="s">
        <v>150</v>
      </c>
      <c r="AU703" s="20" t="s">
        <v>79</v>
      </c>
    </row>
    <row r="704" s="13" customFormat="1">
      <c r="A704" s="13"/>
      <c r="B704" s="233"/>
      <c r="C704" s="234"/>
      <c r="D704" s="235" t="s">
        <v>152</v>
      </c>
      <c r="E704" s="236" t="s">
        <v>19</v>
      </c>
      <c r="F704" s="237" t="s">
        <v>210</v>
      </c>
      <c r="G704" s="234"/>
      <c r="H704" s="236" t="s">
        <v>19</v>
      </c>
      <c r="I704" s="238"/>
      <c r="J704" s="234"/>
      <c r="K704" s="234"/>
      <c r="L704" s="239"/>
      <c r="M704" s="240"/>
      <c r="N704" s="241"/>
      <c r="O704" s="241"/>
      <c r="P704" s="241"/>
      <c r="Q704" s="241"/>
      <c r="R704" s="241"/>
      <c r="S704" s="241"/>
      <c r="T704" s="242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T704" s="243" t="s">
        <v>152</v>
      </c>
      <c r="AU704" s="243" t="s">
        <v>79</v>
      </c>
      <c r="AV704" s="13" t="s">
        <v>77</v>
      </c>
      <c r="AW704" s="13" t="s">
        <v>32</v>
      </c>
      <c r="AX704" s="13" t="s">
        <v>70</v>
      </c>
      <c r="AY704" s="243" t="s">
        <v>141</v>
      </c>
    </row>
    <row r="705" s="14" customFormat="1">
      <c r="A705" s="14"/>
      <c r="B705" s="244"/>
      <c r="C705" s="245"/>
      <c r="D705" s="235" t="s">
        <v>152</v>
      </c>
      <c r="E705" s="246" t="s">
        <v>19</v>
      </c>
      <c r="F705" s="247" t="s">
        <v>1287</v>
      </c>
      <c r="G705" s="245"/>
      <c r="H705" s="248">
        <v>52.200000000000003</v>
      </c>
      <c r="I705" s="249"/>
      <c r="J705" s="245"/>
      <c r="K705" s="245"/>
      <c r="L705" s="250"/>
      <c r="M705" s="251"/>
      <c r="N705" s="252"/>
      <c r="O705" s="252"/>
      <c r="P705" s="252"/>
      <c r="Q705" s="252"/>
      <c r="R705" s="252"/>
      <c r="S705" s="252"/>
      <c r="T705" s="253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T705" s="254" t="s">
        <v>152</v>
      </c>
      <c r="AU705" s="254" t="s">
        <v>79</v>
      </c>
      <c r="AV705" s="14" t="s">
        <v>79</v>
      </c>
      <c r="AW705" s="14" t="s">
        <v>32</v>
      </c>
      <c r="AX705" s="14" t="s">
        <v>70</v>
      </c>
      <c r="AY705" s="254" t="s">
        <v>141</v>
      </c>
    </row>
    <row r="706" s="15" customFormat="1">
      <c r="A706" s="15"/>
      <c r="B706" s="255"/>
      <c r="C706" s="256"/>
      <c r="D706" s="235" t="s">
        <v>152</v>
      </c>
      <c r="E706" s="257" t="s">
        <v>19</v>
      </c>
      <c r="F706" s="258" t="s">
        <v>155</v>
      </c>
      <c r="G706" s="256"/>
      <c r="H706" s="259">
        <v>52.200000000000003</v>
      </c>
      <c r="I706" s="260"/>
      <c r="J706" s="256"/>
      <c r="K706" s="256"/>
      <c r="L706" s="261"/>
      <c r="M706" s="262"/>
      <c r="N706" s="263"/>
      <c r="O706" s="263"/>
      <c r="P706" s="263"/>
      <c r="Q706" s="263"/>
      <c r="R706" s="263"/>
      <c r="S706" s="263"/>
      <c r="T706" s="264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T706" s="265" t="s">
        <v>152</v>
      </c>
      <c r="AU706" s="265" t="s">
        <v>79</v>
      </c>
      <c r="AV706" s="15" t="s">
        <v>148</v>
      </c>
      <c r="AW706" s="15" t="s">
        <v>32</v>
      </c>
      <c r="AX706" s="15" t="s">
        <v>77</v>
      </c>
      <c r="AY706" s="265" t="s">
        <v>141</v>
      </c>
    </row>
    <row r="707" s="2" customFormat="1" ht="24.15" customHeight="1">
      <c r="A707" s="41"/>
      <c r="B707" s="42"/>
      <c r="C707" s="215" t="s">
        <v>439</v>
      </c>
      <c r="D707" s="215" t="s">
        <v>143</v>
      </c>
      <c r="E707" s="216" t="s">
        <v>389</v>
      </c>
      <c r="F707" s="217" t="s">
        <v>390</v>
      </c>
      <c r="G707" s="218" t="s">
        <v>146</v>
      </c>
      <c r="H707" s="219">
        <v>370.19999999999999</v>
      </c>
      <c r="I707" s="220"/>
      <c r="J707" s="221">
        <f>ROUND(I707*H707,2)</f>
        <v>0</v>
      </c>
      <c r="K707" s="217" t="s">
        <v>147</v>
      </c>
      <c r="L707" s="47"/>
      <c r="M707" s="222" t="s">
        <v>19</v>
      </c>
      <c r="N707" s="223" t="s">
        <v>41</v>
      </c>
      <c r="O707" s="87"/>
      <c r="P707" s="224">
        <f>O707*H707</f>
        <v>0</v>
      </c>
      <c r="Q707" s="224">
        <v>0</v>
      </c>
      <c r="R707" s="224">
        <f>Q707*H707</f>
        <v>0</v>
      </c>
      <c r="S707" s="224">
        <v>0</v>
      </c>
      <c r="T707" s="225">
        <f>S707*H707</f>
        <v>0</v>
      </c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R707" s="226" t="s">
        <v>148</v>
      </c>
      <c r="AT707" s="226" t="s">
        <v>143</v>
      </c>
      <c r="AU707" s="226" t="s">
        <v>79</v>
      </c>
      <c r="AY707" s="20" t="s">
        <v>141</v>
      </c>
      <c r="BE707" s="227">
        <f>IF(N707="základní",J707,0)</f>
        <v>0</v>
      </c>
      <c r="BF707" s="227">
        <f>IF(N707="snížená",J707,0)</f>
        <v>0</v>
      </c>
      <c r="BG707" s="227">
        <f>IF(N707="zákl. přenesená",J707,0)</f>
        <v>0</v>
      </c>
      <c r="BH707" s="227">
        <f>IF(N707="sníž. přenesená",J707,0)</f>
        <v>0</v>
      </c>
      <c r="BI707" s="227">
        <f>IF(N707="nulová",J707,0)</f>
        <v>0</v>
      </c>
      <c r="BJ707" s="20" t="s">
        <v>77</v>
      </c>
      <c r="BK707" s="227">
        <f>ROUND(I707*H707,2)</f>
        <v>0</v>
      </c>
      <c r="BL707" s="20" t="s">
        <v>148</v>
      </c>
      <c r="BM707" s="226" t="s">
        <v>1290</v>
      </c>
    </row>
    <row r="708" s="2" customFormat="1">
      <c r="A708" s="41"/>
      <c r="B708" s="42"/>
      <c r="C708" s="43"/>
      <c r="D708" s="228" t="s">
        <v>150</v>
      </c>
      <c r="E708" s="43"/>
      <c r="F708" s="229" t="s">
        <v>392</v>
      </c>
      <c r="G708" s="43"/>
      <c r="H708" s="43"/>
      <c r="I708" s="230"/>
      <c r="J708" s="43"/>
      <c r="K708" s="43"/>
      <c r="L708" s="47"/>
      <c r="M708" s="231"/>
      <c r="N708" s="232"/>
      <c r="O708" s="87"/>
      <c r="P708" s="87"/>
      <c r="Q708" s="87"/>
      <c r="R708" s="87"/>
      <c r="S708" s="87"/>
      <c r="T708" s="88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T708" s="20" t="s">
        <v>150</v>
      </c>
      <c r="AU708" s="20" t="s">
        <v>79</v>
      </c>
    </row>
    <row r="709" s="13" customFormat="1">
      <c r="A709" s="13"/>
      <c r="B709" s="233"/>
      <c r="C709" s="234"/>
      <c r="D709" s="235" t="s">
        <v>152</v>
      </c>
      <c r="E709" s="236" t="s">
        <v>19</v>
      </c>
      <c r="F709" s="237" t="s">
        <v>210</v>
      </c>
      <c r="G709" s="234"/>
      <c r="H709" s="236" t="s">
        <v>19</v>
      </c>
      <c r="I709" s="238"/>
      <c r="J709" s="234"/>
      <c r="K709" s="234"/>
      <c r="L709" s="239"/>
      <c r="M709" s="240"/>
      <c r="N709" s="241"/>
      <c r="O709" s="241"/>
      <c r="P709" s="241"/>
      <c r="Q709" s="241"/>
      <c r="R709" s="241"/>
      <c r="S709" s="241"/>
      <c r="T709" s="242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243" t="s">
        <v>152</v>
      </c>
      <c r="AU709" s="243" t="s">
        <v>79</v>
      </c>
      <c r="AV709" s="13" t="s">
        <v>77</v>
      </c>
      <c r="AW709" s="13" t="s">
        <v>32</v>
      </c>
      <c r="AX709" s="13" t="s">
        <v>70</v>
      </c>
      <c r="AY709" s="243" t="s">
        <v>141</v>
      </c>
    </row>
    <row r="710" s="14" customFormat="1">
      <c r="A710" s="14"/>
      <c r="B710" s="244"/>
      <c r="C710" s="245"/>
      <c r="D710" s="235" t="s">
        <v>152</v>
      </c>
      <c r="E710" s="246" t="s">
        <v>19</v>
      </c>
      <c r="F710" s="247" t="s">
        <v>1287</v>
      </c>
      <c r="G710" s="245"/>
      <c r="H710" s="248">
        <v>52.200000000000003</v>
      </c>
      <c r="I710" s="249"/>
      <c r="J710" s="245"/>
      <c r="K710" s="245"/>
      <c r="L710" s="250"/>
      <c r="M710" s="251"/>
      <c r="N710" s="252"/>
      <c r="O710" s="252"/>
      <c r="P710" s="252"/>
      <c r="Q710" s="252"/>
      <c r="R710" s="252"/>
      <c r="S710" s="252"/>
      <c r="T710" s="253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T710" s="254" t="s">
        <v>152</v>
      </c>
      <c r="AU710" s="254" t="s">
        <v>79</v>
      </c>
      <c r="AV710" s="14" t="s">
        <v>79</v>
      </c>
      <c r="AW710" s="14" t="s">
        <v>32</v>
      </c>
      <c r="AX710" s="14" t="s">
        <v>70</v>
      </c>
      <c r="AY710" s="254" t="s">
        <v>141</v>
      </c>
    </row>
    <row r="711" s="14" customFormat="1">
      <c r="A711" s="14"/>
      <c r="B711" s="244"/>
      <c r="C711" s="245"/>
      <c r="D711" s="235" t="s">
        <v>152</v>
      </c>
      <c r="E711" s="246" t="s">
        <v>19</v>
      </c>
      <c r="F711" s="247" t="s">
        <v>1288</v>
      </c>
      <c r="G711" s="245"/>
      <c r="H711" s="248">
        <v>318</v>
      </c>
      <c r="I711" s="249"/>
      <c r="J711" s="245"/>
      <c r="K711" s="245"/>
      <c r="L711" s="250"/>
      <c r="M711" s="251"/>
      <c r="N711" s="252"/>
      <c r="O711" s="252"/>
      <c r="P711" s="252"/>
      <c r="Q711" s="252"/>
      <c r="R711" s="252"/>
      <c r="S711" s="252"/>
      <c r="T711" s="253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T711" s="254" t="s">
        <v>152</v>
      </c>
      <c r="AU711" s="254" t="s">
        <v>79</v>
      </c>
      <c r="AV711" s="14" t="s">
        <v>79</v>
      </c>
      <c r="AW711" s="14" t="s">
        <v>32</v>
      </c>
      <c r="AX711" s="14" t="s">
        <v>70</v>
      </c>
      <c r="AY711" s="254" t="s">
        <v>141</v>
      </c>
    </row>
    <row r="712" s="15" customFormat="1">
      <c r="A712" s="15"/>
      <c r="B712" s="255"/>
      <c r="C712" s="256"/>
      <c r="D712" s="235" t="s">
        <v>152</v>
      </c>
      <c r="E712" s="257" t="s">
        <v>19</v>
      </c>
      <c r="F712" s="258" t="s">
        <v>155</v>
      </c>
      <c r="G712" s="256"/>
      <c r="H712" s="259">
        <v>370.19999999999999</v>
      </c>
      <c r="I712" s="260"/>
      <c r="J712" s="256"/>
      <c r="K712" s="256"/>
      <c r="L712" s="261"/>
      <c r="M712" s="262"/>
      <c r="N712" s="263"/>
      <c r="O712" s="263"/>
      <c r="P712" s="263"/>
      <c r="Q712" s="263"/>
      <c r="R712" s="263"/>
      <c r="S712" s="263"/>
      <c r="T712" s="264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T712" s="265" t="s">
        <v>152</v>
      </c>
      <c r="AU712" s="265" t="s">
        <v>79</v>
      </c>
      <c r="AV712" s="15" t="s">
        <v>148</v>
      </c>
      <c r="AW712" s="15" t="s">
        <v>32</v>
      </c>
      <c r="AX712" s="15" t="s">
        <v>77</v>
      </c>
      <c r="AY712" s="265" t="s">
        <v>141</v>
      </c>
    </row>
    <row r="713" s="2" customFormat="1" ht="16.5" customHeight="1">
      <c r="A713" s="41"/>
      <c r="B713" s="42"/>
      <c r="C713" s="277" t="s">
        <v>444</v>
      </c>
      <c r="D713" s="277" t="s">
        <v>354</v>
      </c>
      <c r="E713" s="278" t="s">
        <v>394</v>
      </c>
      <c r="F713" s="279" t="s">
        <v>395</v>
      </c>
      <c r="G713" s="280" t="s">
        <v>396</v>
      </c>
      <c r="H713" s="281">
        <v>7.4039999999999999</v>
      </c>
      <c r="I713" s="282"/>
      <c r="J713" s="283">
        <f>ROUND(I713*H713,2)</f>
        <v>0</v>
      </c>
      <c r="K713" s="279" t="s">
        <v>147</v>
      </c>
      <c r="L713" s="284"/>
      <c r="M713" s="285" t="s">
        <v>19</v>
      </c>
      <c r="N713" s="286" t="s">
        <v>41</v>
      </c>
      <c r="O713" s="87"/>
      <c r="P713" s="224">
        <f>O713*H713</f>
        <v>0</v>
      </c>
      <c r="Q713" s="224">
        <v>0.001</v>
      </c>
      <c r="R713" s="224">
        <f>Q713*H713</f>
        <v>0.007404</v>
      </c>
      <c r="S713" s="224">
        <v>0</v>
      </c>
      <c r="T713" s="225">
        <f>S713*H713</f>
        <v>0</v>
      </c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R713" s="226" t="s">
        <v>205</v>
      </c>
      <c r="AT713" s="226" t="s">
        <v>354</v>
      </c>
      <c r="AU713" s="226" t="s">
        <v>79</v>
      </c>
      <c r="AY713" s="20" t="s">
        <v>141</v>
      </c>
      <c r="BE713" s="227">
        <f>IF(N713="základní",J713,0)</f>
        <v>0</v>
      </c>
      <c r="BF713" s="227">
        <f>IF(N713="snížená",J713,0)</f>
        <v>0</v>
      </c>
      <c r="BG713" s="227">
        <f>IF(N713="zákl. přenesená",J713,0)</f>
        <v>0</v>
      </c>
      <c r="BH713" s="227">
        <f>IF(N713="sníž. přenesená",J713,0)</f>
        <v>0</v>
      </c>
      <c r="BI713" s="227">
        <f>IF(N713="nulová",J713,0)</f>
        <v>0</v>
      </c>
      <c r="BJ713" s="20" t="s">
        <v>77</v>
      </c>
      <c r="BK713" s="227">
        <f>ROUND(I713*H713,2)</f>
        <v>0</v>
      </c>
      <c r="BL713" s="20" t="s">
        <v>148</v>
      </c>
      <c r="BM713" s="226" t="s">
        <v>1291</v>
      </c>
    </row>
    <row r="714" s="14" customFormat="1">
      <c r="A714" s="14"/>
      <c r="B714" s="244"/>
      <c r="C714" s="245"/>
      <c r="D714" s="235" t="s">
        <v>152</v>
      </c>
      <c r="E714" s="245"/>
      <c r="F714" s="247" t="s">
        <v>1292</v>
      </c>
      <c r="G714" s="245"/>
      <c r="H714" s="248">
        <v>7.4039999999999999</v>
      </c>
      <c r="I714" s="249"/>
      <c r="J714" s="245"/>
      <c r="K714" s="245"/>
      <c r="L714" s="250"/>
      <c r="M714" s="251"/>
      <c r="N714" s="252"/>
      <c r="O714" s="252"/>
      <c r="P714" s="252"/>
      <c r="Q714" s="252"/>
      <c r="R714" s="252"/>
      <c r="S714" s="252"/>
      <c r="T714" s="253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T714" s="254" t="s">
        <v>152</v>
      </c>
      <c r="AU714" s="254" t="s">
        <v>79</v>
      </c>
      <c r="AV714" s="14" t="s">
        <v>79</v>
      </c>
      <c r="AW714" s="14" t="s">
        <v>4</v>
      </c>
      <c r="AX714" s="14" t="s">
        <v>77</v>
      </c>
      <c r="AY714" s="254" t="s">
        <v>141</v>
      </c>
    </row>
    <row r="715" s="12" customFormat="1" ht="22.8" customHeight="1">
      <c r="A715" s="12"/>
      <c r="B715" s="199"/>
      <c r="C715" s="200"/>
      <c r="D715" s="201" t="s">
        <v>69</v>
      </c>
      <c r="E715" s="213" t="s">
        <v>148</v>
      </c>
      <c r="F715" s="213" t="s">
        <v>399</v>
      </c>
      <c r="G715" s="200"/>
      <c r="H715" s="200"/>
      <c r="I715" s="203"/>
      <c r="J715" s="214">
        <f>BK715</f>
        <v>0</v>
      </c>
      <c r="K715" s="200"/>
      <c r="L715" s="205"/>
      <c r="M715" s="206"/>
      <c r="N715" s="207"/>
      <c r="O715" s="207"/>
      <c r="P715" s="208">
        <f>SUM(P716:P765)</f>
        <v>0</v>
      </c>
      <c r="Q715" s="207"/>
      <c r="R715" s="208">
        <f>SUM(R716:R765)</f>
        <v>0</v>
      </c>
      <c r="S715" s="207"/>
      <c r="T715" s="209">
        <f>SUM(T716:T765)</f>
        <v>0</v>
      </c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R715" s="210" t="s">
        <v>77</v>
      </c>
      <c r="AT715" s="211" t="s">
        <v>69</v>
      </c>
      <c r="AU715" s="211" t="s">
        <v>77</v>
      </c>
      <c r="AY715" s="210" t="s">
        <v>141</v>
      </c>
      <c r="BK715" s="212">
        <f>SUM(BK716:BK765)</f>
        <v>0</v>
      </c>
    </row>
    <row r="716" s="2" customFormat="1" ht="16.5" customHeight="1">
      <c r="A716" s="41"/>
      <c r="B716" s="42"/>
      <c r="C716" s="215" t="s">
        <v>452</v>
      </c>
      <c r="D716" s="215" t="s">
        <v>143</v>
      </c>
      <c r="E716" s="216" t="s">
        <v>401</v>
      </c>
      <c r="F716" s="217" t="s">
        <v>402</v>
      </c>
      <c r="G716" s="218" t="s">
        <v>216</v>
      </c>
      <c r="H716" s="219">
        <v>10.41</v>
      </c>
      <c r="I716" s="220"/>
      <c r="J716" s="221">
        <f>ROUND(I716*H716,2)</f>
        <v>0</v>
      </c>
      <c r="K716" s="217" t="s">
        <v>147</v>
      </c>
      <c r="L716" s="47"/>
      <c r="M716" s="222" t="s">
        <v>19</v>
      </c>
      <c r="N716" s="223" t="s">
        <v>41</v>
      </c>
      <c r="O716" s="87"/>
      <c r="P716" s="224">
        <f>O716*H716</f>
        <v>0</v>
      </c>
      <c r="Q716" s="224">
        <v>0</v>
      </c>
      <c r="R716" s="224">
        <f>Q716*H716</f>
        <v>0</v>
      </c>
      <c r="S716" s="224">
        <v>0</v>
      </c>
      <c r="T716" s="225">
        <f>S716*H716</f>
        <v>0</v>
      </c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R716" s="226" t="s">
        <v>148</v>
      </c>
      <c r="AT716" s="226" t="s">
        <v>143</v>
      </c>
      <c r="AU716" s="226" t="s">
        <v>79</v>
      </c>
      <c r="AY716" s="20" t="s">
        <v>141</v>
      </c>
      <c r="BE716" s="227">
        <f>IF(N716="základní",J716,0)</f>
        <v>0</v>
      </c>
      <c r="BF716" s="227">
        <f>IF(N716="snížená",J716,0)</f>
        <v>0</v>
      </c>
      <c r="BG716" s="227">
        <f>IF(N716="zákl. přenesená",J716,0)</f>
        <v>0</v>
      </c>
      <c r="BH716" s="227">
        <f>IF(N716="sníž. přenesená",J716,0)</f>
        <v>0</v>
      </c>
      <c r="BI716" s="227">
        <f>IF(N716="nulová",J716,0)</f>
        <v>0</v>
      </c>
      <c r="BJ716" s="20" t="s">
        <v>77</v>
      </c>
      <c r="BK716" s="227">
        <f>ROUND(I716*H716,2)</f>
        <v>0</v>
      </c>
      <c r="BL716" s="20" t="s">
        <v>148</v>
      </c>
      <c r="BM716" s="226" t="s">
        <v>1293</v>
      </c>
    </row>
    <row r="717" s="2" customFormat="1">
      <c r="A717" s="41"/>
      <c r="B717" s="42"/>
      <c r="C717" s="43"/>
      <c r="D717" s="228" t="s">
        <v>150</v>
      </c>
      <c r="E717" s="43"/>
      <c r="F717" s="229" t="s">
        <v>404</v>
      </c>
      <c r="G717" s="43"/>
      <c r="H717" s="43"/>
      <c r="I717" s="230"/>
      <c r="J717" s="43"/>
      <c r="K717" s="43"/>
      <c r="L717" s="47"/>
      <c r="M717" s="231"/>
      <c r="N717" s="232"/>
      <c r="O717" s="87"/>
      <c r="P717" s="87"/>
      <c r="Q717" s="87"/>
      <c r="R717" s="87"/>
      <c r="S717" s="87"/>
      <c r="T717" s="88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T717" s="20" t="s">
        <v>150</v>
      </c>
      <c r="AU717" s="20" t="s">
        <v>79</v>
      </c>
    </row>
    <row r="718" s="13" customFormat="1">
      <c r="A718" s="13"/>
      <c r="B718" s="233"/>
      <c r="C718" s="234"/>
      <c r="D718" s="235" t="s">
        <v>152</v>
      </c>
      <c r="E718" s="236" t="s">
        <v>19</v>
      </c>
      <c r="F718" s="237" t="s">
        <v>405</v>
      </c>
      <c r="G718" s="234"/>
      <c r="H718" s="236" t="s">
        <v>19</v>
      </c>
      <c r="I718" s="238"/>
      <c r="J718" s="234"/>
      <c r="K718" s="234"/>
      <c r="L718" s="239"/>
      <c r="M718" s="240"/>
      <c r="N718" s="241"/>
      <c r="O718" s="241"/>
      <c r="P718" s="241"/>
      <c r="Q718" s="241"/>
      <c r="R718" s="241"/>
      <c r="S718" s="241"/>
      <c r="T718" s="242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T718" s="243" t="s">
        <v>152</v>
      </c>
      <c r="AU718" s="243" t="s">
        <v>79</v>
      </c>
      <c r="AV718" s="13" t="s">
        <v>77</v>
      </c>
      <c r="AW718" s="13" t="s">
        <v>32</v>
      </c>
      <c r="AX718" s="13" t="s">
        <v>70</v>
      </c>
      <c r="AY718" s="243" t="s">
        <v>141</v>
      </c>
    </row>
    <row r="719" s="13" customFormat="1">
      <c r="A719" s="13"/>
      <c r="B719" s="233"/>
      <c r="C719" s="234"/>
      <c r="D719" s="235" t="s">
        <v>152</v>
      </c>
      <c r="E719" s="236" t="s">
        <v>19</v>
      </c>
      <c r="F719" s="237" t="s">
        <v>1079</v>
      </c>
      <c r="G719" s="234"/>
      <c r="H719" s="236" t="s">
        <v>19</v>
      </c>
      <c r="I719" s="238"/>
      <c r="J719" s="234"/>
      <c r="K719" s="234"/>
      <c r="L719" s="239"/>
      <c r="M719" s="240"/>
      <c r="N719" s="241"/>
      <c r="O719" s="241"/>
      <c r="P719" s="241"/>
      <c r="Q719" s="241"/>
      <c r="R719" s="241"/>
      <c r="S719" s="241"/>
      <c r="T719" s="242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T719" s="243" t="s">
        <v>152</v>
      </c>
      <c r="AU719" s="243" t="s">
        <v>79</v>
      </c>
      <c r="AV719" s="13" t="s">
        <v>77</v>
      </c>
      <c r="AW719" s="13" t="s">
        <v>32</v>
      </c>
      <c r="AX719" s="13" t="s">
        <v>70</v>
      </c>
      <c r="AY719" s="243" t="s">
        <v>141</v>
      </c>
    </row>
    <row r="720" s="14" customFormat="1">
      <c r="A720" s="14"/>
      <c r="B720" s="244"/>
      <c r="C720" s="245"/>
      <c r="D720" s="235" t="s">
        <v>152</v>
      </c>
      <c r="E720" s="246" t="s">
        <v>19</v>
      </c>
      <c r="F720" s="247" t="s">
        <v>406</v>
      </c>
      <c r="G720" s="245"/>
      <c r="H720" s="248">
        <v>0.59999999999999998</v>
      </c>
      <c r="I720" s="249"/>
      <c r="J720" s="245"/>
      <c r="K720" s="245"/>
      <c r="L720" s="250"/>
      <c r="M720" s="251"/>
      <c r="N720" s="252"/>
      <c r="O720" s="252"/>
      <c r="P720" s="252"/>
      <c r="Q720" s="252"/>
      <c r="R720" s="252"/>
      <c r="S720" s="252"/>
      <c r="T720" s="253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T720" s="254" t="s">
        <v>152</v>
      </c>
      <c r="AU720" s="254" t="s">
        <v>79</v>
      </c>
      <c r="AV720" s="14" t="s">
        <v>79</v>
      </c>
      <c r="AW720" s="14" t="s">
        <v>32</v>
      </c>
      <c r="AX720" s="14" t="s">
        <v>70</v>
      </c>
      <c r="AY720" s="254" t="s">
        <v>141</v>
      </c>
    </row>
    <row r="721" s="14" customFormat="1">
      <c r="A721" s="14"/>
      <c r="B721" s="244"/>
      <c r="C721" s="245"/>
      <c r="D721" s="235" t="s">
        <v>152</v>
      </c>
      <c r="E721" s="246" t="s">
        <v>19</v>
      </c>
      <c r="F721" s="247" t="s">
        <v>1294</v>
      </c>
      <c r="G721" s="245"/>
      <c r="H721" s="248">
        <v>0.14999999999999999</v>
      </c>
      <c r="I721" s="249"/>
      <c r="J721" s="245"/>
      <c r="K721" s="245"/>
      <c r="L721" s="250"/>
      <c r="M721" s="251"/>
      <c r="N721" s="252"/>
      <c r="O721" s="252"/>
      <c r="P721" s="252"/>
      <c r="Q721" s="252"/>
      <c r="R721" s="252"/>
      <c r="S721" s="252"/>
      <c r="T721" s="253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T721" s="254" t="s">
        <v>152</v>
      </c>
      <c r="AU721" s="254" t="s">
        <v>79</v>
      </c>
      <c r="AV721" s="14" t="s">
        <v>79</v>
      </c>
      <c r="AW721" s="14" t="s">
        <v>32</v>
      </c>
      <c r="AX721" s="14" t="s">
        <v>70</v>
      </c>
      <c r="AY721" s="254" t="s">
        <v>141</v>
      </c>
    </row>
    <row r="722" s="14" customFormat="1">
      <c r="A722" s="14"/>
      <c r="B722" s="244"/>
      <c r="C722" s="245"/>
      <c r="D722" s="235" t="s">
        <v>152</v>
      </c>
      <c r="E722" s="246" t="s">
        <v>19</v>
      </c>
      <c r="F722" s="247" t="s">
        <v>1294</v>
      </c>
      <c r="G722" s="245"/>
      <c r="H722" s="248">
        <v>0.14999999999999999</v>
      </c>
      <c r="I722" s="249"/>
      <c r="J722" s="245"/>
      <c r="K722" s="245"/>
      <c r="L722" s="250"/>
      <c r="M722" s="251"/>
      <c r="N722" s="252"/>
      <c r="O722" s="252"/>
      <c r="P722" s="252"/>
      <c r="Q722" s="252"/>
      <c r="R722" s="252"/>
      <c r="S722" s="252"/>
      <c r="T722" s="253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T722" s="254" t="s">
        <v>152</v>
      </c>
      <c r="AU722" s="254" t="s">
        <v>79</v>
      </c>
      <c r="AV722" s="14" t="s">
        <v>79</v>
      </c>
      <c r="AW722" s="14" t="s">
        <v>32</v>
      </c>
      <c r="AX722" s="14" t="s">
        <v>70</v>
      </c>
      <c r="AY722" s="254" t="s">
        <v>141</v>
      </c>
    </row>
    <row r="723" s="14" customFormat="1">
      <c r="A723" s="14"/>
      <c r="B723" s="244"/>
      <c r="C723" s="245"/>
      <c r="D723" s="235" t="s">
        <v>152</v>
      </c>
      <c r="E723" s="246" t="s">
        <v>19</v>
      </c>
      <c r="F723" s="247" t="s">
        <v>409</v>
      </c>
      <c r="G723" s="245"/>
      <c r="H723" s="248">
        <v>0.12</v>
      </c>
      <c r="I723" s="249"/>
      <c r="J723" s="245"/>
      <c r="K723" s="245"/>
      <c r="L723" s="250"/>
      <c r="M723" s="251"/>
      <c r="N723" s="252"/>
      <c r="O723" s="252"/>
      <c r="P723" s="252"/>
      <c r="Q723" s="252"/>
      <c r="R723" s="252"/>
      <c r="S723" s="252"/>
      <c r="T723" s="253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T723" s="254" t="s">
        <v>152</v>
      </c>
      <c r="AU723" s="254" t="s">
        <v>79</v>
      </c>
      <c r="AV723" s="14" t="s">
        <v>79</v>
      </c>
      <c r="AW723" s="14" t="s">
        <v>32</v>
      </c>
      <c r="AX723" s="14" t="s">
        <v>70</v>
      </c>
      <c r="AY723" s="254" t="s">
        <v>141</v>
      </c>
    </row>
    <row r="724" s="14" customFormat="1">
      <c r="A724" s="14"/>
      <c r="B724" s="244"/>
      <c r="C724" s="245"/>
      <c r="D724" s="235" t="s">
        <v>152</v>
      </c>
      <c r="E724" s="246" t="s">
        <v>19</v>
      </c>
      <c r="F724" s="247" t="s">
        <v>409</v>
      </c>
      <c r="G724" s="245"/>
      <c r="H724" s="248">
        <v>0.12</v>
      </c>
      <c r="I724" s="249"/>
      <c r="J724" s="245"/>
      <c r="K724" s="245"/>
      <c r="L724" s="250"/>
      <c r="M724" s="251"/>
      <c r="N724" s="252"/>
      <c r="O724" s="252"/>
      <c r="P724" s="252"/>
      <c r="Q724" s="252"/>
      <c r="R724" s="252"/>
      <c r="S724" s="252"/>
      <c r="T724" s="253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T724" s="254" t="s">
        <v>152</v>
      </c>
      <c r="AU724" s="254" t="s">
        <v>79</v>
      </c>
      <c r="AV724" s="14" t="s">
        <v>79</v>
      </c>
      <c r="AW724" s="14" t="s">
        <v>32</v>
      </c>
      <c r="AX724" s="14" t="s">
        <v>70</v>
      </c>
      <c r="AY724" s="254" t="s">
        <v>141</v>
      </c>
    </row>
    <row r="725" s="14" customFormat="1">
      <c r="A725" s="14"/>
      <c r="B725" s="244"/>
      <c r="C725" s="245"/>
      <c r="D725" s="235" t="s">
        <v>152</v>
      </c>
      <c r="E725" s="246" t="s">
        <v>19</v>
      </c>
      <c r="F725" s="247" t="s">
        <v>409</v>
      </c>
      <c r="G725" s="245"/>
      <c r="H725" s="248">
        <v>0.12</v>
      </c>
      <c r="I725" s="249"/>
      <c r="J725" s="245"/>
      <c r="K725" s="245"/>
      <c r="L725" s="250"/>
      <c r="M725" s="251"/>
      <c r="N725" s="252"/>
      <c r="O725" s="252"/>
      <c r="P725" s="252"/>
      <c r="Q725" s="252"/>
      <c r="R725" s="252"/>
      <c r="S725" s="252"/>
      <c r="T725" s="253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T725" s="254" t="s">
        <v>152</v>
      </c>
      <c r="AU725" s="254" t="s">
        <v>79</v>
      </c>
      <c r="AV725" s="14" t="s">
        <v>79</v>
      </c>
      <c r="AW725" s="14" t="s">
        <v>32</v>
      </c>
      <c r="AX725" s="14" t="s">
        <v>70</v>
      </c>
      <c r="AY725" s="254" t="s">
        <v>141</v>
      </c>
    </row>
    <row r="726" s="14" customFormat="1">
      <c r="A726" s="14"/>
      <c r="B726" s="244"/>
      <c r="C726" s="245"/>
      <c r="D726" s="235" t="s">
        <v>152</v>
      </c>
      <c r="E726" s="246" t="s">
        <v>19</v>
      </c>
      <c r="F726" s="247" t="s">
        <v>1294</v>
      </c>
      <c r="G726" s="245"/>
      <c r="H726" s="248">
        <v>0.14999999999999999</v>
      </c>
      <c r="I726" s="249"/>
      <c r="J726" s="245"/>
      <c r="K726" s="245"/>
      <c r="L726" s="250"/>
      <c r="M726" s="251"/>
      <c r="N726" s="252"/>
      <c r="O726" s="252"/>
      <c r="P726" s="252"/>
      <c r="Q726" s="252"/>
      <c r="R726" s="252"/>
      <c r="S726" s="252"/>
      <c r="T726" s="253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T726" s="254" t="s">
        <v>152</v>
      </c>
      <c r="AU726" s="254" t="s">
        <v>79</v>
      </c>
      <c r="AV726" s="14" t="s">
        <v>79</v>
      </c>
      <c r="AW726" s="14" t="s">
        <v>32</v>
      </c>
      <c r="AX726" s="14" t="s">
        <v>70</v>
      </c>
      <c r="AY726" s="254" t="s">
        <v>141</v>
      </c>
    </row>
    <row r="727" s="14" customFormat="1">
      <c r="A727" s="14"/>
      <c r="B727" s="244"/>
      <c r="C727" s="245"/>
      <c r="D727" s="235" t="s">
        <v>152</v>
      </c>
      <c r="E727" s="246" t="s">
        <v>19</v>
      </c>
      <c r="F727" s="247" t="s">
        <v>409</v>
      </c>
      <c r="G727" s="245"/>
      <c r="H727" s="248">
        <v>0.12</v>
      </c>
      <c r="I727" s="249"/>
      <c r="J727" s="245"/>
      <c r="K727" s="245"/>
      <c r="L727" s="250"/>
      <c r="M727" s="251"/>
      <c r="N727" s="252"/>
      <c r="O727" s="252"/>
      <c r="P727" s="252"/>
      <c r="Q727" s="252"/>
      <c r="R727" s="252"/>
      <c r="S727" s="252"/>
      <c r="T727" s="253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T727" s="254" t="s">
        <v>152</v>
      </c>
      <c r="AU727" s="254" t="s">
        <v>79</v>
      </c>
      <c r="AV727" s="14" t="s">
        <v>79</v>
      </c>
      <c r="AW727" s="14" t="s">
        <v>32</v>
      </c>
      <c r="AX727" s="14" t="s">
        <v>70</v>
      </c>
      <c r="AY727" s="254" t="s">
        <v>141</v>
      </c>
    </row>
    <row r="728" s="14" customFormat="1">
      <c r="A728" s="14"/>
      <c r="B728" s="244"/>
      <c r="C728" s="245"/>
      <c r="D728" s="235" t="s">
        <v>152</v>
      </c>
      <c r="E728" s="246" t="s">
        <v>19</v>
      </c>
      <c r="F728" s="247" t="s">
        <v>1295</v>
      </c>
      <c r="G728" s="245"/>
      <c r="H728" s="248">
        <v>0.5</v>
      </c>
      <c r="I728" s="249"/>
      <c r="J728" s="245"/>
      <c r="K728" s="245"/>
      <c r="L728" s="250"/>
      <c r="M728" s="251"/>
      <c r="N728" s="252"/>
      <c r="O728" s="252"/>
      <c r="P728" s="252"/>
      <c r="Q728" s="252"/>
      <c r="R728" s="252"/>
      <c r="S728" s="252"/>
      <c r="T728" s="253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T728" s="254" t="s">
        <v>152</v>
      </c>
      <c r="AU728" s="254" t="s">
        <v>79</v>
      </c>
      <c r="AV728" s="14" t="s">
        <v>79</v>
      </c>
      <c r="AW728" s="14" t="s">
        <v>32</v>
      </c>
      <c r="AX728" s="14" t="s">
        <v>70</v>
      </c>
      <c r="AY728" s="254" t="s">
        <v>141</v>
      </c>
    </row>
    <row r="729" s="14" customFormat="1">
      <c r="A729" s="14"/>
      <c r="B729" s="244"/>
      <c r="C729" s="245"/>
      <c r="D729" s="235" t="s">
        <v>152</v>
      </c>
      <c r="E729" s="246" t="s">
        <v>19</v>
      </c>
      <c r="F729" s="247" t="s">
        <v>409</v>
      </c>
      <c r="G729" s="245"/>
      <c r="H729" s="248">
        <v>0.12</v>
      </c>
      <c r="I729" s="249"/>
      <c r="J729" s="245"/>
      <c r="K729" s="245"/>
      <c r="L729" s="250"/>
      <c r="M729" s="251"/>
      <c r="N729" s="252"/>
      <c r="O729" s="252"/>
      <c r="P729" s="252"/>
      <c r="Q729" s="252"/>
      <c r="R729" s="252"/>
      <c r="S729" s="252"/>
      <c r="T729" s="253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T729" s="254" t="s">
        <v>152</v>
      </c>
      <c r="AU729" s="254" t="s">
        <v>79</v>
      </c>
      <c r="AV729" s="14" t="s">
        <v>79</v>
      </c>
      <c r="AW729" s="14" t="s">
        <v>32</v>
      </c>
      <c r="AX729" s="14" t="s">
        <v>70</v>
      </c>
      <c r="AY729" s="254" t="s">
        <v>141</v>
      </c>
    </row>
    <row r="730" s="14" customFormat="1">
      <c r="A730" s="14"/>
      <c r="B730" s="244"/>
      <c r="C730" s="245"/>
      <c r="D730" s="235" t="s">
        <v>152</v>
      </c>
      <c r="E730" s="246" t="s">
        <v>19</v>
      </c>
      <c r="F730" s="247" t="s">
        <v>409</v>
      </c>
      <c r="G730" s="245"/>
      <c r="H730" s="248">
        <v>0.12</v>
      </c>
      <c r="I730" s="249"/>
      <c r="J730" s="245"/>
      <c r="K730" s="245"/>
      <c r="L730" s="250"/>
      <c r="M730" s="251"/>
      <c r="N730" s="252"/>
      <c r="O730" s="252"/>
      <c r="P730" s="252"/>
      <c r="Q730" s="252"/>
      <c r="R730" s="252"/>
      <c r="S730" s="252"/>
      <c r="T730" s="253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T730" s="254" t="s">
        <v>152</v>
      </c>
      <c r="AU730" s="254" t="s">
        <v>79</v>
      </c>
      <c r="AV730" s="14" t="s">
        <v>79</v>
      </c>
      <c r="AW730" s="14" t="s">
        <v>32</v>
      </c>
      <c r="AX730" s="14" t="s">
        <v>70</v>
      </c>
      <c r="AY730" s="254" t="s">
        <v>141</v>
      </c>
    </row>
    <row r="731" s="14" customFormat="1">
      <c r="A731" s="14"/>
      <c r="B731" s="244"/>
      <c r="C731" s="245"/>
      <c r="D731" s="235" t="s">
        <v>152</v>
      </c>
      <c r="E731" s="246" t="s">
        <v>19</v>
      </c>
      <c r="F731" s="247" t="s">
        <v>1294</v>
      </c>
      <c r="G731" s="245"/>
      <c r="H731" s="248">
        <v>0.14999999999999999</v>
      </c>
      <c r="I731" s="249"/>
      <c r="J731" s="245"/>
      <c r="K731" s="245"/>
      <c r="L731" s="250"/>
      <c r="M731" s="251"/>
      <c r="N731" s="252"/>
      <c r="O731" s="252"/>
      <c r="P731" s="252"/>
      <c r="Q731" s="252"/>
      <c r="R731" s="252"/>
      <c r="S731" s="252"/>
      <c r="T731" s="253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T731" s="254" t="s">
        <v>152</v>
      </c>
      <c r="AU731" s="254" t="s">
        <v>79</v>
      </c>
      <c r="AV731" s="14" t="s">
        <v>79</v>
      </c>
      <c r="AW731" s="14" t="s">
        <v>32</v>
      </c>
      <c r="AX731" s="14" t="s">
        <v>70</v>
      </c>
      <c r="AY731" s="254" t="s">
        <v>141</v>
      </c>
    </row>
    <row r="732" s="14" customFormat="1">
      <c r="A732" s="14"/>
      <c r="B732" s="244"/>
      <c r="C732" s="245"/>
      <c r="D732" s="235" t="s">
        <v>152</v>
      </c>
      <c r="E732" s="246" t="s">
        <v>19</v>
      </c>
      <c r="F732" s="247" t="s">
        <v>409</v>
      </c>
      <c r="G732" s="245"/>
      <c r="H732" s="248">
        <v>0.12</v>
      </c>
      <c r="I732" s="249"/>
      <c r="J732" s="245"/>
      <c r="K732" s="245"/>
      <c r="L732" s="250"/>
      <c r="M732" s="251"/>
      <c r="N732" s="252"/>
      <c r="O732" s="252"/>
      <c r="P732" s="252"/>
      <c r="Q732" s="252"/>
      <c r="R732" s="252"/>
      <c r="S732" s="252"/>
      <c r="T732" s="253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T732" s="254" t="s">
        <v>152</v>
      </c>
      <c r="AU732" s="254" t="s">
        <v>79</v>
      </c>
      <c r="AV732" s="14" t="s">
        <v>79</v>
      </c>
      <c r="AW732" s="14" t="s">
        <v>32</v>
      </c>
      <c r="AX732" s="14" t="s">
        <v>70</v>
      </c>
      <c r="AY732" s="254" t="s">
        <v>141</v>
      </c>
    </row>
    <row r="733" s="14" customFormat="1">
      <c r="A733" s="14"/>
      <c r="B733" s="244"/>
      <c r="C733" s="245"/>
      <c r="D733" s="235" t="s">
        <v>152</v>
      </c>
      <c r="E733" s="246" t="s">
        <v>19</v>
      </c>
      <c r="F733" s="247" t="s">
        <v>1294</v>
      </c>
      <c r="G733" s="245"/>
      <c r="H733" s="248">
        <v>0.14999999999999999</v>
      </c>
      <c r="I733" s="249"/>
      <c r="J733" s="245"/>
      <c r="K733" s="245"/>
      <c r="L733" s="250"/>
      <c r="M733" s="251"/>
      <c r="N733" s="252"/>
      <c r="O733" s="252"/>
      <c r="P733" s="252"/>
      <c r="Q733" s="252"/>
      <c r="R733" s="252"/>
      <c r="S733" s="252"/>
      <c r="T733" s="253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T733" s="254" t="s">
        <v>152</v>
      </c>
      <c r="AU733" s="254" t="s">
        <v>79</v>
      </c>
      <c r="AV733" s="14" t="s">
        <v>79</v>
      </c>
      <c r="AW733" s="14" t="s">
        <v>32</v>
      </c>
      <c r="AX733" s="14" t="s">
        <v>70</v>
      </c>
      <c r="AY733" s="254" t="s">
        <v>141</v>
      </c>
    </row>
    <row r="734" s="14" customFormat="1">
      <c r="A734" s="14"/>
      <c r="B734" s="244"/>
      <c r="C734" s="245"/>
      <c r="D734" s="235" t="s">
        <v>152</v>
      </c>
      <c r="E734" s="246" t="s">
        <v>19</v>
      </c>
      <c r="F734" s="247" t="s">
        <v>1294</v>
      </c>
      <c r="G734" s="245"/>
      <c r="H734" s="248">
        <v>0.14999999999999999</v>
      </c>
      <c r="I734" s="249"/>
      <c r="J734" s="245"/>
      <c r="K734" s="245"/>
      <c r="L734" s="250"/>
      <c r="M734" s="251"/>
      <c r="N734" s="252"/>
      <c r="O734" s="252"/>
      <c r="P734" s="252"/>
      <c r="Q734" s="252"/>
      <c r="R734" s="252"/>
      <c r="S734" s="252"/>
      <c r="T734" s="253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T734" s="254" t="s">
        <v>152</v>
      </c>
      <c r="AU734" s="254" t="s">
        <v>79</v>
      </c>
      <c r="AV734" s="14" t="s">
        <v>79</v>
      </c>
      <c r="AW734" s="14" t="s">
        <v>32</v>
      </c>
      <c r="AX734" s="14" t="s">
        <v>70</v>
      </c>
      <c r="AY734" s="254" t="s">
        <v>141</v>
      </c>
    </row>
    <row r="735" s="14" customFormat="1">
      <c r="A735" s="14"/>
      <c r="B735" s="244"/>
      <c r="C735" s="245"/>
      <c r="D735" s="235" t="s">
        <v>152</v>
      </c>
      <c r="E735" s="246" t="s">
        <v>19</v>
      </c>
      <c r="F735" s="247" t="s">
        <v>1294</v>
      </c>
      <c r="G735" s="245"/>
      <c r="H735" s="248">
        <v>0.14999999999999999</v>
      </c>
      <c r="I735" s="249"/>
      <c r="J735" s="245"/>
      <c r="K735" s="245"/>
      <c r="L735" s="250"/>
      <c r="M735" s="251"/>
      <c r="N735" s="252"/>
      <c r="O735" s="252"/>
      <c r="P735" s="252"/>
      <c r="Q735" s="252"/>
      <c r="R735" s="252"/>
      <c r="S735" s="252"/>
      <c r="T735" s="253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T735" s="254" t="s">
        <v>152</v>
      </c>
      <c r="AU735" s="254" t="s">
        <v>79</v>
      </c>
      <c r="AV735" s="14" t="s">
        <v>79</v>
      </c>
      <c r="AW735" s="14" t="s">
        <v>32</v>
      </c>
      <c r="AX735" s="14" t="s">
        <v>70</v>
      </c>
      <c r="AY735" s="254" t="s">
        <v>141</v>
      </c>
    </row>
    <row r="736" s="14" customFormat="1">
      <c r="A736" s="14"/>
      <c r="B736" s="244"/>
      <c r="C736" s="245"/>
      <c r="D736" s="235" t="s">
        <v>152</v>
      </c>
      <c r="E736" s="246" t="s">
        <v>19</v>
      </c>
      <c r="F736" s="247" t="s">
        <v>1294</v>
      </c>
      <c r="G736" s="245"/>
      <c r="H736" s="248">
        <v>0.14999999999999999</v>
      </c>
      <c r="I736" s="249"/>
      <c r="J736" s="245"/>
      <c r="K736" s="245"/>
      <c r="L736" s="250"/>
      <c r="M736" s="251"/>
      <c r="N736" s="252"/>
      <c r="O736" s="252"/>
      <c r="P736" s="252"/>
      <c r="Q736" s="252"/>
      <c r="R736" s="252"/>
      <c r="S736" s="252"/>
      <c r="T736" s="253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T736" s="254" t="s">
        <v>152</v>
      </c>
      <c r="AU736" s="254" t="s">
        <v>79</v>
      </c>
      <c r="AV736" s="14" t="s">
        <v>79</v>
      </c>
      <c r="AW736" s="14" t="s">
        <v>32</v>
      </c>
      <c r="AX736" s="14" t="s">
        <v>70</v>
      </c>
      <c r="AY736" s="254" t="s">
        <v>141</v>
      </c>
    </row>
    <row r="737" s="14" customFormat="1">
      <c r="A737" s="14"/>
      <c r="B737" s="244"/>
      <c r="C737" s="245"/>
      <c r="D737" s="235" t="s">
        <v>152</v>
      </c>
      <c r="E737" s="246" t="s">
        <v>19</v>
      </c>
      <c r="F737" s="247" t="s">
        <v>408</v>
      </c>
      <c r="G737" s="245"/>
      <c r="H737" s="248">
        <v>0.40000000000000002</v>
      </c>
      <c r="I737" s="249"/>
      <c r="J737" s="245"/>
      <c r="K737" s="245"/>
      <c r="L737" s="250"/>
      <c r="M737" s="251"/>
      <c r="N737" s="252"/>
      <c r="O737" s="252"/>
      <c r="P737" s="252"/>
      <c r="Q737" s="252"/>
      <c r="R737" s="252"/>
      <c r="S737" s="252"/>
      <c r="T737" s="253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T737" s="254" t="s">
        <v>152</v>
      </c>
      <c r="AU737" s="254" t="s">
        <v>79</v>
      </c>
      <c r="AV737" s="14" t="s">
        <v>79</v>
      </c>
      <c r="AW737" s="14" t="s">
        <v>32</v>
      </c>
      <c r="AX737" s="14" t="s">
        <v>70</v>
      </c>
      <c r="AY737" s="254" t="s">
        <v>141</v>
      </c>
    </row>
    <row r="738" s="14" customFormat="1">
      <c r="A738" s="14"/>
      <c r="B738" s="244"/>
      <c r="C738" s="245"/>
      <c r="D738" s="235" t="s">
        <v>152</v>
      </c>
      <c r="E738" s="246" t="s">
        <v>19</v>
      </c>
      <c r="F738" s="247" t="s">
        <v>1294</v>
      </c>
      <c r="G738" s="245"/>
      <c r="H738" s="248">
        <v>0.14999999999999999</v>
      </c>
      <c r="I738" s="249"/>
      <c r="J738" s="245"/>
      <c r="K738" s="245"/>
      <c r="L738" s="250"/>
      <c r="M738" s="251"/>
      <c r="N738" s="252"/>
      <c r="O738" s="252"/>
      <c r="P738" s="252"/>
      <c r="Q738" s="252"/>
      <c r="R738" s="252"/>
      <c r="S738" s="252"/>
      <c r="T738" s="253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T738" s="254" t="s">
        <v>152</v>
      </c>
      <c r="AU738" s="254" t="s">
        <v>79</v>
      </c>
      <c r="AV738" s="14" t="s">
        <v>79</v>
      </c>
      <c r="AW738" s="14" t="s">
        <v>32</v>
      </c>
      <c r="AX738" s="14" t="s">
        <v>70</v>
      </c>
      <c r="AY738" s="254" t="s">
        <v>141</v>
      </c>
    </row>
    <row r="739" s="14" customFormat="1">
      <c r="A739" s="14"/>
      <c r="B739" s="244"/>
      <c r="C739" s="245"/>
      <c r="D739" s="235" t="s">
        <v>152</v>
      </c>
      <c r="E739" s="246" t="s">
        <v>19</v>
      </c>
      <c r="F739" s="247" t="s">
        <v>409</v>
      </c>
      <c r="G739" s="245"/>
      <c r="H739" s="248">
        <v>0.12</v>
      </c>
      <c r="I739" s="249"/>
      <c r="J739" s="245"/>
      <c r="K739" s="245"/>
      <c r="L739" s="250"/>
      <c r="M739" s="251"/>
      <c r="N739" s="252"/>
      <c r="O739" s="252"/>
      <c r="P739" s="252"/>
      <c r="Q739" s="252"/>
      <c r="R739" s="252"/>
      <c r="S739" s="252"/>
      <c r="T739" s="253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T739" s="254" t="s">
        <v>152</v>
      </c>
      <c r="AU739" s="254" t="s">
        <v>79</v>
      </c>
      <c r="AV739" s="14" t="s">
        <v>79</v>
      </c>
      <c r="AW739" s="14" t="s">
        <v>32</v>
      </c>
      <c r="AX739" s="14" t="s">
        <v>70</v>
      </c>
      <c r="AY739" s="254" t="s">
        <v>141</v>
      </c>
    </row>
    <row r="740" s="14" customFormat="1">
      <c r="A740" s="14"/>
      <c r="B740" s="244"/>
      <c r="C740" s="245"/>
      <c r="D740" s="235" t="s">
        <v>152</v>
      </c>
      <c r="E740" s="246" t="s">
        <v>19</v>
      </c>
      <c r="F740" s="247" t="s">
        <v>1294</v>
      </c>
      <c r="G740" s="245"/>
      <c r="H740" s="248">
        <v>0.14999999999999999</v>
      </c>
      <c r="I740" s="249"/>
      <c r="J740" s="245"/>
      <c r="K740" s="245"/>
      <c r="L740" s="250"/>
      <c r="M740" s="251"/>
      <c r="N740" s="252"/>
      <c r="O740" s="252"/>
      <c r="P740" s="252"/>
      <c r="Q740" s="252"/>
      <c r="R740" s="252"/>
      <c r="S740" s="252"/>
      <c r="T740" s="253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T740" s="254" t="s">
        <v>152</v>
      </c>
      <c r="AU740" s="254" t="s">
        <v>79</v>
      </c>
      <c r="AV740" s="14" t="s">
        <v>79</v>
      </c>
      <c r="AW740" s="14" t="s">
        <v>32</v>
      </c>
      <c r="AX740" s="14" t="s">
        <v>70</v>
      </c>
      <c r="AY740" s="254" t="s">
        <v>141</v>
      </c>
    </row>
    <row r="741" s="14" customFormat="1">
      <c r="A741" s="14"/>
      <c r="B741" s="244"/>
      <c r="C741" s="245"/>
      <c r="D741" s="235" t="s">
        <v>152</v>
      </c>
      <c r="E741" s="246" t="s">
        <v>19</v>
      </c>
      <c r="F741" s="247" t="s">
        <v>1294</v>
      </c>
      <c r="G741" s="245"/>
      <c r="H741" s="248">
        <v>0.14999999999999999</v>
      </c>
      <c r="I741" s="249"/>
      <c r="J741" s="245"/>
      <c r="K741" s="245"/>
      <c r="L741" s="250"/>
      <c r="M741" s="251"/>
      <c r="N741" s="252"/>
      <c r="O741" s="252"/>
      <c r="P741" s="252"/>
      <c r="Q741" s="252"/>
      <c r="R741" s="252"/>
      <c r="S741" s="252"/>
      <c r="T741" s="253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T741" s="254" t="s">
        <v>152</v>
      </c>
      <c r="AU741" s="254" t="s">
        <v>79</v>
      </c>
      <c r="AV741" s="14" t="s">
        <v>79</v>
      </c>
      <c r="AW741" s="14" t="s">
        <v>32</v>
      </c>
      <c r="AX741" s="14" t="s">
        <v>70</v>
      </c>
      <c r="AY741" s="254" t="s">
        <v>141</v>
      </c>
    </row>
    <row r="742" s="14" customFormat="1">
      <c r="A742" s="14"/>
      <c r="B742" s="244"/>
      <c r="C742" s="245"/>
      <c r="D742" s="235" t="s">
        <v>152</v>
      </c>
      <c r="E742" s="246" t="s">
        <v>19</v>
      </c>
      <c r="F742" s="247" t="s">
        <v>1296</v>
      </c>
      <c r="G742" s="245"/>
      <c r="H742" s="248">
        <v>0.10000000000000001</v>
      </c>
      <c r="I742" s="249"/>
      <c r="J742" s="245"/>
      <c r="K742" s="245"/>
      <c r="L742" s="250"/>
      <c r="M742" s="251"/>
      <c r="N742" s="252"/>
      <c r="O742" s="252"/>
      <c r="P742" s="252"/>
      <c r="Q742" s="252"/>
      <c r="R742" s="252"/>
      <c r="S742" s="252"/>
      <c r="T742" s="253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T742" s="254" t="s">
        <v>152</v>
      </c>
      <c r="AU742" s="254" t="s">
        <v>79</v>
      </c>
      <c r="AV742" s="14" t="s">
        <v>79</v>
      </c>
      <c r="AW742" s="14" t="s">
        <v>32</v>
      </c>
      <c r="AX742" s="14" t="s">
        <v>70</v>
      </c>
      <c r="AY742" s="254" t="s">
        <v>141</v>
      </c>
    </row>
    <row r="743" s="14" customFormat="1">
      <c r="A743" s="14"/>
      <c r="B743" s="244"/>
      <c r="C743" s="245"/>
      <c r="D743" s="235" t="s">
        <v>152</v>
      </c>
      <c r="E743" s="246" t="s">
        <v>19</v>
      </c>
      <c r="F743" s="247" t="s">
        <v>1294</v>
      </c>
      <c r="G743" s="245"/>
      <c r="H743" s="248">
        <v>0.14999999999999999</v>
      </c>
      <c r="I743" s="249"/>
      <c r="J743" s="245"/>
      <c r="K743" s="245"/>
      <c r="L743" s="250"/>
      <c r="M743" s="251"/>
      <c r="N743" s="252"/>
      <c r="O743" s="252"/>
      <c r="P743" s="252"/>
      <c r="Q743" s="252"/>
      <c r="R743" s="252"/>
      <c r="S743" s="252"/>
      <c r="T743" s="253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T743" s="254" t="s">
        <v>152</v>
      </c>
      <c r="AU743" s="254" t="s">
        <v>79</v>
      </c>
      <c r="AV743" s="14" t="s">
        <v>79</v>
      </c>
      <c r="AW743" s="14" t="s">
        <v>32</v>
      </c>
      <c r="AX743" s="14" t="s">
        <v>70</v>
      </c>
      <c r="AY743" s="254" t="s">
        <v>141</v>
      </c>
    </row>
    <row r="744" s="14" customFormat="1">
      <c r="A744" s="14"/>
      <c r="B744" s="244"/>
      <c r="C744" s="245"/>
      <c r="D744" s="235" t="s">
        <v>152</v>
      </c>
      <c r="E744" s="246" t="s">
        <v>19</v>
      </c>
      <c r="F744" s="247" t="s">
        <v>1294</v>
      </c>
      <c r="G744" s="245"/>
      <c r="H744" s="248">
        <v>0.14999999999999999</v>
      </c>
      <c r="I744" s="249"/>
      <c r="J744" s="245"/>
      <c r="K744" s="245"/>
      <c r="L744" s="250"/>
      <c r="M744" s="251"/>
      <c r="N744" s="252"/>
      <c r="O744" s="252"/>
      <c r="P744" s="252"/>
      <c r="Q744" s="252"/>
      <c r="R744" s="252"/>
      <c r="S744" s="252"/>
      <c r="T744" s="253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T744" s="254" t="s">
        <v>152</v>
      </c>
      <c r="AU744" s="254" t="s">
        <v>79</v>
      </c>
      <c r="AV744" s="14" t="s">
        <v>79</v>
      </c>
      <c r="AW744" s="14" t="s">
        <v>32</v>
      </c>
      <c r="AX744" s="14" t="s">
        <v>70</v>
      </c>
      <c r="AY744" s="254" t="s">
        <v>141</v>
      </c>
    </row>
    <row r="745" s="14" customFormat="1">
      <c r="A745" s="14"/>
      <c r="B745" s="244"/>
      <c r="C745" s="245"/>
      <c r="D745" s="235" t="s">
        <v>152</v>
      </c>
      <c r="E745" s="246" t="s">
        <v>19</v>
      </c>
      <c r="F745" s="247" t="s">
        <v>1294</v>
      </c>
      <c r="G745" s="245"/>
      <c r="H745" s="248">
        <v>0.14999999999999999</v>
      </c>
      <c r="I745" s="249"/>
      <c r="J745" s="245"/>
      <c r="K745" s="245"/>
      <c r="L745" s="250"/>
      <c r="M745" s="251"/>
      <c r="N745" s="252"/>
      <c r="O745" s="252"/>
      <c r="P745" s="252"/>
      <c r="Q745" s="252"/>
      <c r="R745" s="252"/>
      <c r="S745" s="252"/>
      <c r="T745" s="253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T745" s="254" t="s">
        <v>152</v>
      </c>
      <c r="AU745" s="254" t="s">
        <v>79</v>
      </c>
      <c r="AV745" s="14" t="s">
        <v>79</v>
      </c>
      <c r="AW745" s="14" t="s">
        <v>32</v>
      </c>
      <c r="AX745" s="14" t="s">
        <v>70</v>
      </c>
      <c r="AY745" s="254" t="s">
        <v>141</v>
      </c>
    </row>
    <row r="746" s="14" customFormat="1">
      <c r="A746" s="14"/>
      <c r="B746" s="244"/>
      <c r="C746" s="245"/>
      <c r="D746" s="235" t="s">
        <v>152</v>
      </c>
      <c r="E746" s="246" t="s">
        <v>19</v>
      </c>
      <c r="F746" s="247" t="s">
        <v>1294</v>
      </c>
      <c r="G746" s="245"/>
      <c r="H746" s="248">
        <v>0.14999999999999999</v>
      </c>
      <c r="I746" s="249"/>
      <c r="J746" s="245"/>
      <c r="K746" s="245"/>
      <c r="L746" s="250"/>
      <c r="M746" s="251"/>
      <c r="N746" s="252"/>
      <c r="O746" s="252"/>
      <c r="P746" s="252"/>
      <c r="Q746" s="252"/>
      <c r="R746" s="252"/>
      <c r="S746" s="252"/>
      <c r="T746" s="253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T746" s="254" t="s">
        <v>152</v>
      </c>
      <c r="AU746" s="254" t="s">
        <v>79</v>
      </c>
      <c r="AV746" s="14" t="s">
        <v>79</v>
      </c>
      <c r="AW746" s="14" t="s">
        <v>32</v>
      </c>
      <c r="AX746" s="14" t="s">
        <v>70</v>
      </c>
      <c r="AY746" s="254" t="s">
        <v>141</v>
      </c>
    </row>
    <row r="747" s="14" customFormat="1">
      <c r="A747" s="14"/>
      <c r="B747" s="244"/>
      <c r="C747" s="245"/>
      <c r="D747" s="235" t="s">
        <v>152</v>
      </c>
      <c r="E747" s="246" t="s">
        <v>19</v>
      </c>
      <c r="F747" s="247" t="s">
        <v>409</v>
      </c>
      <c r="G747" s="245"/>
      <c r="H747" s="248">
        <v>0.12</v>
      </c>
      <c r="I747" s="249"/>
      <c r="J747" s="245"/>
      <c r="K747" s="245"/>
      <c r="L747" s="250"/>
      <c r="M747" s="251"/>
      <c r="N747" s="252"/>
      <c r="O747" s="252"/>
      <c r="P747" s="252"/>
      <c r="Q747" s="252"/>
      <c r="R747" s="252"/>
      <c r="S747" s="252"/>
      <c r="T747" s="253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T747" s="254" t="s">
        <v>152</v>
      </c>
      <c r="AU747" s="254" t="s">
        <v>79</v>
      </c>
      <c r="AV747" s="14" t="s">
        <v>79</v>
      </c>
      <c r="AW747" s="14" t="s">
        <v>32</v>
      </c>
      <c r="AX747" s="14" t="s">
        <v>70</v>
      </c>
      <c r="AY747" s="254" t="s">
        <v>141</v>
      </c>
    </row>
    <row r="748" s="14" customFormat="1">
      <c r="A748" s="14"/>
      <c r="B748" s="244"/>
      <c r="C748" s="245"/>
      <c r="D748" s="235" t="s">
        <v>152</v>
      </c>
      <c r="E748" s="246" t="s">
        <v>19</v>
      </c>
      <c r="F748" s="247" t="s">
        <v>409</v>
      </c>
      <c r="G748" s="245"/>
      <c r="H748" s="248">
        <v>0.12</v>
      </c>
      <c r="I748" s="249"/>
      <c r="J748" s="245"/>
      <c r="K748" s="245"/>
      <c r="L748" s="250"/>
      <c r="M748" s="251"/>
      <c r="N748" s="252"/>
      <c r="O748" s="252"/>
      <c r="P748" s="252"/>
      <c r="Q748" s="252"/>
      <c r="R748" s="252"/>
      <c r="S748" s="252"/>
      <c r="T748" s="253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T748" s="254" t="s">
        <v>152</v>
      </c>
      <c r="AU748" s="254" t="s">
        <v>79</v>
      </c>
      <c r="AV748" s="14" t="s">
        <v>79</v>
      </c>
      <c r="AW748" s="14" t="s">
        <v>32</v>
      </c>
      <c r="AX748" s="14" t="s">
        <v>70</v>
      </c>
      <c r="AY748" s="254" t="s">
        <v>141</v>
      </c>
    </row>
    <row r="749" s="14" customFormat="1">
      <c r="A749" s="14"/>
      <c r="B749" s="244"/>
      <c r="C749" s="245"/>
      <c r="D749" s="235" t="s">
        <v>152</v>
      </c>
      <c r="E749" s="246" t="s">
        <v>19</v>
      </c>
      <c r="F749" s="247" t="s">
        <v>409</v>
      </c>
      <c r="G749" s="245"/>
      <c r="H749" s="248">
        <v>0.12</v>
      </c>
      <c r="I749" s="249"/>
      <c r="J749" s="245"/>
      <c r="K749" s="245"/>
      <c r="L749" s="250"/>
      <c r="M749" s="251"/>
      <c r="N749" s="252"/>
      <c r="O749" s="252"/>
      <c r="P749" s="252"/>
      <c r="Q749" s="252"/>
      <c r="R749" s="252"/>
      <c r="S749" s="252"/>
      <c r="T749" s="253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T749" s="254" t="s">
        <v>152</v>
      </c>
      <c r="AU749" s="254" t="s">
        <v>79</v>
      </c>
      <c r="AV749" s="14" t="s">
        <v>79</v>
      </c>
      <c r="AW749" s="14" t="s">
        <v>32</v>
      </c>
      <c r="AX749" s="14" t="s">
        <v>70</v>
      </c>
      <c r="AY749" s="254" t="s">
        <v>141</v>
      </c>
    </row>
    <row r="750" s="14" customFormat="1">
      <c r="A750" s="14"/>
      <c r="B750" s="244"/>
      <c r="C750" s="245"/>
      <c r="D750" s="235" t="s">
        <v>152</v>
      </c>
      <c r="E750" s="246" t="s">
        <v>19</v>
      </c>
      <c r="F750" s="247" t="s">
        <v>1294</v>
      </c>
      <c r="G750" s="245"/>
      <c r="H750" s="248">
        <v>0.14999999999999999</v>
      </c>
      <c r="I750" s="249"/>
      <c r="J750" s="245"/>
      <c r="K750" s="245"/>
      <c r="L750" s="250"/>
      <c r="M750" s="251"/>
      <c r="N750" s="252"/>
      <c r="O750" s="252"/>
      <c r="P750" s="252"/>
      <c r="Q750" s="252"/>
      <c r="R750" s="252"/>
      <c r="S750" s="252"/>
      <c r="T750" s="253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T750" s="254" t="s">
        <v>152</v>
      </c>
      <c r="AU750" s="254" t="s">
        <v>79</v>
      </c>
      <c r="AV750" s="14" t="s">
        <v>79</v>
      </c>
      <c r="AW750" s="14" t="s">
        <v>32</v>
      </c>
      <c r="AX750" s="14" t="s">
        <v>70</v>
      </c>
      <c r="AY750" s="254" t="s">
        <v>141</v>
      </c>
    </row>
    <row r="751" s="14" customFormat="1">
      <c r="A751" s="14"/>
      <c r="B751" s="244"/>
      <c r="C751" s="245"/>
      <c r="D751" s="235" t="s">
        <v>152</v>
      </c>
      <c r="E751" s="246" t="s">
        <v>19</v>
      </c>
      <c r="F751" s="247" t="s">
        <v>409</v>
      </c>
      <c r="G751" s="245"/>
      <c r="H751" s="248">
        <v>0.12</v>
      </c>
      <c r="I751" s="249"/>
      <c r="J751" s="245"/>
      <c r="K751" s="245"/>
      <c r="L751" s="250"/>
      <c r="M751" s="251"/>
      <c r="N751" s="252"/>
      <c r="O751" s="252"/>
      <c r="P751" s="252"/>
      <c r="Q751" s="252"/>
      <c r="R751" s="252"/>
      <c r="S751" s="252"/>
      <c r="T751" s="253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T751" s="254" t="s">
        <v>152</v>
      </c>
      <c r="AU751" s="254" t="s">
        <v>79</v>
      </c>
      <c r="AV751" s="14" t="s">
        <v>79</v>
      </c>
      <c r="AW751" s="14" t="s">
        <v>32</v>
      </c>
      <c r="AX751" s="14" t="s">
        <v>70</v>
      </c>
      <c r="AY751" s="254" t="s">
        <v>141</v>
      </c>
    </row>
    <row r="752" s="14" customFormat="1">
      <c r="A752" s="14"/>
      <c r="B752" s="244"/>
      <c r="C752" s="245"/>
      <c r="D752" s="235" t="s">
        <v>152</v>
      </c>
      <c r="E752" s="246" t="s">
        <v>19</v>
      </c>
      <c r="F752" s="247" t="s">
        <v>409</v>
      </c>
      <c r="G752" s="245"/>
      <c r="H752" s="248">
        <v>0.12</v>
      </c>
      <c r="I752" s="249"/>
      <c r="J752" s="245"/>
      <c r="K752" s="245"/>
      <c r="L752" s="250"/>
      <c r="M752" s="251"/>
      <c r="N752" s="252"/>
      <c r="O752" s="252"/>
      <c r="P752" s="252"/>
      <c r="Q752" s="252"/>
      <c r="R752" s="252"/>
      <c r="S752" s="252"/>
      <c r="T752" s="253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T752" s="254" t="s">
        <v>152</v>
      </c>
      <c r="AU752" s="254" t="s">
        <v>79</v>
      </c>
      <c r="AV752" s="14" t="s">
        <v>79</v>
      </c>
      <c r="AW752" s="14" t="s">
        <v>32</v>
      </c>
      <c r="AX752" s="14" t="s">
        <v>70</v>
      </c>
      <c r="AY752" s="254" t="s">
        <v>141</v>
      </c>
    </row>
    <row r="753" s="14" customFormat="1">
      <c r="A753" s="14"/>
      <c r="B753" s="244"/>
      <c r="C753" s="245"/>
      <c r="D753" s="235" t="s">
        <v>152</v>
      </c>
      <c r="E753" s="246" t="s">
        <v>19</v>
      </c>
      <c r="F753" s="247" t="s">
        <v>409</v>
      </c>
      <c r="G753" s="245"/>
      <c r="H753" s="248">
        <v>0.12</v>
      </c>
      <c r="I753" s="249"/>
      <c r="J753" s="245"/>
      <c r="K753" s="245"/>
      <c r="L753" s="250"/>
      <c r="M753" s="251"/>
      <c r="N753" s="252"/>
      <c r="O753" s="252"/>
      <c r="P753" s="252"/>
      <c r="Q753" s="252"/>
      <c r="R753" s="252"/>
      <c r="S753" s="252"/>
      <c r="T753" s="253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54" t="s">
        <v>152</v>
      </c>
      <c r="AU753" s="254" t="s">
        <v>79</v>
      </c>
      <c r="AV753" s="14" t="s">
        <v>79</v>
      </c>
      <c r="AW753" s="14" t="s">
        <v>32</v>
      </c>
      <c r="AX753" s="14" t="s">
        <v>70</v>
      </c>
      <c r="AY753" s="254" t="s">
        <v>141</v>
      </c>
    </row>
    <row r="754" s="14" customFormat="1">
      <c r="A754" s="14"/>
      <c r="B754" s="244"/>
      <c r="C754" s="245"/>
      <c r="D754" s="235" t="s">
        <v>152</v>
      </c>
      <c r="E754" s="246" t="s">
        <v>19</v>
      </c>
      <c r="F754" s="247" t="s">
        <v>409</v>
      </c>
      <c r="G754" s="245"/>
      <c r="H754" s="248">
        <v>0.12</v>
      </c>
      <c r="I754" s="249"/>
      <c r="J754" s="245"/>
      <c r="K754" s="245"/>
      <c r="L754" s="250"/>
      <c r="M754" s="251"/>
      <c r="N754" s="252"/>
      <c r="O754" s="252"/>
      <c r="P754" s="252"/>
      <c r="Q754" s="252"/>
      <c r="R754" s="252"/>
      <c r="S754" s="252"/>
      <c r="T754" s="253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T754" s="254" t="s">
        <v>152</v>
      </c>
      <c r="AU754" s="254" t="s">
        <v>79</v>
      </c>
      <c r="AV754" s="14" t="s">
        <v>79</v>
      </c>
      <c r="AW754" s="14" t="s">
        <v>32</v>
      </c>
      <c r="AX754" s="14" t="s">
        <v>70</v>
      </c>
      <c r="AY754" s="254" t="s">
        <v>141</v>
      </c>
    </row>
    <row r="755" s="14" customFormat="1">
      <c r="A755" s="14"/>
      <c r="B755" s="244"/>
      <c r="C755" s="245"/>
      <c r="D755" s="235" t="s">
        <v>152</v>
      </c>
      <c r="E755" s="246" t="s">
        <v>19</v>
      </c>
      <c r="F755" s="247" t="s">
        <v>407</v>
      </c>
      <c r="G755" s="245"/>
      <c r="H755" s="248">
        <v>0.29999999999999999</v>
      </c>
      <c r="I755" s="249"/>
      <c r="J755" s="245"/>
      <c r="K755" s="245"/>
      <c r="L755" s="250"/>
      <c r="M755" s="251"/>
      <c r="N755" s="252"/>
      <c r="O755" s="252"/>
      <c r="P755" s="252"/>
      <c r="Q755" s="252"/>
      <c r="R755" s="252"/>
      <c r="S755" s="252"/>
      <c r="T755" s="253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T755" s="254" t="s">
        <v>152</v>
      </c>
      <c r="AU755" s="254" t="s">
        <v>79</v>
      </c>
      <c r="AV755" s="14" t="s">
        <v>79</v>
      </c>
      <c r="AW755" s="14" t="s">
        <v>32</v>
      </c>
      <c r="AX755" s="14" t="s">
        <v>70</v>
      </c>
      <c r="AY755" s="254" t="s">
        <v>141</v>
      </c>
    </row>
    <row r="756" s="16" customFormat="1">
      <c r="A756" s="16"/>
      <c r="B756" s="266"/>
      <c r="C756" s="267"/>
      <c r="D756" s="235" t="s">
        <v>152</v>
      </c>
      <c r="E756" s="268" t="s">
        <v>19</v>
      </c>
      <c r="F756" s="269" t="s">
        <v>163</v>
      </c>
      <c r="G756" s="267"/>
      <c r="H756" s="270">
        <v>6.1000000000000023</v>
      </c>
      <c r="I756" s="271"/>
      <c r="J756" s="267"/>
      <c r="K756" s="267"/>
      <c r="L756" s="272"/>
      <c r="M756" s="273"/>
      <c r="N756" s="274"/>
      <c r="O756" s="274"/>
      <c r="P756" s="274"/>
      <c r="Q756" s="274"/>
      <c r="R756" s="274"/>
      <c r="S756" s="274"/>
      <c r="T756" s="275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T756" s="276" t="s">
        <v>152</v>
      </c>
      <c r="AU756" s="276" t="s">
        <v>79</v>
      </c>
      <c r="AV756" s="16" t="s">
        <v>164</v>
      </c>
      <c r="AW756" s="16" t="s">
        <v>32</v>
      </c>
      <c r="AX756" s="16" t="s">
        <v>70</v>
      </c>
      <c r="AY756" s="276" t="s">
        <v>141</v>
      </c>
    </row>
    <row r="757" s="13" customFormat="1">
      <c r="A757" s="13"/>
      <c r="B757" s="233"/>
      <c r="C757" s="234"/>
      <c r="D757" s="235" t="s">
        <v>152</v>
      </c>
      <c r="E757" s="236" t="s">
        <v>19</v>
      </c>
      <c r="F757" s="237" t="s">
        <v>411</v>
      </c>
      <c r="G757" s="234"/>
      <c r="H757" s="236" t="s">
        <v>19</v>
      </c>
      <c r="I757" s="238"/>
      <c r="J757" s="234"/>
      <c r="K757" s="234"/>
      <c r="L757" s="239"/>
      <c r="M757" s="240"/>
      <c r="N757" s="241"/>
      <c r="O757" s="241"/>
      <c r="P757" s="241"/>
      <c r="Q757" s="241"/>
      <c r="R757" s="241"/>
      <c r="S757" s="241"/>
      <c r="T757" s="242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T757" s="243" t="s">
        <v>152</v>
      </c>
      <c r="AU757" s="243" t="s">
        <v>79</v>
      </c>
      <c r="AV757" s="13" t="s">
        <v>77</v>
      </c>
      <c r="AW757" s="13" t="s">
        <v>32</v>
      </c>
      <c r="AX757" s="13" t="s">
        <v>70</v>
      </c>
      <c r="AY757" s="243" t="s">
        <v>141</v>
      </c>
    </row>
    <row r="758" s="13" customFormat="1">
      <c r="A758" s="13"/>
      <c r="B758" s="233"/>
      <c r="C758" s="234"/>
      <c r="D758" s="235" t="s">
        <v>152</v>
      </c>
      <c r="E758" s="236" t="s">
        <v>19</v>
      </c>
      <c r="F758" s="237" t="s">
        <v>1079</v>
      </c>
      <c r="G758" s="234"/>
      <c r="H758" s="236" t="s">
        <v>19</v>
      </c>
      <c r="I758" s="238"/>
      <c r="J758" s="234"/>
      <c r="K758" s="234"/>
      <c r="L758" s="239"/>
      <c r="M758" s="240"/>
      <c r="N758" s="241"/>
      <c r="O758" s="241"/>
      <c r="P758" s="241"/>
      <c r="Q758" s="241"/>
      <c r="R758" s="241"/>
      <c r="S758" s="241"/>
      <c r="T758" s="242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T758" s="243" t="s">
        <v>152</v>
      </c>
      <c r="AU758" s="243" t="s">
        <v>79</v>
      </c>
      <c r="AV758" s="13" t="s">
        <v>77</v>
      </c>
      <c r="AW758" s="13" t="s">
        <v>32</v>
      </c>
      <c r="AX758" s="13" t="s">
        <v>70</v>
      </c>
      <c r="AY758" s="243" t="s">
        <v>141</v>
      </c>
    </row>
    <row r="759" s="14" customFormat="1">
      <c r="A759" s="14"/>
      <c r="B759" s="244"/>
      <c r="C759" s="245"/>
      <c r="D759" s="235" t="s">
        <v>152</v>
      </c>
      <c r="E759" s="246" t="s">
        <v>19</v>
      </c>
      <c r="F759" s="247" t="s">
        <v>1297</v>
      </c>
      <c r="G759" s="245"/>
      <c r="H759" s="248">
        <v>3.0499999999999998</v>
      </c>
      <c r="I759" s="249"/>
      <c r="J759" s="245"/>
      <c r="K759" s="245"/>
      <c r="L759" s="250"/>
      <c r="M759" s="251"/>
      <c r="N759" s="252"/>
      <c r="O759" s="252"/>
      <c r="P759" s="252"/>
      <c r="Q759" s="252"/>
      <c r="R759" s="252"/>
      <c r="S759" s="252"/>
      <c r="T759" s="253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T759" s="254" t="s">
        <v>152</v>
      </c>
      <c r="AU759" s="254" t="s">
        <v>79</v>
      </c>
      <c r="AV759" s="14" t="s">
        <v>79</v>
      </c>
      <c r="AW759" s="14" t="s">
        <v>32</v>
      </c>
      <c r="AX759" s="14" t="s">
        <v>70</v>
      </c>
      <c r="AY759" s="254" t="s">
        <v>141</v>
      </c>
    </row>
    <row r="760" s="16" customFormat="1">
      <c r="A760" s="16"/>
      <c r="B760" s="266"/>
      <c r="C760" s="267"/>
      <c r="D760" s="235" t="s">
        <v>152</v>
      </c>
      <c r="E760" s="268" t="s">
        <v>19</v>
      </c>
      <c r="F760" s="269" t="s">
        <v>163</v>
      </c>
      <c r="G760" s="267"/>
      <c r="H760" s="270">
        <v>3.0499999999999998</v>
      </c>
      <c r="I760" s="271"/>
      <c r="J760" s="267"/>
      <c r="K760" s="267"/>
      <c r="L760" s="272"/>
      <c r="M760" s="273"/>
      <c r="N760" s="274"/>
      <c r="O760" s="274"/>
      <c r="P760" s="274"/>
      <c r="Q760" s="274"/>
      <c r="R760" s="274"/>
      <c r="S760" s="274"/>
      <c r="T760" s="275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T760" s="276" t="s">
        <v>152</v>
      </c>
      <c r="AU760" s="276" t="s">
        <v>79</v>
      </c>
      <c r="AV760" s="16" t="s">
        <v>164</v>
      </c>
      <c r="AW760" s="16" t="s">
        <v>32</v>
      </c>
      <c r="AX760" s="16" t="s">
        <v>70</v>
      </c>
      <c r="AY760" s="276" t="s">
        <v>141</v>
      </c>
    </row>
    <row r="761" s="13" customFormat="1">
      <c r="A761" s="13"/>
      <c r="B761" s="233"/>
      <c r="C761" s="234"/>
      <c r="D761" s="235" t="s">
        <v>152</v>
      </c>
      <c r="E761" s="236" t="s">
        <v>19</v>
      </c>
      <c r="F761" s="237" t="s">
        <v>1079</v>
      </c>
      <c r="G761" s="234"/>
      <c r="H761" s="236" t="s">
        <v>19</v>
      </c>
      <c r="I761" s="238"/>
      <c r="J761" s="234"/>
      <c r="K761" s="234"/>
      <c r="L761" s="239"/>
      <c r="M761" s="240"/>
      <c r="N761" s="241"/>
      <c r="O761" s="241"/>
      <c r="P761" s="241"/>
      <c r="Q761" s="241"/>
      <c r="R761" s="241"/>
      <c r="S761" s="241"/>
      <c r="T761" s="242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T761" s="243" t="s">
        <v>152</v>
      </c>
      <c r="AU761" s="243" t="s">
        <v>79</v>
      </c>
      <c r="AV761" s="13" t="s">
        <v>77</v>
      </c>
      <c r="AW761" s="13" t="s">
        <v>32</v>
      </c>
      <c r="AX761" s="13" t="s">
        <v>70</v>
      </c>
      <c r="AY761" s="243" t="s">
        <v>141</v>
      </c>
    </row>
    <row r="762" s="14" customFormat="1">
      <c r="A762" s="14"/>
      <c r="B762" s="244"/>
      <c r="C762" s="245"/>
      <c r="D762" s="235" t="s">
        <v>152</v>
      </c>
      <c r="E762" s="246" t="s">
        <v>19</v>
      </c>
      <c r="F762" s="247" t="s">
        <v>1298</v>
      </c>
      <c r="G762" s="245"/>
      <c r="H762" s="248">
        <v>1.1399999999999999</v>
      </c>
      <c r="I762" s="249"/>
      <c r="J762" s="245"/>
      <c r="K762" s="245"/>
      <c r="L762" s="250"/>
      <c r="M762" s="251"/>
      <c r="N762" s="252"/>
      <c r="O762" s="252"/>
      <c r="P762" s="252"/>
      <c r="Q762" s="252"/>
      <c r="R762" s="252"/>
      <c r="S762" s="252"/>
      <c r="T762" s="253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T762" s="254" t="s">
        <v>152</v>
      </c>
      <c r="AU762" s="254" t="s">
        <v>79</v>
      </c>
      <c r="AV762" s="14" t="s">
        <v>79</v>
      </c>
      <c r="AW762" s="14" t="s">
        <v>32</v>
      </c>
      <c r="AX762" s="14" t="s">
        <v>70</v>
      </c>
      <c r="AY762" s="254" t="s">
        <v>141</v>
      </c>
    </row>
    <row r="763" s="14" customFormat="1">
      <c r="A763" s="14"/>
      <c r="B763" s="244"/>
      <c r="C763" s="245"/>
      <c r="D763" s="235" t="s">
        <v>152</v>
      </c>
      <c r="E763" s="246" t="s">
        <v>19</v>
      </c>
      <c r="F763" s="247" t="s">
        <v>409</v>
      </c>
      <c r="G763" s="245"/>
      <c r="H763" s="248">
        <v>0.12</v>
      </c>
      <c r="I763" s="249"/>
      <c r="J763" s="245"/>
      <c r="K763" s="245"/>
      <c r="L763" s="250"/>
      <c r="M763" s="251"/>
      <c r="N763" s="252"/>
      <c r="O763" s="252"/>
      <c r="P763" s="252"/>
      <c r="Q763" s="252"/>
      <c r="R763" s="252"/>
      <c r="S763" s="252"/>
      <c r="T763" s="253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T763" s="254" t="s">
        <v>152</v>
      </c>
      <c r="AU763" s="254" t="s">
        <v>79</v>
      </c>
      <c r="AV763" s="14" t="s">
        <v>79</v>
      </c>
      <c r="AW763" s="14" t="s">
        <v>32</v>
      </c>
      <c r="AX763" s="14" t="s">
        <v>70</v>
      </c>
      <c r="AY763" s="254" t="s">
        <v>141</v>
      </c>
    </row>
    <row r="764" s="16" customFormat="1">
      <c r="A764" s="16"/>
      <c r="B764" s="266"/>
      <c r="C764" s="267"/>
      <c r="D764" s="235" t="s">
        <v>152</v>
      </c>
      <c r="E764" s="268" t="s">
        <v>19</v>
      </c>
      <c r="F764" s="269" t="s">
        <v>163</v>
      </c>
      <c r="G764" s="267"/>
      <c r="H764" s="270">
        <v>1.2599999999999998</v>
      </c>
      <c r="I764" s="271"/>
      <c r="J764" s="267"/>
      <c r="K764" s="267"/>
      <c r="L764" s="272"/>
      <c r="M764" s="273"/>
      <c r="N764" s="274"/>
      <c r="O764" s="274"/>
      <c r="P764" s="274"/>
      <c r="Q764" s="274"/>
      <c r="R764" s="274"/>
      <c r="S764" s="274"/>
      <c r="T764" s="275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T764" s="276" t="s">
        <v>152</v>
      </c>
      <c r="AU764" s="276" t="s">
        <v>79</v>
      </c>
      <c r="AV764" s="16" t="s">
        <v>164</v>
      </c>
      <c r="AW764" s="16" t="s">
        <v>32</v>
      </c>
      <c r="AX764" s="16" t="s">
        <v>70</v>
      </c>
      <c r="AY764" s="276" t="s">
        <v>141</v>
      </c>
    </row>
    <row r="765" s="15" customFormat="1">
      <c r="A765" s="15"/>
      <c r="B765" s="255"/>
      <c r="C765" s="256"/>
      <c r="D765" s="235" t="s">
        <v>152</v>
      </c>
      <c r="E765" s="257" t="s">
        <v>19</v>
      </c>
      <c r="F765" s="258" t="s">
        <v>155</v>
      </c>
      <c r="G765" s="256"/>
      <c r="H765" s="259">
        <v>10.410000000000002</v>
      </c>
      <c r="I765" s="260"/>
      <c r="J765" s="256"/>
      <c r="K765" s="256"/>
      <c r="L765" s="261"/>
      <c r="M765" s="262"/>
      <c r="N765" s="263"/>
      <c r="O765" s="263"/>
      <c r="P765" s="263"/>
      <c r="Q765" s="263"/>
      <c r="R765" s="263"/>
      <c r="S765" s="263"/>
      <c r="T765" s="264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T765" s="265" t="s">
        <v>152</v>
      </c>
      <c r="AU765" s="265" t="s">
        <v>79</v>
      </c>
      <c r="AV765" s="15" t="s">
        <v>148</v>
      </c>
      <c r="AW765" s="15" t="s">
        <v>32</v>
      </c>
      <c r="AX765" s="15" t="s">
        <v>77</v>
      </c>
      <c r="AY765" s="265" t="s">
        <v>141</v>
      </c>
    </row>
    <row r="766" s="12" customFormat="1" ht="22.8" customHeight="1">
      <c r="A766" s="12"/>
      <c r="B766" s="199"/>
      <c r="C766" s="200"/>
      <c r="D766" s="201" t="s">
        <v>69</v>
      </c>
      <c r="E766" s="213" t="s">
        <v>185</v>
      </c>
      <c r="F766" s="213" t="s">
        <v>413</v>
      </c>
      <c r="G766" s="200"/>
      <c r="H766" s="200"/>
      <c r="I766" s="203"/>
      <c r="J766" s="214">
        <f>BK766</f>
        <v>0</v>
      </c>
      <c r="K766" s="200"/>
      <c r="L766" s="205"/>
      <c r="M766" s="206"/>
      <c r="N766" s="207"/>
      <c r="O766" s="207"/>
      <c r="P766" s="208">
        <f>SUM(P767:P874)</f>
        <v>0</v>
      </c>
      <c r="Q766" s="207"/>
      <c r="R766" s="208">
        <f>SUM(R767:R874)</f>
        <v>7.6841457000000002</v>
      </c>
      <c r="S766" s="207"/>
      <c r="T766" s="209">
        <f>SUM(T767:T874)</f>
        <v>0</v>
      </c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R766" s="210" t="s">
        <v>77</v>
      </c>
      <c r="AT766" s="211" t="s">
        <v>69</v>
      </c>
      <c r="AU766" s="211" t="s">
        <v>77</v>
      </c>
      <c r="AY766" s="210" t="s">
        <v>141</v>
      </c>
      <c r="BK766" s="212">
        <f>SUM(BK767:BK874)</f>
        <v>0</v>
      </c>
    </row>
    <row r="767" s="2" customFormat="1" ht="21.75" customHeight="1">
      <c r="A767" s="41"/>
      <c r="B767" s="42"/>
      <c r="C767" s="215" t="s">
        <v>458</v>
      </c>
      <c r="D767" s="215" t="s">
        <v>143</v>
      </c>
      <c r="E767" s="216" t="s">
        <v>1299</v>
      </c>
      <c r="F767" s="217" t="s">
        <v>1300</v>
      </c>
      <c r="G767" s="218" t="s">
        <v>146</v>
      </c>
      <c r="H767" s="219">
        <v>4.7999999999999998</v>
      </c>
      <c r="I767" s="220"/>
      <c r="J767" s="221">
        <f>ROUND(I767*H767,2)</f>
        <v>0</v>
      </c>
      <c r="K767" s="217" t="s">
        <v>147</v>
      </c>
      <c r="L767" s="47"/>
      <c r="M767" s="222" t="s">
        <v>19</v>
      </c>
      <c r="N767" s="223" t="s">
        <v>41</v>
      </c>
      <c r="O767" s="87"/>
      <c r="P767" s="224">
        <f>O767*H767</f>
        <v>0</v>
      </c>
      <c r="Q767" s="224">
        <v>0</v>
      </c>
      <c r="R767" s="224">
        <f>Q767*H767</f>
        <v>0</v>
      </c>
      <c r="S767" s="224">
        <v>0</v>
      </c>
      <c r="T767" s="225">
        <f>S767*H767</f>
        <v>0</v>
      </c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R767" s="226" t="s">
        <v>148</v>
      </c>
      <c r="AT767" s="226" t="s">
        <v>143</v>
      </c>
      <c r="AU767" s="226" t="s">
        <v>79</v>
      </c>
      <c r="AY767" s="20" t="s">
        <v>141</v>
      </c>
      <c r="BE767" s="227">
        <f>IF(N767="základní",J767,0)</f>
        <v>0</v>
      </c>
      <c r="BF767" s="227">
        <f>IF(N767="snížená",J767,0)</f>
        <v>0</v>
      </c>
      <c r="BG767" s="227">
        <f>IF(N767="zákl. přenesená",J767,0)</f>
        <v>0</v>
      </c>
      <c r="BH767" s="227">
        <f>IF(N767="sníž. přenesená",J767,0)</f>
        <v>0</v>
      </c>
      <c r="BI767" s="227">
        <f>IF(N767="nulová",J767,0)</f>
        <v>0</v>
      </c>
      <c r="BJ767" s="20" t="s">
        <v>77</v>
      </c>
      <c r="BK767" s="227">
        <f>ROUND(I767*H767,2)</f>
        <v>0</v>
      </c>
      <c r="BL767" s="20" t="s">
        <v>148</v>
      </c>
      <c r="BM767" s="226" t="s">
        <v>1301</v>
      </c>
    </row>
    <row r="768" s="2" customFormat="1">
      <c r="A768" s="41"/>
      <c r="B768" s="42"/>
      <c r="C768" s="43"/>
      <c r="D768" s="228" t="s">
        <v>150</v>
      </c>
      <c r="E768" s="43"/>
      <c r="F768" s="229" t="s">
        <v>1302</v>
      </c>
      <c r="G768" s="43"/>
      <c r="H768" s="43"/>
      <c r="I768" s="230"/>
      <c r="J768" s="43"/>
      <c r="K768" s="43"/>
      <c r="L768" s="47"/>
      <c r="M768" s="231"/>
      <c r="N768" s="232"/>
      <c r="O768" s="87"/>
      <c r="P768" s="87"/>
      <c r="Q768" s="87"/>
      <c r="R768" s="87"/>
      <c r="S768" s="87"/>
      <c r="T768" s="88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T768" s="20" t="s">
        <v>150</v>
      </c>
      <c r="AU768" s="20" t="s">
        <v>79</v>
      </c>
    </row>
    <row r="769" s="13" customFormat="1">
      <c r="A769" s="13"/>
      <c r="B769" s="233"/>
      <c r="C769" s="234"/>
      <c r="D769" s="235" t="s">
        <v>152</v>
      </c>
      <c r="E769" s="236" t="s">
        <v>19</v>
      </c>
      <c r="F769" s="237" t="s">
        <v>1079</v>
      </c>
      <c r="G769" s="234"/>
      <c r="H769" s="236" t="s">
        <v>19</v>
      </c>
      <c r="I769" s="238"/>
      <c r="J769" s="234"/>
      <c r="K769" s="234"/>
      <c r="L769" s="239"/>
      <c r="M769" s="240"/>
      <c r="N769" s="241"/>
      <c r="O769" s="241"/>
      <c r="P769" s="241"/>
      <c r="Q769" s="241"/>
      <c r="R769" s="241"/>
      <c r="S769" s="241"/>
      <c r="T769" s="242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T769" s="243" t="s">
        <v>152</v>
      </c>
      <c r="AU769" s="243" t="s">
        <v>79</v>
      </c>
      <c r="AV769" s="13" t="s">
        <v>77</v>
      </c>
      <c r="AW769" s="13" t="s">
        <v>32</v>
      </c>
      <c r="AX769" s="13" t="s">
        <v>70</v>
      </c>
      <c r="AY769" s="243" t="s">
        <v>141</v>
      </c>
    </row>
    <row r="770" s="14" customFormat="1">
      <c r="A770" s="14"/>
      <c r="B770" s="244"/>
      <c r="C770" s="245"/>
      <c r="D770" s="235" t="s">
        <v>152</v>
      </c>
      <c r="E770" s="246" t="s">
        <v>19</v>
      </c>
      <c r="F770" s="247" t="s">
        <v>1082</v>
      </c>
      <c r="G770" s="245"/>
      <c r="H770" s="248">
        <v>1.2</v>
      </c>
      <c r="I770" s="249"/>
      <c r="J770" s="245"/>
      <c r="K770" s="245"/>
      <c r="L770" s="250"/>
      <c r="M770" s="251"/>
      <c r="N770" s="252"/>
      <c r="O770" s="252"/>
      <c r="P770" s="252"/>
      <c r="Q770" s="252"/>
      <c r="R770" s="252"/>
      <c r="S770" s="252"/>
      <c r="T770" s="253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T770" s="254" t="s">
        <v>152</v>
      </c>
      <c r="AU770" s="254" t="s">
        <v>79</v>
      </c>
      <c r="AV770" s="14" t="s">
        <v>79</v>
      </c>
      <c r="AW770" s="14" t="s">
        <v>32</v>
      </c>
      <c r="AX770" s="14" t="s">
        <v>70</v>
      </c>
      <c r="AY770" s="254" t="s">
        <v>141</v>
      </c>
    </row>
    <row r="771" s="14" customFormat="1">
      <c r="A771" s="14"/>
      <c r="B771" s="244"/>
      <c r="C771" s="245"/>
      <c r="D771" s="235" t="s">
        <v>152</v>
      </c>
      <c r="E771" s="246" t="s">
        <v>19</v>
      </c>
      <c r="F771" s="247" t="s">
        <v>1082</v>
      </c>
      <c r="G771" s="245"/>
      <c r="H771" s="248">
        <v>1.2</v>
      </c>
      <c r="I771" s="249"/>
      <c r="J771" s="245"/>
      <c r="K771" s="245"/>
      <c r="L771" s="250"/>
      <c r="M771" s="251"/>
      <c r="N771" s="252"/>
      <c r="O771" s="252"/>
      <c r="P771" s="252"/>
      <c r="Q771" s="252"/>
      <c r="R771" s="252"/>
      <c r="S771" s="252"/>
      <c r="T771" s="253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T771" s="254" t="s">
        <v>152</v>
      </c>
      <c r="AU771" s="254" t="s">
        <v>79</v>
      </c>
      <c r="AV771" s="14" t="s">
        <v>79</v>
      </c>
      <c r="AW771" s="14" t="s">
        <v>32</v>
      </c>
      <c r="AX771" s="14" t="s">
        <v>70</v>
      </c>
      <c r="AY771" s="254" t="s">
        <v>141</v>
      </c>
    </row>
    <row r="772" s="14" customFormat="1">
      <c r="A772" s="14"/>
      <c r="B772" s="244"/>
      <c r="C772" s="245"/>
      <c r="D772" s="235" t="s">
        <v>152</v>
      </c>
      <c r="E772" s="246" t="s">
        <v>19</v>
      </c>
      <c r="F772" s="247" t="s">
        <v>1082</v>
      </c>
      <c r="G772" s="245"/>
      <c r="H772" s="248">
        <v>1.2</v>
      </c>
      <c r="I772" s="249"/>
      <c r="J772" s="245"/>
      <c r="K772" s="245"/>
      <c r="L772" s="250"/>
      <c r="M772" s="251"/>
      <c r="N772" s="252"/>
      <c r="O772" s="252"/>
      <c r="P772" s="252"/>
      <c r="Q772" s="252"/>
      <c r="R772" s="252"/>
      <c r="S772" s="252"/>
      <c r="T772" s="253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T772" s="254" t="s">
        <v>152</v>
      </c>
      <c r="AU772" s="254" t="s">
        <v>79</v>
      </c>
      <c r="AV772" s="14" t="s">
        <v>79</v>
      </c>
      <c r="AW772" s="14" t="s">
        <v>32</v>
      </c>
      <c r="AX772" s="14" t="s">
        <v>70</v>
      </c>
      <c r="AY772" s="254" t="s">
        <v>141</v>
      </c>
    </row>
    <row r="773" s="13" customFormat="1">
      <c r="A773" s="13"/>
      <c r="B773" s="233"/>
      <c r="C773" s="234"/>
      <c r="D773" s="235" t="s">
        <v>152</v>
      </c>
      <c r="E773" s="236" t="s">
        <v>19</v>
      </c>
      <c r="F773" s="237" t="s">
        <v>1079</v>
      </c>
      <c r="G773" s="234"/>
      <c r="H773" s="236" t="s">
        <v>19</v>
      </c>
      <c r="I773" s="238"/>
      <c r="J773" s="234"/>
      <c r="K773" s="234"/>
      <c r="L773" s="239"/>
      <c r="M773" s="240"/>
      <c r="N773" s="241"/>
      <c r="O773" s="241"/>
      <c r="P773" s="241"/>
      <c r="Q773" s="241"/>
      <c r="R773" s="241"/>
      <c r="S773" s="241"/>
      <c r="T773" s="242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T773" s="243" t="s">
        <v>152</v>
      </c>
      <c r="AU773" s="243" t="s">
        <v>79</v>
      </c>
      <c r="AV773" s="13" t="s">
        <v>77</v>
      </c>
      <c r="AW773" s="13" t="s">
        <v>32</v>
      </c>
      <c r="AX773" s="13" t="s">
        <v>70</v>
      </c>
      <c r="AY773" s="243" t="s">
        <v>141</v>
      </c>
    </row>
    <row r="774" s="14" customFormat="1">
      <c r="A774" s="14"/>
      <c r="B774" s="244"/>
      <c r="C774" s="245"/>
      <c r="D774" s="235" t="s">
        <v>152</v>
      </c>
      <c r="E774" s="246" t="s">
        <v>19</v>
      </c>
      <c r="F774" s="247" t="s">
        <v>1083</v>
      </c>
      <c r="G774" s="245"/>
      <c r="H774" s="248">
        <v>0.59999999999999998</v>
      </c>
      <c r="I774" s="249"/>
      <c r="J774" s="245"/>
      <c r="K774" s="245"/>
      <c r="L774" s="250"/>
      <c r="M774" s="251"/>
      <c r="N774" s="252"/>
      <c r="O774" s="252"/>
      <c r="P774" s="252"/>
      <c r="Q774" s="252"/>
      <c r="R774" s="252"/>
      <c r="S774" s="252"/>
      <c r="T774" s="253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T774" s="254" t="s">
        <v>152</v>
      </c>
      <c r="AU774" s="254" t="s">
        <v>79</v>
      </c>
      <c r="AV774" s="14" t="s">
        <v>79</v>
      </c>
      <c r="AW774" s="14" t="s">
        <v>32</v>
      </c>
      <c r="AX774" s="14" t="s">
        <v>70</v>
      </c>
      <c r="AY774" s="254" t="s">
        <v>141</v>
      </c>
    </row>
    <row r="775" s="14" customFormat="1">
      <c r="A775" s="14"/>
      <c r="B775" s="244"/>
      <c r="C775" s="245"/>
      <c r="D775" s="235" t="s">
        <v>152</v>
      </c>
      <c r="E775" s="246" t="s">
        <v>19</v>
      </c>
      <c r="F775" s="247" t="s">
        <v>1083</v>
      </c>
      <c r="G775" s="245"/>
      <c r="H775" s="248">
        <v>0.59999999999999998</v>
      </c>
      <c r="I775" s="249"/>
      <c r="J775" s="245"/>
      <c r="K775" s="245"/>
      <c r="L775" s="250"/>
      <c r="M775" s="251"/>
      <c r="N775" s="252"/>
      <c r="O775" s="252"/>
      <c r="P775" s="252"/>
      <c r="Q775" s="252"/>
      <c r="R775" s="252"/>
      <c r="S775" s="252"/>
      <c r="T775" s="253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T775" s="254" t="s">
        <v>152</v>
      </c>
      <c r="AU775" s="254" t="s">
        <v>79</v>
      </c>
      <c r="AV775" s="14" t="s">
        <v>79</v>
      </c>
      <c r="AW775" s="14" t="s">
        <v>32</v>
      </c>
      <c r="AX775" s="14" t="s">
        <v>70</v>
      </c>
      <c r="AY775" s="254" t="s">
        <v>141</v>
      </c>
    </row>
    <row r="776" s="15" customFormat="1">
      <c r="A776" s="15"/>
      <c r="B776" s="255"/>
      <c r="C776" s="256"/>
      <c r="D776" s="235" t="s">
        <v>152</v>
      </c>
      <c r="E776" s="257" t="s">
        <v>19</v>
      </c>
      <c r="F776" s="258" t="s">
        <v>155</v>
      </c>
      <c r="G776" s="256"/>
      <c r="H776" s="259">
        <v>4.7999999999999989</v>
      </c>
      <c r="I776" s="260"/>
      <c r="J776" s="256"/>
      <c r="K776" s="256"/>
      <c r="L776" s="261"/>
      <c r="M776" s="262"/>
      <c r="N776" s="263"/>
      <c r="O776" s="263"/>
      <c r="P776" s="263"/>
      <c r="Q776" s="263"/>
      <c r="R776" s="263"/>
      <c r="S776" s="263"/>
      <c r="T776" s="264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T776" s="265" t="s">
        <v>152</v>
      </c>
      <c r="AU776" s="265" t="s">
        <v>79</v>
      </c>
      <c r="AV776" s="15" t="s">
        <v>148</v>
      </c>
      <c r="AW776" s="15" t="s">
        <v>32</v>
      </c>
      <c r="AX776" s="15" t="s">
        <v>77</v>
      </c>
      <c r="AY776" s="265" t="s">
        <v>141</v>
      </c>
    </row>
    <row r="777" s="2" customFormat="1" ht="21.75" customHeight="1">
      <c r="A777" s="41"/>
      <c r="B777" s="42"/>
      <c r="C777" s="215" t="s">
        <v>464</v>
      </c>
      <c r="D777" s="215" t="s">
        <v>143</v>
      </c>
      <c r="E777" s="216" t="s">
        <v>415</v>
      </c>
      <c r="F777" s="217" t="s">
        <v>416</v>
      </c>
      <c r="G777" s="218" t="s">
        <v>146</v>
      </c>
      <c r="H777" s="219">
        <v>6.5999999999999996</v>
      </c>
      <c r="I777" s="220"/>
      <c r="J777" s="221">
        <f>ROUND(I777*H777,2)</f>
        <v>0</v>
      </c>
      <c r="K777" s="217" t="s">
        <v>147</v>
      </c>
      <c r="L777" s="47"/>
      <c r="M777" s="222" t="s">
        <v>19</v>
      </c>
      <c r="N777" s="223" t="s">
        <v>41</v>
      </c>
      <c r="O777" s="87"/>
      <c r="P777" s="224">
        <f>O777*H777</f>
        <v>0</v>
      </c>
      <c r="Q777" s="224">
        <v>0</v>
      </c>
      <c r="R777" s="224">
        <f>Q777*H777</f>
        <v>0</v>
      </c>
      <c r="S777" s="224">
        <v>0</v>
      </c>
      <c r="T777" s="225">
        <f>S777*H777</f>
        <v>0</v>
      </c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R777" s="226" t="s">
        <v>148</v>
      </c>
      <c r="AT777" s="226" t="s">
        <v>143</v>
      </c>
      <c r="AU777" s="226" t="s">
        <v>79</v>
      </c>
      <c r="AY777" s="20" t="s">
        <v>141</v>
      </c>
      <c r="BE777" s="227">
        <f>IF(N777="základní",J777,0)</f>
        <v>0</v>
      </c>
      <c r="BF777" s="227">
        <f>IF(N777="snížená",J777,0)</f>
        <v>0</v>
      </c>
      <c r="BG777" s="227">
        <f>IF(N777="zákl. přenesená",J777,0)</f>
        <v>0</v>
      </c>
      <c r="BH777" s="227">
        <f>IF(N777="sníž. přenesená",J777,0)</f>
        <v>0</v>
      </c>
      <c r="BI777" s="227">
        <f>IF(N777="nulová",J777,0)</f>
        <v>0</v>
      </c>
      <c r="BJ777" s="20" t="s">
        <v>77</v>
      </c>
      <c r="BK777" s="227">
        <f>ROUND(I777*H777,2)</f>
        <v>0</v>
      </c>
      <c r="BL777" s="20" t="s">
        <v>148</v>
      </c>
      <c r="BM777" s="226" t="s">
        <v>1303</v>
      </c>
    </row>
    <row r="778" s="2" customFormat="1">
      <c r="A778" s="41"/>
      <c r="B778" s="42"/>
      <c r="C778" s="43"/>
      <c r="D778" s="228" t="s">
        <v>150</v>
      </c>
      <c r="E778" s="43"/>
      <c r="F778" s="229" t="s">
        <v>418</v>
      </c>
      <c r="G778" s="43"/>
      <c r="H778" s="43"/>
      <c r="I778" s="230"/>
      <c r="J778" s="43"/>
      <c r="K778" s="43"/>
      <c r="L778" s="47"/>
      <c r="M778" s="231"/>
      <c r="N778" s="232"/>
      <c r="O778" s="87"/>
      <c r="P778" s="87"/>
      <c r="Q778" s="87"/>
      <c r="R778" s="87"/>
      <c r="S778" s="87"/>
      <c r="T778" s="88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T778" s="20" t="s">
        <v>150</v>
      </c>
      <c r="AU778" s="20" t="s">
        <v>79</v>
      </c>
    </row>
    <row r="779" s="13" customFormat="1">
      <c r="A779" s="13"/>
      <c r="B779" s="233"/>
      <c r="C779" s="234"/>
      <c r="D779" s="235" t="s">
        <v>152</v>
      </c>
      <c r="E779" s="236" t="s">
        <v>19</v>
      </c>
      <c r="F779" s="237" t="s">
        <v>160</v>
      </c>
      <c r="G779" s="234"/>
      <c r="H779" s="236" t="s">
        <v>19</v>
      </c>
      <c r="I779" s="238"/>
      <c r="J779" s="234"/>
      <c r="K779" s="234"/>
      <c r="L779" s="239"/>
      <c r="M779" s="240"/>
      <c r="N779" s="241"/>
      <c r="O779" s="241"/>
      <c r="P779" s="241"/>
      <c r="Q779" s="241"/>
      <c r="R779" s="241"/>
      <c r="S779" s="241"/>
      <c r="T779" s="242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T779" s="243" t="s">
        <v>152</v>
      </c>
      <c r="AU779" s="243" t="s">
        <v>79</v>
      </c>
      <c r="AV779" s="13" t="s">
        <v>77</v>
      </c>
      <c r="AW779" s="13" t="s">
        <v>32</v>
      </c>
      <c r="AX779" s="13" t="s">
        <v>70</v>
      </c>
      <c r="AY779" s="243" t="s">
        <v>141</v>
      </c>
    </row>
    <row r="780" s="13" customFormat="1">
      <c r="A780" s="13"/>
      <c r="B780" s="233"/>
      <c r="C780" s="234"/>
      <c r="D780" s="235" t="s">
        <v>152</v>
      </c>
      <c r="E780" s="236" t="s">
        <v>19</v>
      </c>
      <c r="F780" s="237" t="s">
        <v>1079</v>
      </c>
      <c r="G780" s="234"/>
      <c r="H780" s="236" t="s">
        <v>19</v>
      </c>
      <c r="I780" s="238"/>
      <c r="J780" s="234"/>
      <c r="K780" s="234"/>
      <c r="L780" s="239"/>
      <c r="M780" s="240"/>
      <c r="N780" s="241"/>
      <c r="O780" s="241"/>
      <c r="P780" s="241"/>
      <c r="Q780" s="241"/>
      <c r="R780" s="241"/>
      <c r="S780" s="241"/>
      <c r="T780" s="242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T780" s="243" t="s">
        <v>152</v>
      </c>
      <c r="AU780" s="243" t="s">
        <v>79</v>
      </c>
      <c r="AV780" s="13" t="s">
        <v>77</v>
      </c>
      <c r="AW780" s="13" t="s">
        <v>32</v>
      </c>
      <c r="AX780" s="13" t="s">
        <v>70</v>
      </c>
      <c r="AY780" s="243" t="s">
        <v>141</v>
      </c>
    </row>
    <row r="781" s="14" customFormat="1">
      <c r="A781" s="14"/>
      <c r="B781" s="244"/>
      <c r="C781" s="245"/>
      <c r="D781" s="235" t="s">
        <v>152</v>
      </c>
      <c r="E781" s="246" t="s">
        <v>19</v>
      </c>
      <c r="F781" s="247" t="s">
        <v>1085</v>
      </c>
      <c r="G781" s="245"/>
      <c r="H781" s="248">
        <v>4.5999999999999996</v>
      </c>
      <c r="I781" s="249"/>
      <c r="J781" s="245"/>
      <c r="K781" s="245"/>
      <c r="L781" s="250"/>
      <c r="M781" s="251"/>
      <c r="N781" s="252"/>
      <c r="O781" s="252"/>
      <c r="P781" s="252"/>
      <c r="Q781" s="252"/>
      <c r="R781" s="252"/>
      <c r="S781" s="252"/>
      <c r="T781" s="253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T781" s="254" t="s">
        <v>152</v>
      </c>
      <c r="AU781" s="254" t="s">
        <v>79</v>
      </c>
      <c r="AV781" s="14" t="s">
        <v>79</v>
      </c>
      <c r="AW781" s="14" t="s">
        <v>32</v>
      </c>
      <c r="AX781" s="14" t="s">
        <v>70</v>
      </c>
      <c r="AY781" s="254" t="s">
        <v>141</v>
      </c>
    </row>
    <row r="782" s="16" customFormat="1">
      <c r="A782" s="16"/>
      <c r="B782" s="266"/>
      <c r="C782" s="267"/>
      <c r="D782" s="235" t="s">
        <v>152</v>
      </c>
      <c r="E782" s="268" t="s">
        <v>19</v>
      </c>
      <c r="F782" s="269" t="s">
        <v>163</v>
      </c>
      <c r="G782" s="267"/>
      <c r="H782" s="270">
        <v>4.5999999999999996</v>
      </c>
      <c r="I782" s="271"/>
      <c r="J782" s="267"/>
      <c r="K782" s="267"/>
      <c r="L782" s="272"/>
      <c r="M782" s="273"/>
      <c r="N782" s="274"/>
      <c r="O782" s="274"/>
      <c r="P782" s="274"/>
      <c r="Q782" s="274"/>
      <c r="R782" s="274"/>
      <c r="S782" s="274"/>
      <c r="T782" s="275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T782" s="276" t="s">
        <v>152</v>
      </c>
      <c r="AU782" s="276" t="s">
        <v>79</v>
      </c>
      <c r="AV782" s="16" t="s">
        <v>164</v>
      </c>
      <c r="AW782" s="16" t="s">
        <v>32</v>
      </c>
      <c r="AX782" s="16" t="s">
        <v>70</v>
      </c>
      <c r="AY782" s="276" t="s">
        <v>141</v>
      </c>
    </row>
    <row r="783" s="14" customFormat="1">
      <c r="A783" s="14"/>
      <c r="B783" s="244"/>
      <c r="C783" s="245"/>
      <c r="D783" s="235" t="s">
        <v>152</v>
      </c>
      <c r="E783" s="246" t="s">
        <v>19</v>
      </c>
      <c r="F783" s="247" t="s">
        <v>1103</v>
      </c>
      <c r="G783" s="245"/>
      <c r="H783" s="248">
        <v>2</v>
      </c>
      <c r="I783" s="249"/>
      <c r="J783" s="245"/>
      <c r="K783" s="245"/>
      <c r="L783" s="250"/>
      <c r="M783" s="251"/>
      <c r="N783" s="252"/>
      <c r="O783" s="252"/>
      <c r="P783" s="252"/>
      <c r="Q783" s="252"/>
      <c r="R783" s="252"/>
      <c r="S783" s="252"/>
      <c r="T783" s="253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T783" s="254" t="s">
        <v>152</v>
      </c>
      <c r="AU783" s="254" t="s">
        <v>79</v>
      </c>
      <c r="AV783" s="14" t="s">
        <v>79</v>
      </c>
      <c r="AW783" s="14" t="s">
        <v>32</v>
      </c>
      <c r="AX783" s="14" t="s">
        <v>70</v>
      </c>
      <c r="AY783" s="254" t="s">
        <v>141</v>
      </c>
    </row>
    <row r="784" s="16" customFormat="1">
      <c r="A784" s="16"/>
      <c r="B784" s="266"/>
      <c r="C784" s="267"/>
      <c r="D784" s="235" t="s">
        <v>152</v>
      </c>
      <c r="E784" s="268" t="s">
        <v>19</v>
      </c>
      <c r="F784" s="269" t="s">
        <v>163</v>
      </c>
      <c r="G784" s="267"/>
      <c r="H784" s="270">
        <v>2</v>
      </c>
      <c r="I784" s="271"/>
      <c r="J784" s="267"/>
      <c r="K784" s="267"/>
      <c r="L784" s="272"/>
      <c r="M784" s="273"/>
      <c r="N784" s="274"/>
      <c r="O784" s="274"/>
      <c r="P784" s="274"/>
      <c r="Q784" s="274"/>
      <c r="R784" s="274"/>
      <c r="S784" s="274"/>
      <c r="T784" s="275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T784" s="276" t="s">
        <v>152</v>
      </c>
      <c r="AU784" s="276" t="s">
        <v>79</v>
      </c>
      <c r="AV784" s="16" t="s">
        <v>164</v>
      </c>
      <c r="AW784" s="16" t="s">
        <v>32</v>
      </c>
      <c r="AX784" s="16" t="s">
        <v>70</v>
      </c>
      <c r="AY784" s="276" t="s">
        <v>141</v>
      </c>
    </row>
    <row r="785" s="15" customFormat="1">
      <c r="A785" s="15"/>
      <c r="B785" s="255"/>
      <c r="C785" s="256"/>
      <c r="D785" s="235" t="s">
        <v>152</v>
      </c>
      <c r="E785" s="257" t="s">
        <v>19</v>
      </c>
      <c r="F785" s="258" t="s">
        <v>155</v>
      </c>
      <c r="G785" s="256"/>
      <c r="H785" s="259">
        <v>6.5999999999999996</v>
      </c>
      <c r="I785" s="260"/>
      <c r="J785" s="256"/>
      <c r="K785" s="256"/>
      <c r="L785" s="261"/>
      <c r="M785" s="262"/>
      <c r="N785" s="263"/>
      <c r="O785" s="263"/>
      <c r="P785" s="263"/>
      <c r="Q785" s="263"/>
      <c r="R785" s="263"/>
      <c r="S785" s="263"/>
      <c r="T785" s="264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T785" s="265" t="s">
        <v>152</v>
      </c>
      <c r="AU785" s="265" t="s">
        <v>79</v>
      </c>
      <c r="AV785" s="15" t="s">
        <v>148</v>
      </c>
      <c r="AW785" s="15" t="s">
        <v>32</v>
      </c>
      <c r="AX785" s="15" t="s">
        <v>77</v>
      </c>
      <c r="AY785" s="265" t="s">
        <v>141</v>
      </c>
    </row>
    <row r="786" s="2" customFormat="1" ht="21.75" customHeight="1">
      <c r="A786" s="41"/>
      <c r="B786" s="42"/>
      <c r="C786" s="215" t="s">
        <v>471</v>
      </c>
      <c r="D786" s="215" t="s">
        <v>143</v>
      </c>
      <c r="E786" s="216" t="s">
        <v>420</v>
      </c>
      <c r="F786" s="217" t="s">
        <v>421</v>
      </c>
      <c r="G786" s="218" t="s">
        <v>146</v>
      </c>
      <c r="H786" s="219">
        <v>42.119999999999997</v>
      </c>
      <c r="I786" s="220"/>
      <c r="J786" s="221">
        <f>ROUND(I786*H786,2)</f>
        <v>0</v>
      </c>
      <c r="K786" s="217" t="s">
        <v>147</v>
      </c>
      <c r="L786" s="47"/>
      <c r="M786" s="222" t="s">
        <v>19</v>
      </c>
      <c r="N786" s="223" t="s">
        <v>41</v>
      </c>
      <c r="O786" s="87"/>
      <c r="P786" s="224">
        <f>O786*H786</f>
        <v>0</v>
      </c>
      <c r="Q786" s="224">
        <v>0</v>
      </c>
      <c r="R786" s="224">
        <f>Q786*H786</f>
        <v>0</v>
      </c>
      <c r="S786" s="224">
        <v>0</v>
      </c>
      <c r="T786" s="225">
        <f>S786*H786</f>
        <v>0</v>
      </c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R786" s="226" t="s">
        <v>148</v>
      </c>
      <c r="AT786" s="226" t="s">
        <v>143</v>
      </c>
      <c r="AU786" s="226" t="s">
        <v>79</v>
      </c>
      <c r="AY786" s="20" t="s">
        <v>141</v>
      </c>
      <c r="BE786" s="227">
        <f>IF(N786="základní",J786,0)</f>
        <v>0</v>
      </c>
      <c r="BF786" s="227">
        <f>IF(N786="snížená",J786,0)</f>
        <v>0</v>
      </c>
      <c r="BG786" s="227">
        <f>IF(N786="zákl. přenesená",J786,0)</f>
        <v>0</v>
      </c>
      <c r="BH786" s="227">
        <f>IF(N786="sníž. přenesená",J786,0)</f>
        <v>0</v>
      </c>
      <c r="BI786" s="227">
        <f>IF(N786="nulová",J786,0)</f>
        <v>0</v>
      </c>
      <c r="BJ786" s="20" t="s">
        <v>77</v>
      </c>
      <c r="BK786" s="227">
        <f>ROUND(I786*H786,2)</f>
        <v>0</v>
      </c>
      <c r="BL786" s="20" t="s">
        <v>148</v>
      </c>
      <c r="BM786" s="226" t="s">
        <v>1304</v>
      </c>
    </row>
    <row r="787" s="2" customFormat="1">
      <c r="A787" s="41"/>
      <c r="B787" s="42"/>
      <c r="C787" s="43"/>
      <c r="D787" s="228" t="s">
        <v>150</v>
      </c>
      <c r="E787" s="43"/>
      <c r="F787" s="229" t="s">
        <v>423</v>
      </c>
      <c r="G787" s="43"/>
      <c r="H787" s="43"/>
      <c r="I787" s="230"/>
      <c r="J787" s="43"/>
      <c r="K787" s="43"/>
      <c r="L787" s="47"/>
      <c r="M787" s="231"/>
      <c r="N787" s="232"/>
      <c r="O787" s="87"/>
      <c r="P787" s="87"/>
      <c r="Q787" s="87"/>
      <c r="R787" s="87"/>
      <c r="S787" s="87"/>
      <c r="T787" s="88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T787" s="20" t="s">
        <v>150</v>
      </c>
      <c r="AU787" s="20" t="s">
        <v>79</v>
      </c>
    </row>
    <row r="788" s="13" customFormat="1">
      <c r="A788" s="13"/>
      <c r="B788" s="233"/>
      <c r="C788" s="234"/>
      <c r="D788" s="235" t="s">
        <v>152</v>
      </c>
      <c r="E788" s="236" t="s">
        <v>19</v>
      </c>
      <c r="F788" s="237" t="s">
        <v>160</v>
      </c>
      <c r="G788" s="234"/>
      <c r="H788" s="236" t="s">
        <v>19</v>
      </c>
      <c r="I788" s="238"/>
      <c r="J788" s="234"/>
      <c r="K788" s="234"/>
      <c r="L788" s="239"/>
      <c r="M788" s="240"/>
      <c r="N788" s="241"/>
      <c r="O788" s="241"/>
      <c r="P788" s="241"/>
      <c r="Q788" s="241"/>
      <c r="R788" s="241"/>
      <c r="S788" s="241"/>
      <c r="T788" s="242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T788" s="243" t="s">
        <v>152</v>
      </c>
      <c r="AU788" s="243" t="s">
        <v>79</v>
      </c>
      <c r="AV788" s="13" t="s">
        <v>77</v>
      </c>
      <c r="AW788" s="13" t="s">
        <v>32</v>
      </c>
      <c r="AX788" s="13" t="s">
        <v>70</v>
      </c>
      <c r="AY788" s="243" t="s">
        <v>141</v>
      </c>
    </row>
    <row r="789" s="13" customFormat="1">
      <c r="A789" s="13"/>
      <c r="B789" s="233"/>
      <c r="C789" s="234"/>
      <c r="D789" s="235" t="s">
        <v>152</v>
      </c>
      <c r="E789" s="236" t="s">
        <v>19</v>
      </c>
      <c r="F789" s="237" t="s">
        <v>1079</v>
      </c>
      <c r="G789" s="234"/>
      <c r="H789" s="236" t="s">
        <v>19</v>
      </c>
      <c r="I789" s="238"/>
      <c r="J789" s="234"/>
      <c r="K789" s="234"/>
      <c r="L789" s="239"/>
      <c r="M789" s="240"/>
      <c r="N789" s="241"/>
      <c r="O789" s="241"/>
      <c r="P789" s="241"/>
      <c r="Q789" s="241"/>
      <c r="R789" s="241"/>
      <c r="S789" s="241"/>
      <c r="T789" s="242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T789" s="243" t="s">
        <v>152</v>
      </c>
      <c r="AU789" s="243" t="s">
        <v>79</v>
      </c>
      <c r="AV789" s="13" t="s">
        <v>77</v>
      </c>
      <c r="AW789" s="13" t="s">
        <v>32</v>
      </c>
      <c r="AX789" s="13" t="s">
        <v>70</v>
      </c>
      <c r="AY789" s="243" t="s">
        <v>141</v>
      </c>
    </row>
    <row r="790" s="14" customFormat="1">
      <c r="A790" s="14"/>
      <c r="B790" s="244"/>
      <c r="C790" s="245"/>
      <c r="D790" s="235" t="s">
        <v>152</v>
      </c>
      <c r="E790" s="246" t="s">
        <v>19</v>
      </c>
      <c r="F790" s="247" t="s">
        <v>1085</v>
      </c>
      <c r="G790" s="245"/>
      <c r="H790" s="248">
        <v>4.5999999999999996</v>
      </c>
      <c r="I790" s="249"/>
      <c r="J790" s="245"/>
      <c r="K790" s="245"/>
      <c r="L790" s="250"/>
      <c r="M790" s="251"/>
      <c r="N790" s="252"/>
      <c r="O790" s="252"/>
      <c r="P790" s="252"/>
      <c r="Q790" s="252"/>
      <c r="R790" s="252"/>
      <c r="S790" s="252"/>
      <c r="T790" s="253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T790" s="254" t="s">
        <v>152</v>
      </c>
      <c r="AU790" s="254" t="s">
        <v>79</v>
      </c>
      <c r="AV790" s="14" t="s">
        <v>79</v>
      </c>
      <c r="AW790" s="14" t="s">
        <v>32</v>
      </c>
      <c r="AX790" s="14" t="s">
        <v>70</v>
      </c>
      <c r="AY790" s="254" t="s">
        <v>141</v>
      </c>
    </row>
    <row r="791" s="16" customFormat="1">
      <c r="A791" s="16"/>
      <c r="B791" s="266"/>
      <c r="C791" s="267"/>
      <c r="D791" s="235" t="s">
        <v>152</v>
      </c>
      <c r="E791" s="268" t="s">
        <v>19</v>
      </c>
      <c r="F791" s="269" t="s">
        <v>163</v>
      </c>
      <c r="G791" s="267"/>
      <c r="H791" s="270">
        <v>4.5999999999999996</v>
      </c>
      <c r="I791" s="271"/>
      <c r="J791" s="267"/>
      <c r="K791" s="267"/>
      <c r="L791" s="272"/>
      <c r="M791" s="273"/>
      <c r="N791" s="274"/>
      <c r="O791" s="274"/>
      <c r="P791" s="274"/>
      <c r="Q791" s="274"/>
      <c r="R791" s="274"/>
      <c r="S791" s="274"/>
      <c r="T791" s="275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T791" s="276" t="s">
        <v>152</v>
      </c>
      <c r="AU791" s="276" t="s">
        <v>79</v>
      </c>
      <c r="AV791" s="16" t="s">
        <v>164</v>
      </c>
      <c r="AW791" s="16" t="s">
        <v>32</v>
      </c>
      <c r="AX791" s="16" t="s">
        <v>70</v>
      </c>
      <c r="AY791" s="276" t="s">
        <v>141</v>
      </c>
    </row>
    <row r="792" s="13" customFormat="1">
      <c r="A792" s="13"/>
      <c r="B792" s="233"/>
      <c r="C792" s="234"/>
      <c r="D792" s="235" t="s">
        <v>152</v>
      </c>
      <c r="E792" s="236" t="s">
        <v>19</v>
      </c>
      <c r="F792" s="237" t="s">
        <v>1089</v>
      </c>
      <c r="G792" s="234"/>
      <c r="H792" s="236" t="s">
        <v>19</v>
      </c>
      <c r="I792" s="238"/>
      <c r="J792" s="234"/>
      <c r="K792" s="234"/>
      <c r="L792" s="239"/>
      <c r="M792" s="240"/>
      <c r="N792" s="241"/>
      <c r="O792" s="241"/>
      <c r="P792" s="241"/>
      <c r="Q792" s="241"/>
      <c r="R792" s="241"/>
      <c r="S792" s="241"/>
      <c r="T792" s="242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T792" s="243" t="s">
        <v>152</v>
      </c>
      <c r="AU792" s="243" t="s">
        <v>79</v>
      </c>
      <c r="AV792" s="13" t="s">
        <v>77</v>
      </c>
      <c r="AW792" s="13" t="s">
        <v>32</v>
      </c>
      <c r="AX792" s="13" t="s">
        <v>70</v>
      </c>
      <c r="AY792" s="243" t="s">
        <v>141</v>
      </c>
    </row>
    <row r="793" s="13" customFormat="1">
      <c r="A793" s="13"/>
      <c r="B793" s="233"/>
      <c r="C793" s="234"/>
      <c r="D793" s="235" t="s">
        <v>152</v>
      </c>
      <c r="E793" s="236" t="s">
        <v>19</v>
      </c>
      <c r="F793" s="237" t="s">
        <v>1079</v>
      </c>
      <c r="G793" s="234"/>
      <c r="H793" s="236" t="s">
        <v>19</v>
      </c>
      <c r="I793" s="238"/>
      <c r="J793" s="234"/>
      <c r="K793" s="234"/>
      <c r="L793" s="239"/>
      <c r="M793" s="240"/>
      <c r="N793" s="241"/>
      <c r="O793" s="241"/>
      <c r="P793" s="241"/>
      <c r="Q793" s="241"/>
      <c r="R793" s="241"/>
      <c r="S793" s="241"/>
      <c r="T793" s="242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43" t="s">
        <v>152</v>
      </c>
      <c r="AU793" s="243" t="s">
        <v>79</v>
      </c>
      <c r="AV793" s="13" t="s">
        <v>77</v>
      </c>
      <c r="AW793" s="13" t="s">
        <v>32</v>
      </c>
      <c r="AX793" s="13" t="s">
        <v>70</v>
      </c>
      <c r="AY793" s="243" t="s">
        <v>141</v>
      </c>
    </row>
    <row r="794" s="14" customFormat="1">
      <c r="A794" s="14"/>
      <c r="B794" s="244"/>
      <c r="C794" s="245"/>
      <c r="D794" s="235" t="s">
        <v>152</v>
      </c>
      <c r="E794" s="246" t="s">
        <v>19</v>
      </c>
      <c r="F794" s="247" t="s">
        <v>1090</v>
      </c>
      <c r="G794" s="245"/>
      <c r="H794" s="248">
        <v>7</v>
      </c>
      <c r="I794" s="249"/>
      <c r="J794" s="245"/>
      <c r="K794" s="245"/>
      <c r="L794" s="250"/>
      <c r="M794" s="251"/>
      <c r="N794" s="252"/>
      <c r="O794" s="252"/>
      <c r="P794" s="252"/>
      <c r="Q794" s="252"/>
      <c r="R794" s="252"/>
      <c r="S794" s="252"/>
      <c r="T794" s="253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T794" s="254" t="s">
        <v>152</v>
      </c>
      <c r="AU794" s="254" t="s">
        <v>79</v>
      </c>
      <c r="AV794" s="14" t="s">
        <v>79</v>
      </c>
      <c r="AW794" s="14" t="s">
        <v>32</v>
      </c>
      <c r="AX794" s="14" t="s">
        <v>70</v>
      </c>
      <c r="AY794" s="254" t="s">
        <v>141</v>
      </c>
    </row>
    <row r="795" s="16" customFormat="1">
      <c r="A795" s="16"/>
      <c r="B795" s="266"/>
      <c r="C795" s="267"/>
      <c r="D795" s="235" t="s">
        <v>152</v>
      </c>
      <c r="E795" s="268" t="s">
        <v>19</v>
      </c>
      <c r="F795" s="269" t="s">
        <v>163</v>
      </c>
      <c r="G795" s="267"/>
      <c r="H795" s="270">
        <v>7</v>
      </c>
      <c r="I795" s="271"/>
      <c r="J795" s="267"/>
      <c r="K795" s="267"/>
      <c r="L795" s="272"/>
      <c r="M795" s="273"/>
      <c r="N795" s="274"/>
      <c r="O795" s="274"/>
      <c r="P795" s="274"/>
      <c r="Q795" s="274"/>
      <c r="R795" s="274"/>
      <c r="S795" s="274"/>
      <c r="T795" s="275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T795" s="276" t="s">
        <v>152</v>
      </c>
      <c r="AU795" s="276" t="s">
        <v>79</v>
      </c>
      <c r="AV795" s="16" t="s">
        <v>164</v>
      </c>
      <c r="AW795" s="16" t="s">
        <v>32</v>
      </c>
      <c r="AX795" s="16" t="s">
        <v>70</v>
      </c>
      <c r="AY795" s="276" t="s">
        <v>141</v>
      </c>
    </row>
    <row r="796" s="13" customFormat="1">
      <c r="A796" s="13"/>
      <c r="B796" s="233"/>
      <c r="C796" s="234"/>
      <c r="D796" s="235" t="s">
        <v>152</v>
      </c>
      <c r="E796" s="236" t="s">
        <v>19</v>
      </c>
      <c r="F796" s="237" t="s">
        <v>1079</v>
      </c>
      <c r="G796" s="234"/>
      <c r="H796" s="236" t="s">
        <v>19</v>
      </c>
      <c r="I796" s="238"/>
      <c r="J796" s="234"/>
      <c r="K796" s="234"/>
      <c r="L796" s="239"/>
      <c r="M796" s="240"/>
      <c r="N796" s="241"/>
      <c r="O796" s="241"/>
      <c r="P796" s="241"/>
      <c r="Q796" s="241"/>
      <c r="R796" s="241"/>
      <c r="S796" s="241"/>
      <c r="T796" s="242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T796" s="243" t="s">
        <v>152</v>
      </c>
      <c r="AU796" s="243" t="s">
        <v>79</v>
      </c>
      <c r="AV796" s="13" t="s">
        <v>77</v>
      </c>
      <c r="AW796" s="13" t="s">
        <v>32</v>
      </c>
      <c r="AX796" s="13" t="s">
        <v>70</v>
      </c>
      <c r="AY796" s="243" t="s">
        <v>141</v>
      </c>
    </row>
    <row r="797" s="14" customFormat="1">
      <c r="A797" s="14"/>
      <c r="B797" s="244"/>
      <c r="C797" s="245"/>
      <c r="D797" s="235" t="s">
        <v>152</v>
      </c>
      <c r="E797" s="246" t="s">
        <v>19</v>
      </c>
      <c r="F797" s="247" t="s">
        <v>1095</v>
      </c>
      <c r="G797" s="245"/>
      <c r="H797" s="248">
        <v>1.2</v>
      </c>
      <c r="I797" s="249"/>
      <c r="J797" s="245"/>
      <c r="K797" s="245"/>
      <c r="L797" s="250"/>
      <c r="M797" s="251"/>
      <c r="N797" s="252"/>
      <c r="O797" s="252"/>
      <c r="P797" s="252"/>
      <c r="Q797" s="252"/>
      <c r="R797" s="252"/>
      <c r="S797" s="252"/>
      <c r="T797" s="253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T797" s="254" t="s">
        <v>152</v>
      </c>
      <c r="AU797" s="254" t="s">
        <v>79</v>
      </c>
      <c r="AV797" s="14" t="s">
        <v>79</v>
      </c>
      <c r="AW797" s="14" t="s">
        <v>32</v>
      </c>
      <c r="AX797" s="14" t="s">
        <v>70</v>
      </c>
      <c r="AY797" s="254" t="s">
        <v>141</v>
      </c>
    </row>
    <row r="798" s="14" customFormat="1">
      <c r="A798" s="14"/>
      <c r="B798" s="244"/>
      <c r="C798" s="245"/>
      <c r="D798" s="235" t="s">
        <v>152</v>
      </c>
      <c r="E798" s="246" t="s">
        <v>19</v>
      </c>
      <c r="F798" s="247" t="s">
        <v>1096</v>
      </c>
      <c r="G798" s="245"/>
      <c r="H798" s="248">
        <v>1.5</v>
      </c>
      <c r="I798" s="249"/>
      <c r="J798" s="245"/>
      <c r="K798" s="245"/>
      <c r="L798" s="250"/>
      <c r="M798" s="251"/>
      <c r="N798" s="252"/>
      <c r="O798" s="252"/>
      <c r="P798" s="252"/>
      <c r="Q798" s="252"/>
      <c r="R798" s="252"/>
      <c r="S798" s="252"/>
      <c r="T798" s="253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T798" s="254" t="s">
        <v>152</v>
      </c>
      <c r="AU798" s="254" t="s">
        <v>79</v>
      </c>
      <c r="AV798" s="14" t="s">
        <v>79</v>
      </c>
      <c r="AW798" s="14" t="s">
        <v>32</v>
      </c>
      <c r="AX798" s="14" t="s">
        <v>70</v>
      </c>
      <c r="AY798" s="254" t="s">
        <v>141</v>
      </c>
    </row>
    <row r="799" s="14" customFormat="1">
      <c r="A799" s="14"/>
      <c r="B799" s="244"/>
      <c r="C799" s="245"/>
      <c r="D799" s="235" t="s">
        <v>152</v>
      </c>
      <c r="E799" s="246" t="s">
        <v>19</v>
      </c>
      <c r="F799" s="247" t="s">
        <v>1095</v>
      </c>
      <c r="G799" s="245"/>
      <c r="H799" s="248">
        <v>1.2</v>
      </c>
      <c r="I799" s="249"/>
      <c r="J799" s="245"/>
      <c r="K799" s="245"/>
      <c r="L799" s="250"/>
      <c r="M799" s="251"/>
      <c r="N799" s="252"/>
      <c r="O799" s="252"/>
      <c r="P799" s="252"/>
      <c r="Q799" s="252"/>
      <c r="R799" s="252"/>
      <c r="S799" s="252"/>
      <c r="T799" s="253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T799" s="254" t="s">
        <v>152</v>
      </c>
      <c r="AU799" s="254" t="s">
        <v>79</v>
      </c>
      <c r="AV799" s="14" t="s">
        <v>79</v>
      </c>
      <c r="AW799" s="14" t="s">
        <v>32</v>
      </c>
      <c r="AX799" s="14" t="s">
        <v>70</v>
      </c>
      <c r="AY799" s="254" t="s">
        <v>141</v>
      </c>
    </row>
    <row r="800" s="14" customFormat="1">
      <c r="A800" s="14"/>
      <c r="B800" s="244"/>
      <c r="C800" s="245"/>
      <c r="D800" s="235" t="s">
        <v>152</v>
      </c>
      <c r="E800" s="246" t="s">
        <v>19</v>
      </c>
      <c r="F800" s="247" t="s">
        <v>1097</v>
      </c>
      <c r="G800" s="245"/>
      <c r="H800" s="248">
        <v>1</v>
      </c>
      <c r="I800" s="249"/>
      <c r="J800" s="245"/>
      <c r="K800" s="245"/>
      <c r="L800" s="250"/>
      <c r="M800" s="251"/>
      <c r="N800" s="252"/>
      <c r="O800" s="252"/>
      <c r="P800" s="252"/>
      <c r="Q800" s="252"/>
      <c r="R800" s="252"/>
      <c r="S800" s="252"/>
      <c r="T800" s="253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T800" s="254" t="s">
        <v>152</v>
      </c>
      <c r="AU800" s="254" t="s">
        <v>79</v>
      </c>
      <c r="AV800" s="14" t="s">
        <v>79</v>
      </c>
      <c r="AW800" s="14" t="s">
        <v>32</v>
      </c>
      <c r="AX800" s="14" t="s">
        <v>70</v>
      </c>
      <c r="AY800" s="254" t="s">
        <v>141</v>
      </c>
    </row>
    <row r="801" s="16" customFormat="1">
      <c r="A801" s="16"/>
      <c r="B801" s="266"/>
      <c r="C801" s="267"/>
      <c r="D801" s="235" t="s">
        <v>152</v>
      </c>
      <c r="E801" s="268" t="s">
        <v>19</v>
      </c>
      <c r="F801" s="269" t="s">
        <v>163</v>
      </c>
      <c r="G801" s="267"/>
      <c r="H801" s="270">
        <v>4.9000000000000004</v>
      </c>
      <c r="I801" s="271"/>
      <c r="J801" s="267"/>
      <c r="K801" s="267"/>
      <c r="L801" s="272"/>
      <c r="M801" s="273"/>
      <c r="N801" s="274"/>
      <c r="O801" s="274"/>
      <c r="P801" s="274"/>
      <c r="Q801" s="274"/>
      <c r="R801" s="274"/>
      <c r="S801" s="274"/>
      <c r="T801" s="275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T801" s="276" t="s">
        <v>152</v>
      </c>
      <c r="AU801" s="276" t="s">
        <v>79</v>
      </c>
      <c r="AV801" s="16" t="s">
        <v>164</v>
      </c>
      <c r="AW801" s="16" t="s">
        <v>32</v>
      </c>
      <c r="AX801" s="16" t="s">
        <v>70</v>
      </c>
      <c r="AY801" s="276" t="s">
        <v>141</v>
      </c>
    </row>
    <row r="802" s="13" customFormat="1">
      <c r="A802" s="13"/>
      <c r="B802" s="233"/>
      <c r="C802" s="234"/>
      <c r="D802" s="235" t="s">
        <v>152</v>
      </c>
      <c r="E802" s="236" t="s">
        <v>19</v>
      </c>
      <c r="F802" s="237" t="s">
        <v>1079</v>
      </c>
      <c r="G802" s="234"/>
      <c r="H802" s="236" t="s">
        <v>19</v>
      </c>
      <c r="I802" s="238"/>
      <c r="J802" s="234"/>
      <c r="K802" s="234"/>
      <c r="L802" s="239"/>
      <c r="M802" s="240"/>
      <c r="N802" s="241"/>
      <c r="O802" s="241"/>
      <c r="P802" s="241"/>
      <c r="Q802" s="241"/>
      <c r="R802" s="241"/>
      <c r="S802" s="241"/>
      <c r="T802" s="242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T802" s="243" t="s">
        <v>152</v>
      </c>
      <c r="AU802" s="243" t="s">
        <v>79</v>
      </c>
      <c r="AV802" s="13" t="s">
        <v>77</v>
      </c>
      <c r="AW802" s="13" t="s">
        <v>32</v>
      </c>
      <c r="AX802" s="13" t="s">
        <v>70</v>
      </c>
      <c r="AY802" s="243" t="s">
        <v>141</v>
      </c>
    </row>
    <row r="803" s="14" customFormat="1">
      <c r="A803" s="14"/>
      <c r="B803" s="244"/>
      <c r="C803" s="245"/>
      <c r="D803" s="235" t="s">
        <v>152</v>
      </c>
      <c r="E803" s="246" t="s">
        <v>19</v>
      </c>
      <c r="F803" s="247" t="s">
        <v>1098</v>
      </c>
      <c r="G803" s="245"/>
      <c r="H803" s="248">
        <v>3.1000000000000001</v>
      </c>
      <c r="I803" s="249"/>
      <c r="J803" s="245"/>
      <c r="K803" s="245"/>
      <c r="L803" s="250"/>
      <c r="M803" s="251"/>
      <c r="N803" s="252"/>
      <c r="O803" s="252"/>
      <c r="P803" s="252"/>
      <c r="Q803" s="252"/>
      <c r="R803" s="252"/>
      <c r="S803" s="252"/>
      <c r="T803" s="253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T803" s="254" t="s">
        <v>152</v>
      </c>
      <c r="AU803" s="254" t="s">
        <v>79</v>
      </c>
      <c r="AV803" s="14" t="s">
        <v>79</v>
      </c>
      <c r="AW803" s="14" t="s">
        <v>32</v>
      </c>
      <c r="AX803" s="14" t="s">
        <v>70</v>
      </c>
      <c r="AY803" s="254" t="s">
        <v>141</v>
      </c>
    </row>
    <row r="804" s="16" customFormat="1">
      <c r="A804" s="16"/>
      <c r="B804" s="266"/>
      <c r="C804" s="267"/>
      <c r="D804" s="235" t="s">
        <v>152</v>
      </c>
      <c r="E804" s="268" t="s">
        <v>19</v>
      </c>
      <c r="F804" s="269" t="s">
        <v>163</v>
      </c>
      <c r="G804" s="267"/>
      <c r="H804" s="270">
        <v>3.1000000000000001</v>
      </c>
      <c r="I804" s="271"/>
      <c r="J804" s="267"/>
      <c r="K804" s="267"/>
      <c r="L804" s="272"/>
      <c r="M804" s="273"/>
      <c r="N804" s="274"/>
      <c r="O804" s="274"/>
      <c r="P804" s="274"/>
      <c r="Q804" s="274"/>
      <c r="R804" s="274"/>
      <c r="S804" s="274"/>
      <c r="T804" s="275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T804" s="276" t="s">
        <v>152</v>
      </c>
      <c r="AU804" s="276" t="s">
        <v>79</v>
      </c>
      <c r="AV804" s="16" t="s">
        <v>164</v>
      </c>
      <c r="AW804" s="16" t="s">
        <v>32</v>
      </c>
      <c r="AX804" s="16" t="s">
        <v>70</v>
      </c>
      <c r="AY804" s="276" t="s">
        <v>141</v>
      </c>
    </row>
    <row r="805" s="13" customFormat="1">
      <c r="A805" s="13"/>
      <c r="B805" s="233"/>
      <c r="C805" s="234"/>
      <c r="D805" s="235" t="s">
        <v>152</v>
      </c>
      <c r="E805" s="236" t="s">
        <v>19</v>
      </c>
      <c r="F805" s="237" t="s">
        <v>1079</v>
      </c>
      <c r="G805" s="234"/>
      <c r="H805" s="236" t="s">
        <v>19</v>
      </c>
      <c r="I805" s="238"/>
      <c r="J805" s="234"/>
      <c r="K805" s="234"/>
      <c r="L805" s="239"/>
      <c r="M805" s="240"/>
      <c r="N805" s="241"/>
      <c r="O805" s="241"/>
      <c r="P805" s="241"/>
      <c r="Q805" s="241"/>
      <c r="R805" s="241"/>
      <c r="S805" s="241"/>
      <c r="T805" s="242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T805" s="243" t="s">
        <v>152</v>
      </c>
      <c r="AU805" s="243" t="s">
        <v>79</v>
      </c>
      <c r="AV805" s="13" t="s">
        <v>77</v>
      </c>
      <c r="AW805" s="13" t="s">
        <v>32</v>
      </c>
      <c r="AX805" s="13" t="s">
        <v>70</v>
      </c>
      <c r="AY805" s="243" t="s">
        <v>141</v>
      </c>
    </row>
    <row r="806" s="14" customFormat="1">
      <c r="A806" s="14"/>
      <c r="B806" s="244"/>
      <c r="C806" s="245"/>
      <c r="D806" s="235" t="s">
        <v>152</v>
      </c>
      <c r="E806" s="246" t="s">
        <v>19</v>
      </c>
      <c r="F806" s="247" t="s">
        <v>168</v>
      </c>
      <c r="G806" s="245"/>
      <c r="H806" s="248">
        <v>6</v>
      </c>
      <c r="I806" s="249"/>
      <c r="J806" s="245"/>
      <c r="K806" s="245"/>
      <c r="L806" s="250"/>
      <c r="M806" s="251"/>
      <c r="N806" s="252"/>
      <c r="O806" s="252"/>
      <c r="P806" s="252"/>
      <c r="Q806" s="252"/>
      <c r="R806" s="252"/>
      <c r="S806" s="252"/>
      <c r="T806" s="253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T806" s="254" t="s">
        <v>152</v>
      </c>
      <c r="AU806" s="254" t="s">
        <v>79</v>
      </c>
      <c r="AV806" s="14" t="s">
        <v>79</v>
      </c>
      <c r="AW806" s="14" t="s">
        <v>32</v>
      </c>
      <c r="AX806" s="14" t="s">
        <v>70</v>
      </c>
      <c r="AY806" s="254" t="s">
        <v>141</v>
      </c>
    </row>
    <row r="807" s="14" customFormat="1">
      <c r="A807" s="14"/>
      <c r="B807" s="244"/>
      <c r="C807" s="245"/>
      <c r="D807" s="235" t="s">
        <v>152</v>
      </c>
      <c r="E807" s="246" t="s">
        <v>19</v>
      </c>
      <c r="F807" s="247" t="s">
        <v>1086</v>
      </c>
      <c r="G807" s="245"/>
      <c r="H807" s="248">
        <v>1.5</v>
      </c>
      <c r="I807" s="249"/>
      <c r="J807" s="245"/>
      <c r="K807" s="245"/>
      <c r="L807" s="250"/>
      <c r="M807" s="251"/>
      <c r="N807" s="252"/>
      <c r="O807" s="252"/>
      <c r="P807" s="252"/>
      <c r="Q807" s="252"/>
      <c r="R807" s="252"/>
      <c r="S807" s="252"/>
      <c r="T807" s="253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T807" s="254" t="s">
        <v>152</v>
      </c>
      <c r="AU807" s="254" t="s">
        <v>79</v>
      </c>
      <c r="AV807" s="14" t="s">
        <v>79</v>
      </c>
      <c r="AW807" s="14" t="s">
        <v>32</v>
      </c>
      <c r="AX807" s="14" t="s">
        <v>70</v>
      </c>
      <c r="AY807" s="254" t="s">
        <v>141</v>
      </c>
    </row>
    <row r="808" s="14" customFormat="1">
      <c r="A808" s="14"/>
      <c r="B808" s="244"/>
      <c r="C808" s="245"/>
      <c r="D808" s="235" t="s">
        <v>152</v>
      </c>
      <c r="E808" s="246" t="s">
        <v>19</v>
      </c>
      <c r="F808" s="247" t="s">
        <v>1086</v>
      </c>
      <c r="G808" s="245"/>
      <c r="H808" s="248">
        <v>1.5</v>
      </c>
      <c r="I808" s="249"/>
      <c r="J808" s="245"/>
      <c r="K808" s="245"/>
      <c r="L808" s="250"/>
      <c r="M808" s="251"/>
      <c r="N808" s="252"/>
      <c r="O808" s="252"/>
      <c r="P808" s="252"/>
      <c r="Q808" s="252"/>
      <c r="R808" s="252"/>
      <c r="S808" s="252"/>
      <c r="T808" s="253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T808" s="254" t="s">
        <v>152</v>
      </c>
      <c r="AU808" s="254" t="s">
        <v>79</v>
      </c>
      <c r="AV808" s="14" t="s">
        <v>79</v>
      </c>
      <c r="AW808" s="14" t="s">
        <v>32</v>
      </c>
      <c r="AX808" s="14" t="s">
        <v>70</v>
      </c>
      <c r="AY808" s="254" t="s">
        <v>141</v>
      </c>
    </row>
    <row r="809" s="14" customFormat="1">
      <c r="A809" s="14"/>
      <c r="B809" s="244"/>
      <c r="C809" s="245"/>
      <c r="D809" s="235" t="s">
        <v>152</v>
      </c>
      <c r="E809" s="246" t="s">
        <v>19</v>
      </c>
      <c r="F809" s="247" t="s">
        <v>1086</v>
      </c>
      <c r="G809" s="245"/>
      <c r="H809" s="248">
        <v>1.5</v>
      </c>
      <c r="I809" s="249"/>
      <c r="J809" s="245"/>
      <c r="K809" s="245"/>
      <c r="L809" s="250"/>
      <c r="M809" s="251"/>
      <c r="N809" s="252"/>
      <c r="O809" s="252"/>
      <c r="P809" s="252"/>
      <c r="Q809" s="252"/>
      <c r="R809" s="252"/>
      <c r="S809" s="252"/>
      <c r="T809" s="253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T809" s="254" t="s">
        <v>152</v>
      </c>
      <c r="AU809" s="254" t="s">
        <v>79</v>
      </c>
      <c r="AV809" s="14" t="s">
        <v>79</v>
      </c>
      <c r="AW809" s="14" t="s">
        <v>32</v>
      </c>
      <c r="AX809" s="14" t="s">
        <v>70</v>
      </c>
      <c r="AY809" s="254" t="s">
        <v>141</v>
      </c>
    </row>
    <row r="810" s="14" customFormat="1">
      <c r="A810" s="14"/>
      <c r="B810" s="244"/>
      <c r="C810" s="245"/>
      <c r="D810" s="235" t="s">
        <v>152</v>
      </c>
      <c r="E810" s="246" t="s">
        <v>19</v>
      </c>
      <c r="F810" s="247" t="s">
        <v>171</v>
      </c>
      <c r="G810" s="245"/>
      <c r="H810" s="248">
        <v>1.2</v>
      </c>
      <c r="I810" s="249"/>
      <c r="J810" s="245"/>
      <c r="K810" s="245"/>
      <c r="L810" s="250"/>
      <c r="M810" s="251"/>
      <c r="N810" s="252"/>
      <c r="O810" s="252"/>
      <c r="P810" s="252"/>
      <c r="Q810" s="252"/>
      <c r="R810" s="252"/>
      <c r="S810" s="252"/>
      <c r="T810" s="253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T810" s="254" t="s">
        <v>152</v>
      </c>
      <c r="AU810" s="254" t="s">
        <v>79</v>
      </c>
      <c r="AV810" s="14" t="s">
        <v>79</v>
      </c>
      <c r="AW810" s="14" t="s">
        <v>32</v>
      </c>
      <c r="AX810" s="14" t="s">
        <v>70</v>
      </c>
      <c r="AY810" s="254" t="s">
        <v>141</v>
      </c>
    </row>
    <row r="811" s="14" customFormat="1">
      <c r="A811" s="14"/>
      <c r="B811" s="244"/>
      <c r="C811" s="245"/>
      <c r="D811" s="235" t="s">
        <v>152</v>
      </c>
      <c r="E811" s="246" t="s">
        <v>19</v>
      </c>
      <c r="F811" s="247" t="s">
        <v>171</v>
      </c>
      <c r="G811" s="245"/>
      <c r="H811" s="248">
        <v>1.2</v>
      </c>
      <c r="I811" s="249"/>
      <c r="J811" s="245"/>
      <c r="K811" s="245"/>
      <c r="L811" s="250"/>
      <c r="M811" s="251"/>
      <c r="N811" s="252"/>
      <c r="O811" s="252"/>
      <c r="P811" s="252"/>
      <c r="Q811" s="252"/>
      <c r="R811" s="252"/>
      <c r="S811" s="252"/>
      <c r="T811" s="253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T811" s="254" t="s">
        <v>152</v>
      </c>
      <c r="AU811" s="254" t="s">
        <v>79</v>
      </c>
      <c r="AV811" s="14" t="s">
        <v>79</v>
      </c>
      <c r="AW811" s="14" t="s">
        <v>32</v>
      </c>
      <c r="AX811" s="14" t="s">
        <v>70</v>
      </c>
      <c r="AY811" s="254" t="s">
        <v>141</v>
      </c>
    </row>
    <row r="812" s="14" customFormat="1">
      <c r="A812" s="14"/>
      <c r="B812" s="244"/>
      <c r="C812" s="245"/>
      <c r="D812" s="235" t="s">
        <v>152</v>
      </c>
      <c r="E812" s="246" t="s">
        <v>19</v>
      </c>
      <c r="F812" s="247" t="s">
        <v>1086</v>
      </c>
      <c r="G812" s="245"/>
      <c r="H812" s="248">
        <v>1.5</v>
      </c>
      <c r="I812" s="249"/>
      <c r="J812" s="245"/>
      <c r="K812" s="245"/>
      <c r="L812" s="250"/>
      <c r="M812" s="251"/>
      <c r="N812" s="252"/>
      <c r="O812" s="252"/>
      <c r="P812" s="252"/>
      <c r="Q812" s="252"/>
      <c r="R812" s="252"/>
      <c r="S812" s="252"/>
      <c r="T812" s="253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T812" s="254" t="s">
        <v>152</v>
      </c>
      <c r="AU812" s="254" t="s">
        <v>79</v>
      </c>
      <c r="AV812" s="14" t="s">
        <v>79</v>
      </c>
      <c r="AW812" s="14" t="s">
        <v>32</v>
      </c>
      <c r="AX812" s="14" t="s">
        <v>70</v>
      </c>
      <c r="AY812" s="254" t="s">
        <v>141</v>
      </c>
    </row>
    <row r="813" s="14" customFormat="1">
      <c r="A813" s="14"/>
      <c r="B813" s="244"/>
      <c r="C813" s="245"/>
      <c r="D813" s="235" t="s">
        <v>152</v>
      </c>
      <c r="E813" s="246" t="s">
        <v>19</v>
      </c>
      <c r="F813" s="247" t="s">
        <v>171</v>
      </c>
      <c r="G813" s="245"/>
      <c r="H813" s="248">
        <v>1.2</v>
      </c>
      <c r="I813" s="249"/>
      <c r="J813" s="245"/>
      <c r="K813" s="245"/>
      <c r="L813" s="250"/>
      <c r="M813" s="251"/>
      <c r="N813" s="252"/>
      <c r="O813" s="252"/>
      <c r="P813" s="252"/>
      <c r="Q813" s="252"/>
      <c r="R813" s="252"/>
      <c r="S813" s="252"/>
      <c r="T813" s="253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T813" s="254" t="s">
        <v>152</v>
      </c>
      <c r="AU813" s="254" t="s">
        <v>79</v>
      </c>
      <c r="AV813" s="14" t="s">
        <v>79</v>
      </c>
      <c r="AW813" s="14" t="s">
        <v>32</v>
      </c>
      <c r="AX813" s="14" t="s">
        <v>70</v>
      </c>
      <c r="AY813" s="254" t="s">
        <v>141</v>
      </c>
    </row>
    <row r="814" s="14" customFormat="1">
      <c r="A814" s="14"/>
      <c r="B814" s="244"/>
      <c r="C814" s="245"/>
      <c r="D814" s="235" t="s">
        <v>152</v>
      </c>
      <c r="E814" s="246" t="s">
        <v>19</v>
      </c>
      <c r="F814" s="247" t="s">
        <v>169</v>
      </c>
      <c r="G814" s="245"/>
      <c r="H814" s="248">
        <v>3</v>
      </c>
      <c r="I814" s="249"/>
      <c r="J814" s="245"/>
      <c r="K814" s="245"/>
      <c r="L814" s="250"/>
      <c r="M814" s="251"/>
      <c r="N814" s="252"/>
      <c r="O814" s="252"/>
      <c r="P814" s="252"/>
      <c r="Q814" s="252"/>
      <c r="R814" s="252"/>
      <c r="S814" s="252"/>
      <c r="T814" s="253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T814" s="254" t="s">
        <v>152</v>
      </c>
      <c r="AU814" s="254" t="s">
        <v>79</v>
      </c>
      <c r="AV814" s="14" t="s">
        <v>79</v>
      </c>
      <c r="AW814" s="14" t="s">
        <v>32</v>
      </c>
      <c r="AX814" s="14" t="s">
        <v>70</v>
      </c>
      <c r="AY814" s="254" t="s">
        <v>141</v>
      </c>
    </row>
    <row r="815" s="13" customFormat="1">
      <c r="A815" s="13"/>
      <c r="B815" s="233"/>
      <c r="C815" s="234"/>
      <c r="D815" s="235" t="s">
        <v>152</v>
      </c>
      <c r="E815" s="236" t="s">
        <v>19</v>
      </c>
      <c r="F815" s="237" t="s">
        <v>1079</v>
      </c>
      <c r="G815" s="234"/>
      <c r="H815" s="236" t="s">
        <v>19</v>
      </c>
      <c r="I815" s="238"/>
      <c r="J815" s="234"/>
      <c r="K815" s="234"/>
      <c r="L815" s="239"/>
      <c r="M815" s="240"/>
      <c r="N815" s="241"/>
      <c r="O815" s="241"/>
      <c r="P815" s="241"/>
      <c r="Q815" s="241"/>
      <c r="R815" s="241"/>
      <c r="S815" s="241"/>
      <c r="T815" s="242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T815" s="243" t="s">
        <v>152</v>
      </c>
      <c r="AU815" s="243" t="s">
        <v>79</v>
      </c>
      <c r="AV815" s="13" t="s">
        <v>77</v>
      </c>
      <c r="AW815" s="13" t="s">
        <v>32</v>
      </c>
      <c r="AX815" s="13" t="s">
        <v>70</v>
      </c>
      <c r="AY815" s="243" t="s">
        <v>141</v>
      </c>
    </row>
    <row r="816" s="14" customFormat="1">
      <c r="A816" s="14"/>
      <c r="B816" s="244"/>
      <c r="C816" s="245"/>
      <c r="D816" s="235" t="s">
        <v>152</v>
      </c>
      <c r="E816" s="246" t="s">
        <v>19</v>
      </c>
      <c r="F816" s="247" t="s">
        <v>1087</v>
      </c>
      <c r="G816" s="245"/>
      <c r="H816" s="248">
        <v>3.2000000000000002</v>
      </c>
      <c r="I816" s="249"/>
      <c r="J816" s="245"/>
      <c r="K816" s="245"/>
      <c r="L816" s="250"/>
      <c r="M816" s="251"/>
      <c r="N816" s="252"/>
      <c r="O816" s="252"/>
      <c r="P816" s="252"/>
      <c r="Q816" s="252"/>
      <c r="R816" s="252"/>
      <c r="S816" s="252"/>
      <c r="T816" s="253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T816" s="254" t="s">
        <v>152</v>
      </c>
      <c r="AU816" s="254" t="s">
        <v>79</v>
      </c>
      <c r="AV816" s="14" t="s">
        <v>79</v>
      </c>
      <c r="AW816" s="14" t="s">
        <v>32</v>
      </c>
      <c r="AX816" s="14" t="s">
        <v>70</v>
      </c>
      <c r="AY816" s="254" t="s">
        <v>141</v>
      </c>
    </row>
    <row r="817" s="13" customFormat="1">
      <c r="A817" s="13"/>
      <c r="B817" s="233"/>
      <c r="C817" s="234"/>
      <c r="D817" s="235" t="s">
        <v>152</v>
      </c>
      <c r="E817" s="236" t="s">
        <v>19</v>
      </c>
      <c r="F817" s="237" t="s">
        <v>1079</v>
      </c>
      <c r="G817" s="234"/>
      <c r="H817" s="236" t="s">
        <v>19</v>
      </c>
      <c r="I817" s="238"/>
      <c r="J817" s="234"/>
      <c r="K817" s="234"/>
      <c r="L817" s="239"/>
      <c r="M817" s="240"/>
      <c r="N817" s="241"/>
      <c r="O817" s="241"/>
      <c r="P817" s="241"/>
      <c r="Q817" s="241"/>
      <c r="R817" s="241"/>
      <c r="S817" s="241"/>
      <c r="T817" s="242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T817" s="243" t="s">
        <v>152</v>
      </c>
      <c r="AU817" s="243" t="s">
        <v>79</v>
      </c>
      <c r="AV817" s="13" t="s">
        <v>77</v>
      </c>
      <c r="AW817" s="13" t="s">
        <v>32</v>
      </c>
      <c r="AX817" s="13" t="s">
        <v>70</v>
      </c>
      <c r="AY817" s="243" t="s">
        <v>141</v>
      </c>
    </row>
    <row r="818" s="14" customFormat="1">
      <c r="A818" s="14"/>
      <c r="B818" s="244"/>
      <c r="C818" s="245"/>
      <c r="D818" s="235" t="s">
        <v>152</v>
      </c>
      <c r="E818" s="246" t="s">
        <v>19</v>
      </c>
      <c r="F818" s="247" t="s">
        <v>1088</v>
      </c>
      <c r="G818" s="245"/>
      <c r="H818" s="248">
        <v>0.17999999999999999</v>
      </c>
      <c r="I818" s="249"/>
      <c r="J818" s="245"/>
      <c r="K818" s="245"/>
      <c r="L818" s="250"/>
      <c r="M818" s="251"/>
      <c r="N818" s="252"/>
      <c r="O818" s="252"/>
      <c r="P818" s="252"/>
      <c r="Q818" s="252"/>
      <c r="R818" s="252"/>
      <c r="S818" s="252"/>
      <c r="T818" s="253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T818" s="254" t="s">
        <v>152</v>
      </c>
      <c r="AU818" s="254" t="s">
        <v>79</v>
      </c>
      <c r="AV818" s="14" t="s">
        <v>79</v>
      </c>
      <c r="AW818" s="14" t="s">
        <v>32</v>
      </c>
      <c r="AX818" s="14" t="s">
        <v>70</v>
      </c>
      <c r="AY818" s="254" t="s">
        <v>141</v>
      </c>
    </row>
    <row r="819" s="14" customFormat="1">
      <c r="A819" s="14"/>
      <c r="B819" s="244"/>
      <c r="C819" s="245"/>
      <c r="D819" s="235" t="s">
        <v>152</v>
      </c>
      <c r="E819" s="246" t="s">
        <v>19</v>
      </c>
      <c r="F819" s="247" t="s">
        <v>1088</v>
      </c>
      <c r="G819" s="245"/>
      <c r="H819" s="248">
        <v>0.17999999999999999</v>
      </c>
      <c r="I819" s="249"/>
      <c r="J819" s="245"/>
      <c r="K819" s="245"/>
      <c r="L819" s="250"/>
      <c r="M819" s="251"/>
      <c r="N819" s="252"/>
      <c r="O819" s="252"/>
      <c r="P819" s="252"/>
      <c r="Q819" s="252"/>
      <c r="R819" s="252"/>
      <c r="S819" s="252"/>
      <c r="T819" s="253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T819" s="254" t="s">
        <v>152</v>
      </c>
      <c r="AU819" s="254" t="s">
        <v>79</v>
      </c>
      <c r="AV819" s="14" t="s">
        <v>79</v>
      </c>
      <c r="AW819" s="14" t="s">
        <v>32</v>
      </c>
      <c r="AX819" s="14" t="s">
        <v>70</v>
      </c>
      <c r="AY819" s="254" t="s">
        <v>141</v>
      </c>
    </row>
    <row r="820" s="14" customFormat="1">
      <c r="A820" s="14"/>
      <c r="B820" s="244"/>
      <c r="C820" s="245"/>
      <c r="D820" s="235" t="s">
        <v>152</v>
      </c>
      <c r="E820" s="246" t="s">
        <v>19</v>
      </c>
      <c r="F820" s="247" t="s">
        <v>1088</v>
      </c>
      <c r="G820" s="245"/>
      <c r="H820" s="248">
        <v>0.17999999999999999</v>
      </c>
      <c r="I820" s="249"/>
      <c r="J820" s="245"/>
      <c r="K820" s="245"/>
      <c r="L820" s="250"/>
      <c r="M820" s="251"/>
      <c r="N820" s="252"/>
      <c r="O820" s="252"/>
      <c r="P820" s="252"/>
      <c r="Q820" s="252"/>
      <c r="R820" s="252"/>
      <c r="S820" s="252"/>
      <c r="T820" s="253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T820" s="254" t="s">
        <v>152</v>
      </c>
      <c r="AU820" s="254" t="s">
        <v>79</v>
      </c>
      <c r="AV820" s="14" t="s">
        <v>79</v>
      </c>
      <c r="AW820" s="14" t="s">
        <v>32</v>
      </c>
      <c r="AX820" s="14" t="s">
        <v>70</v>
      </c>
      <c r="AY820" s="254" t="s">
        <v>141</v>
      </c>
    </row>
    <row r="821" s="14" customFormat="1">
      <c r="A821" s="14"/>
      <c r="B821" s="244"/>
      <c r="C821" s="245"/>
      <c r="D821" s="235" t="s">
        <v>152</v>
      </c>
      <c r="E821" s="246" t="s">
        <v>19</v>
      </c>
      <c r="F821" s="247" t="s">
        <v>1088</v>
      </c>
      <c r="G821" s="245"/>
      <c r="H821" s="248">
        <v>0.17999999999999999</v>
      </c>
      <c r="I821" s="249"/>
      <c r="J821" s="245"/>
      <c r="K821" s="245"/>
      <c r="L821" s="250"/>
      <c r="M821" s="251"/>
      <c r="N821" s="252"/>
      <c r="O821" s="252"/>
      <c r="P821" s="252"/>
      <c r="Q821" s="252"/>
      <c r="R821" s="252"/>
      <c r="S821" s="252"/>
      <c r="T821" s="253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T821" s="254" t="s">
        <v>152</v>
      </c>
      <c r="AU821" s="254" t="s">
        <v>79</v>
      </c>
      <c r="AV821" s="14" t="s">
        <v>79</v>
      </c>
      <c r="AW821" s="14" t="s">
        <v>32</v>
      </c>
      <c r="AX821" s="14" t="s">
        <v>70</v>
      </c>
      <c r="AY821" s="254" t="s">
        <v>141</v>
      </c>
    </row>
    <row r="822" s="16" customFormat="1">
      <c r="A822" s="16"/>
      <c r="B822" s="266"/>
      <c r="C822" s="267"/>
      <c r="D822" s="235" t="s">
        <v>152</v>
      </c>
      <c r="E822" s="268" t="s">
        <v>19</v>
      </c>
      <c r="F822" s="269" t="s">
        <v>163</v>
      </c>
      <c r="G822" s="267"/>
      <c r="H822" s="270">
        <v>22.519999999999996</v>
      </c>
      <c r="I822" s="271"/>
      <c r="J822" s="267"/>
      <c r="K822" s="267"/>
      <c r="L822" s="272"/>
      <c r="M822" s="273"/>
      <c r="N822" s="274"/>
      <c r="O822" s="274"/>
      <c r="P822" s="274"/>
      <c r="Q822" s="274"/>
      <c r="R822" s="274"/>
      <c r="S822" s="274"/>
      <c r="T822" s="275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T822" s="276" t="s">
        <v>152</v>
      </c>
      <c r="AU822" s="276" t="s">
        <v>79</v>
      </c>
      <c r="AV822" s="16" t="s">
        <v>164</v>
      </c>
      <c r="AW822" s="16" t="s">
        <v>32</v>
      </c>
      <c r="AX822" s="16" t="s">
        <v>70</v>
      </c>
      <c r="AY822" s="276" t="s">
        <v>141</v>
      </c>
    </row>
    <row r="823" s="15" customFormat="1">
      <c r="A823" s="15"/>
      <c r="B823" s="255"/>
      <c r="C823" s="256"/>
      <c r="D823" s="235" t="s">
        <v>152</v>
      </c>
      <c r="E823" s="257" t="s">
        <v>19</v>
      </c>
      <c r="F823" s="258" t="s">
        <v>155</v>
      </c>
      <c r="G823" s="256"/>
      <c r="H823" s="259">
        <v>42.120000000000005</v>
      </c>
      <c r="I823" s="260"/>
      <c r="J823" s="256"/>
      <c r="K823" s="256"/>
      <c r="L823" s="261"/>
      <c r="M823" s="262"/>
      <c r="N823" s="263"/>
      <c r="O823" s="263"/>
      <c r="P823" s="263"/>
      <c r="Q823" s="263"/>
      <c r="R823" s="263"/>
      <c r="S823" s="263"/>
      <c r="T823" s="264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T823" s="265" t="s">
        <v>152</v>
      </c>
      <c r="AU823" s="265" t="s">
        <v>79</v>
      </c>
      <c r="AV823" s="15" t="s">
        <v>148</v>
      </c>
      <c r="AW823" s="15" t="s">
        <v>32</v>
      </c>
      <c r="AX823" s="15" t="s">
        <v>77</v>
      </c>
      <c r="AY823" s="265" t="s">
        <v>141</v>
      </c>
    </row>
    <row r="824" s="2" customFormat="1" ht="24.15" customHeight="1">
      <c r="A824" s="41"/>
      <c r="B824" s="42"/>
      <c r="C824" s="215" t="s">
        <v>477</v>
      </c>
      <c r="D824" s="215" t="s">
        <v>143</v>
      </c>
      <c r="E824" s="216" t="s">
        <v>425</v>
      </c>
      <c r="F824" s="217" t="s">
        <v>426</v>
      </c>
      <c r="G824" s="218" t="s">
        <v>146</v>
      </c>
      <c r="H824" s="219">
        <v>9</v>
      </c>
      <c r="I824" s="220"/>
      <c r="J824" s="221">
        <f>ROUND(I824*H824,2)</f>
        <v>0</v>
      </c>
      <c r="K824" s="217" t="s">
        <v>147</v>
      </c>
      <c r="L824" s="47"/>
      <c r="M824" s="222" t="s">
        <v>19</v>
      </c>
      <c r="N824" s="223" t="s">
        <v>41</v>
      </c>
      <c r="O824" s="87"/>
      <c r="P824" s="224">
        <f>O824*H824</f>
        <v>0</v>
      </c>
      <c r="Q824" s="224">
        <v>0</v>
      </c>
      <c r="R824" s="224">
        <f>Q824*H824</f>
        <v>0</v>
      </c>
      <c r="S824" s="224">
        <v>0</v>
      </c>
      <c r="T824" s="225">
        <f>S824*H824</f>
        <v>0</v>
      </c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R824" s="226" t="s">
        <v>148</v>
      </c>
      <c r="AT824" s="226" t="s">
        <v>143</v>
      </c>
      <c r="AU824" s="226" t="s">
        <v>79</v>
      </c>
      <c r="AY824" s="20" t="s">
        <v>141</v>
      </c>
      <c r="BE824" s="227">
        <f>IF(N824="základní",J824,0)</f>
        <v>0</v>
      </c>
      <c r="BF824" s="227">
        <f>IF(N824="snížená",J824,0)</f>
        <v>0</v>
      </c>
      <c r="BG824" s="227">
        <f>IF(N824="zákl. přenesená",J824,0)</f>
        <v>0</v>
      </c>
      <c r="BH824" s="227">
        <f>IF(N824="sníž. přenesená",J824,0)</f>
        <v>0</v>
      </c>
      <c r="BI824" s="227">
        <f>IF(N824="nulová",J824,0)</f>
        <v>0</v>
      </c>
      <c r="BJ824" s="20" t="s">
        <v>77</v>
      </c>
      <c r="BK824" s="227">
        <f>ROUND(I824*H824,2)</f>
        <v>0</v>
      </c>
      <c r="BL824" s="20" t="s">
        <v>148</v>
      </c>
      <c r="BM824" s="226" t="s">
        <v>1305</v>
      </c>
    </row>
    <row r="825" s="2" customFormat="1">
      <c r="A825" s="41"/>
      <c r="B825" s="42"/>
      <c r="C825" s="43"/>
      <c r="D825" s="228" t="s">
        <v>150</v>
      </c>
      <c r="E825" s="43"/>
      <c r="F825" s="229" t="s">
        <v>428</v>
      </c>
      <c r="G825" s="43"/>
      <c r="H825" s="43"/>
      <c r="I825" s="230"/>
      <c r="J825" s="43"/>
      <c r="K825" s="43"/>
      <c r="L825" s="47"/>
      <c r="M825" s="231"/>
      <c r="N825" s="232"/>
      <c r="O825" s="87"/>
      <c r="P825" s="87"/>
      <c r="Q825" s="87"/>
      <c r="R825" s="87"/>
      <c r="S825" s="87"/>
      <c r="T825" s="88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T825" s="20" t="s">
        <v>150</v>
      </c>
      <c r="AU825" s="20" t="s">
        <v>79</v>
      </c>
    </row>
    <row r="826" s="14" customFormat="1">
      <c r="A826" s="14"/>
      <c r="B826" s="244"/>
      <c r="C826" s="245"/>
      <c r="D826" s="235" t="s">
        <v>152</v>
      </c>
      <c r="E826" s="246" t="s">
        <v>19</v>
      </c>
      <c r="F826" s="247" t="s">
        <v>1105</v>
      </c>
      <c r="G826" s="245"/>
      <c r="H826" s="248">
        <v>9</v>
      </c>
      <c r="I826" s="249"/>
      <c r="J826" s="245"/>
      <c r="K826" s="245"/>
      <c r="L826" s="250"/>
      <c r="M826" s="251"/>
      <c r="N826" s="252"/>
      <c r="O826" s="252"/>
      <c r="P826" s="252"/>
      <c r="Q826" s="252"/>
      <c r="R826" s="252"/>
      <c r="S826" s="252"/>
      <c r="T826" s="253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T826" s="254" t="s">
        <v>152</v>
      </c>
      <c r="AU826" s="254" t="s">
        <v>79</v>
      </c>
      <c r="AV826" s="14" t="s">
        <v>79</v>
      </c>
      <c r="AW826" s="14" t="s">
        <v>32</v>
      </c>
      <c r="AX826" s="14" t="s">
        <v>70</v>
      </c>
      <c r="AY826" s="254" t="s">
        <v>141</v>
      </c>
    </row>
    <row r="827" s="15" customFormat="1">
      <c r="A827" s="15"/>
      <c r="B827" s="255"/>
      <c r="C827" s="256"/>
      <c r="D827" s="235" t="s">
        <v>152</v>
      </c>
      <c r="E827" s="257" t="s">
        <v>19</v>
      </c>
      <c r="F827" s="258" t="s">
        <v>155</v>
      </c>
      <c r="G827" s="256"/>
      <c r="H827" s="259">
        <v>9</v>
      </c>
      <c r="I827" s="260"/>
      <c r="J827" s="256"/>
      <c r="K827" s="256"/>
      <c r="L827" s="261"/>
      <c r="M827" s="262"/>
      <c r="N827" s="263"/>
      <c r="O827" s="263"/>
      <c r="P827" s="263"/>
      <c r="Q827" s="263"/>
      <c r="R827" s="263"/>
      <c r="S827" s="263"/>
      <c r="T827" s="264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T827" s="265" t="s">
        <v>152</v>
      </c>
      <c r="AU827" s="265" t="s">
        <v>79</v>
      </c>
      <c r="AV827" s="15" t="s">
        <v>148</v>
      </c>
      <c r="AW827" s="15" t="s">
        <v>32</v>
      </c>
      <c r="AX827" s="15" t="s">
        <v>77</v>
      </c>
      <c r="AY827" s="265" t="s">
        <v>141</v>
      </c>
    </row>
    <row r="828" s="2" customFormat="1" ht="24.15" customHeight="1">
      <c r="A828" s="41"/>
      <c r="B828" s="42"/>
      <c r="C828" s="215" t="s">
        <v>482</v>
      </c>
      <c r="D828" s="215" t="s">
        <v>143</v>
      </c>
      <c r="E828" s="216" t="s">
        <v>1306</v>
      </c>
      <c r="F828" s="217" t="s">
        <v>1307</v>
      </c>
      <c r="G828" s="218" t="s">
        <v>146</v>
      </c>
      <c r="H828" s="219">
        <v>18.5</v>
      </c>
      <c r="I828" s="220"/>
      <c r="J828" s="221">
        <f>ROUND(I828*H828,2)</f>
        <v>0</v>
      </c>
      <c r="K828" s="217" t="s">
        <v>147</v>
      </c>
      <c r="L828" s="47"/>
      <c r="M828" s="222" t="s">
        <v>19</v>
      </c>
      <c r="N828" s="223" t="s">
        <v>41</v>
      </c>
      <c r="O828" s="87"/>
      <c r="P828" s="224">
        <f>O828*H828</f>
        <v>0</v>
      </c>
      <c r="Q828" s="224">
        <v>0</v>
      </c>
      <c r="R828" s="224">
        <f>Q828*H828</f>
        <v>0</v>
      </c>
      <c r="S828" s="224">
        <v>0</v>
      </c>
      <c r="T828" s="225">
        <f>S828*H828</f>
        <v>0</v>
      </c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R828" s="226" t="s">
        <v>148</v>
      </c>
      <c r="AT828" s="226" t="s">
        <v>143</v>
      </c>
      <c r="AU828" s="226" t="s">
        <v>79</v>
      </c>
      <c r="AY828" s="20" t="s">
        <v>141</v>
      </c>
      <c r="BE828" s="227">
        <f>IF(N828="základní",J828,0)</f>
        <v>0</v>
      </c>
      <c r="BF828" s="227">
        <f>IF(N828="snížená",J828,0)</f>
        <v>0</v>
      </c>
      <c r="BG828" s="227">
        <f>IF(N828="zákl. přenesená",J828,0)</f>
        <v>0</v>
      </c>
      <c r="BH828" s="227">
        <f>IF(N828="sníž. přenesená",J828,0)</f>
        <v>0</v>
      </c>
      <c r="BI828" s="227">
        <f>IF(N828="nulová",J828,0)</f>
        <v>0</v>
      </c>
      <c r="BJ828" s="20" t="s">
        <v>77</v>
      </c>
      <c r="BK828" s="227">
        <f>ROUND(I828*H828,2)</f>
        <v>0</v>
      </c>
      <c r="BL828" s="20" t="s">
        <v>148</v>
      </c>
      <c r="BM828" s="226" t="s">
        <v>1308</v>
      </c>
    </row>
    <row r="829" s="2" customFormat="1">
      <c r="A829" s="41"/>
      <c r="B829" s="42"/>
      <c r="C829" s="43"/>
      <c r="D829" s="228" t="s">
        <v>150</v>
      </c>
      <c r="E829" s="43"/>
      <c r="F829" s="229" t="s">
        <v>1309</v>
      </c>
      <c r="G829" s="43"/>
      <c r="H829" s="43"/>
      <c r="I829" s="230"/>
      <c r="J829" s="43"/>
      <c r="K829" s="43"/>
      <c r="L829" s="47"/>
      <c r="M829" s="231"/>
      <c r="N829" s="232"/>
      <c r="O829" s="87"/>
      <c r="P829" s="87"/>
      <c r="Q829" s="87"/>
      <c r="R829" s="87"/>
      <c r="S829" s="87"/>
      <c r="T829" s="88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T829" s="20" t="s">
        <v>150</v>
      </c>
      <c r="AU829" s="20" t="s">
        <v>79</v>
      </c>
    </row>
    <row r="830" s="13" customFormat="1">
      <c r="A830" s="13"/>
      <c r="B830" s="233"/>
      <c r="C830" s="234"/>
      <c r="D830" s="235" t="s">
        <v>152</v>
      </c>
      <c r="E830" s="236" t="s">
        <v>19</v>
      </c>
      <c r="F830" s="237" t="s">
        <v>1089</v>
      </c>
      <c r="G830" s="234"/>
      <c r="H830" s="236" t="s">
        <v>19</v>
      </c>
      <c r="I830" s="238"/>
      <c r="J830" s="234"/>
      <c r="K830" s="234"/>
      <c r="L830" s="239"/>
      <c r="M830" s="240"/>
      <c r="N830" s="241"/>
      <c r="O830" s="241"/>
      <c r="P830" s="241"/>
      <c r="Q830" s="241"/>
      <c r="R830" s="241"/>
      <c r="S830" s="241"/>
      <c r="T830" s="242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T830" s="243" t="s">
        <v>152</v>
      </c>
      <c r="AU830" s="243" t="s">
        <v>79</v>
      </c>
      <c r="AV830" s="13" t="s">
        <v>77</v>
      </c>
      <c r="AW830" s="13" t="s">
        <v>32</v>
      </c>
      <c r="AX830" s="13" t="s">
        <v>70</v>
      </c>
      <c r="AY830" s="243" t="s">
        <v>141</v>
      </c>
    </row>
    <row r="831" s="13" customFormat="1">
      <c r="A831" s="13"/>
      <c r="B831" s="233"/>
      <c r="C831" s="234"/>
      <c r="D831" s="235" t="s">
        <v>152</v>
      </c>
      <c r="E831" s="236" t="s">
        <v>19</v>
      </c>
      <c r="F831" s="237" t="s">
        <v>1079</v>
      </c>
      <c r="G831" s="234"/>
      <c r="H831" s="236" t="s">
        <v>19</v>
      </c>
      <c r="I831" s="238"/>
      <c r="J831" s="234"/>
      <c r="K831" s="234"/>
      <c r="L831" s="239"/>
      <c r="M831" s="240"/>
      <c r="N831" s="241"/>
      <c r="O831" s="241"/>
      <c r="P831" s="241"/>
      <c r="Q831" s="241"/>
      <c r="R831" s="241"/>
      <c r="S831" s="241"/>
      <c r="T831" s="242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T831" s="243" t="s">
        <v>152</v>
      </c>
      <c r="AU831" s="243" t="s">
        <v>79</v>
      </c>
      <c r="AV831" s="13" t="s">
        <v>77</v>
      </c>
      <c r="AW831" s="13" t="s">
        <v>32</v>
      </c>
      <c r="AX831" s="13" t="s">
        <v>70</v>
      </c>
      <c r="AY831" s="243" t="s">
        <v>141</v>
      </c>
    </row>
    <row r="832" s="14" customFormat="1">
      <c r="A832" s="14"/>
      <c r="B832" s="244"/>
      <c r="C832" s="245"/>
      <c r="D832" s="235" t="s">
        <v>152</v>
      </c>
      <c r="E832" s="246" t="s">
        <v>19</v>
      </c>
      <c r="F832" s="247" t="s">
        <v>1310</v>
      </c>
      <c r="G832" s="245"/>
      <c r="H832" s="248">
        <v>10.5</v>
      </c>
      <c r="I832" s="249"/>
      <c r="J832" s="245"/>
      <c r="K832" s="245"/>
      <c r="L832" s="250"/>
      <c r="M832" s="251"/>
      <c r="N832" s="252"/>
      <c r="O832" s="252"/>
      <c r="P832" s="252"/>
      <c r="Q832" s="252"/>
      <c r="R832" s="252"/>
      <c r="S832" s="252"/>
      <c r="T832" s="253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T832" s="254" t="s">
        <v>152</v>
      </c>
      <c r="AU832" s="254" t="s">
        <v>79</v>
      </c>
      <c r="AV832" s="14" t="s">
        <v>79</v>
      </c>
      <c r="AW832" s="14" t="s">
        <v>32</v>
      </c>
      <c r="AX832" s="14" t="s">
        <v>70</v>
      </c>
      <c r="AY832" s="254" t="s">
        <v>141</v>
      </c>
    </row>
    <row r="833" s="16" customFormat="1">
      <c r="A833" s="16"/>
      <c r="B833" s="266"/>
      <c r="C833" s="267"/>
      <c r="D833" s="235" t="s">
        <v>152</v>
      </c>
      <c r="E833" s="268" t="s">
        <v>19</v>
      </c>
      <c r="F833" s="269" t="s">
        <v>163</v>
      </c>
      <c r="G833" s="267"/>
      <c r="H833" s="270">
        <v>10.5</v>
      </c>
      <c r="I833" s="271"/>
      <c r="J833" s="267"/>
      <c r="K833" s="267"/>
      <c r="L833" s="272"/>
      <c r="M833" s="273"/>
      <c r="N833" s="274"/>
      <c r="O833" s="274"/>
      <c r="P833" s="274"/>
      <c r="Q833" s="274"/>
      <c r="R833" s="274"/>
      <c r="S833" s="274"/>
      <c r="T833" s="275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T833" s="276" t="s">
        <v>152</v>
      </c>
      <c r="AU833" s="276" t="s">
        <v>79</v>
      </c>
      <c r="AV833" s="16" t="s">
        <v>164</v>
      </c>
      <c r="AW833" s="16" t="s">
        <v>32</v>
      </c>
      <c r="AX833" s="16" t="s">
        <v>70</v>
      </c>
      <c r="AY833" s="276" t="s">
        <v>141</v>
      </c>
    </row>
    <row r="834" s="13" customFormat="1">
      <c r="A834" s="13"/>
      <c r="B834" s="233"/>
      <c r="C834" s="234"/>
      <c r="D834" s="235" t="s">
        <v>152</v>
      </c>
      <c r="E834" s="236" t="s">
        <v>19</v>
      </c>
      <c r="F834" s="237" t="s">
        <v>1079</v>
      </c>
      <c r="G834" s="234"/>
      <c r="H834" s="236" t="s">
        <v>19</v>
      </c>
      <c r="I834" s="238"/>
      <c r="J834" s="234"/>
      <c r="K834" s="234"/>
      <c r="L834" s="239"/>
      <c r="M834" s="240"/>
      <c r="N834" s="241"/>
      <c r="O834" s="241"/>
      <c r="P834" s="241"/>
      <c r="Q834" s="241"/>
      <c r="R834" s="241"/>
      <c r="S834" s="241"/>
      <c r="T834" s="242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T834" s="243" t="s">
        <v>152</v>
      </c>
      <c r="AU834" s="243" t="s">
        <v>79</v>
      </c>
      <c r="AV834" s="13" t="s">
        <v>77</v>
      </c>
      <c r="AW834" s="13" t="s">
        <v>32</v>
      </c>
      <c r="AX834" s="13" t="s">
        <v>70</v>
      </c>
      <c r="AY834" s="243" t="s">
        <v>141</v>
      </c>
    </row>
    <row r="835" s="14" customFormat="1">
      <c r="A835" s="14"/>
      <c r="B835" s="244"/>
      <c r="C835" s="245"/>
      <c r="D835" s="235" t="s">
        <v>152</v>
      </c>
      <c r="E835" s="246" t="s">
        <v>19</v>
      </c>
      <c r="F835" s="247" t="s">
        <v>1095</v>
      </c>
      <c r="G835" s="245"/>
      <c r="H835" s="248">
        <v>1.2</v>
      </c>
      <c r="I835" s="249"/>
      <c r="J835" s="245"/>
      <c r="K835" s="245"/>
      <c r="L835" s="250"/>
      <c r="M835" s="251"/>
      <c r="N835" s="252"/>
      <c r="O835" s="252"/>
      <c r="P835" s="252"/>
      <c r="Q835" s="252"/>
      <c r="R835" s="252"/>
      <c r="S835" s="252"/>
      <c r="T835" s="253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T835" s="254" t="s">
        <v>152</v>
      </c>
      <c r="AU835" s="254" t="s">
        <v>79</v>
      </c>
      <c r="AV835" s="14" t="s">
        <v>79</v>
      </c>
      <c r="AW835" s="14" t="s">
        <v>32</v>
      </c>
      <c r="AX835" s="14" t="s">
        <v>70</v>
      </c>
      <c r="AY835" s="254" t="s">
        <v>141</v>
      </c>
    </row>
    <row r="836" s="14" customFormat="1">
      <c r="A836" s="14"/>
      <c r="B836" s="244"/>
      <c r="C836" s="245"/>
      <c r="D836" s="235" t="s">
        <v>152</v>
      </c>
      <c r="E836" s="246" t="s">
        <v>19</v>
      </c>
      <c r="F836" s="247" t="s">
        <v>1096</v>
      </c>
      <c r="G836" s="245"/>
      <c r="H836" s="248">
        <v>1.5</v>
      </c>
      <c r="I836" s="249"/>
      <c r="J836" s="245"/>
      <c r="K836" s="245"/>
      <c r="L836" s="250"/>
      <c r="M836" s="251"/>
      <c r="N836" s="252"/>
      <c r="O836" s="252"/>
      <c r="P836" s="252"/>
      <c r="Q836" s="252"/>
      <c r="R836" s="252"/>
      <c r="S836" s="252"/>
      <c r="T836" s="253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54" t="s">
        <v>152</v>
      </c>
      <c r="AU836" s="254" t="s">
        <v>79</v>
      </c>
      <c r="AV836" s="14" t="s">
        <v>79</v>
      </c>
      <c r="AW836" s="14" t="s">
        <v>32</v>
      </c>
      <c r="AX836" s="14" t="s">
        <v>70</v>
      </c>
      <c r="AY836" s="254" t="s">
        <v>141</v>
      </c>
    </row>
    <row r="837" s="14" customFormat="1">
      <c r="A837" s="14"/>
      <c r="B837" s="244"/>
      <c r="C837" s="245"/>
      <c r="D837" s="235" t="s">
        <v>152</v>
      </c>
      <c r="E837" s="246" t="s">
        <v>19</v>
      </c>
      <c r="F837" s="247" t="s">
        <v>1095</v>
      </c>
      <c r="G837" s="245"/>
      <c r="H837" s="248">
        <v>1.2</v>
      </c>
      <c r="I837" s="249"/>
      <c r="J837" s="245"/>
      <c r="K837" s="245"/>
      <c r="L837" s="250"/>
      <c r="M837" s="251"/>
      <c r="N837" s="252"/>
      <c r="O837" s="252"/>
      <c r="P837" s="252"/>
      <c r="Q837" s="252"/>
      <c r="R837" s="252"/>
      <c r="S837" s="252"/>
      <c r="T837" s="253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T837" s="254" t="s">
        <v>152</v>
      </c>
      <c r="AU837" s="254" t="s">
        <v>79</v>
      </c>
      <c r="AV837" s="14" t="s">
        <v>79</v>
      </c>
      <c r="AW837" s="14" t="s">
        <v>32</v>
      </c>
      <c r="AX837" s="14" t="s">
        <v>70</v>
      </c>
      <c r="AY837" s="254" t="s">
        <v>141</v>
      </c>
    </row>
    <row r="838" s="14" customFormat="1">
      <c r="A838" s="14"/>
      <c r="B838" s="244"/>
      <c r="C838" s="245"/>
      <c r="D838" s="235" t="s">
        <v>152</v>
      </c>
      <c r="E838" s="246" t="s">
        <v>19</v>
      </c>
      <c r="F838" s="247" t="s">
        <v>1097</v>
      </c>
      <c r="G838" s="245"/>
      <c r="H838" s="248">
        <v>1</v>
      </c>
      <c r="I838" s="249"/>
      <c r="J838" s="245"/>
      <c r="K838" s="245"/>
      <c r="L838" s="250"/>
      <c r="M838" s="251"/>
      <c r="N838" s="252"/>
      <c r="O838" s="252"/>
      <c r="P838" s="252"/>
      <c r="Q838" s="252"/>
      <c r="R838" s="252"/>
      <c r="S838" s="252"/>
      <c r="T838" s="253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T838" s="254" t="s">
        <v>152</v>
      </c>
      <c r="AU838" s="254" t="s">
        <v>79</v>
      </c>
      <c r="AV838" s="14" t="s">
        <v>79</v>
      </c>
      <c r="AW838" s="14" t="s">
        <v>32</v>
      </c>
      <c r="AX838" s="14" t="s">
        <v>70</v>
      </c>
      <c r="AY838" s="254" t="s">
        <v>141</v>
      </c>
    </row>
    <row r="839" s="16" customFormat="1">
      <c r="A839" s="16"/>
      <c r="B839" s="266"/>
      <c r="C839" s="267"/>
      <c r="D839" s="235" t="s">
        <v>152</v>
      </c>
      <c r="E839" s="268" t="s">
        <v>19</v>
      </c>
      <c r="F839" s="269" t="s">
        <v>163</v>
      </c>
      <c r="G839" s="267"/>
      <c r="H839" s="270">
        <v>4.9000000000000004</v>
      </c>
      <c r="I839" s="271"/>
      <c r="J839" s="267"/>
      <c r="K839" s="267"/>
      <c r="L839" s="272"/>
      <c r="M839" s="273"/>
      <c r="N839" s="274"/>
      <c r="O839" s="274"/>
      <c r="P839" s="274"/>
      <c r="Q839" s="274"/>
      <c r="R839" s="274"/>
      <c r="S839" s="274"/>
      <c r="T839" s="275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T839" s="276" t="s">
        <v>152</v>
      </c>
      <c r="AU839" s="276" t="s">
        <v>79</v>
      </c>
      <c r="AV839" s="16" t="s">
        <v>164</v>
      </c>
      <c r="AW839" s="16" t="s">
        <v>32</v>
      </c>
      <c r="AX839" s="16" t="s">
        <v>70</v>
      </c>
      <c r="AY839" s="276" t="s">
        <v>141</v>
      </c>
    </row>
    <row r="840" s="13" customFormat="1">
      <c r="A840" s="13"/>
      <c r="B840" s="233"/>
      <c r="C840" s="234"/>
      <c r="D840" s="235" t="s">
        <v>152</v>
      </c>
      <c r="E840" s="236" t="s">
        <v>19</v>
      </c>
      <c r="F840" s="237" t="s">
        <v>1079</v>
      </c>
      <c r="G840" s="234"/>
      <c r="H840" s="236" t="s">
        <v>19</v>
      </c>
      <c r="I840" s="238"/>
      <c r="J840" s="234"/>
      <c r="K840" s="234"/>
      <c r="L840" s="239"/>
      <c r="M840" s="240"/>
      <c r="N840" s="241"/>
      <c r="O840" s="241"/>
      <c r="P840" s="241"/>
      <c r="Q840" s="241"/>
      <c r="R840" s="241"/>
      <c r="S840" s="241"/>
      <c r="T840" s="242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T840" s="243" t="s">
        <v>152</v>
      </c>
      <c r="AU840" s="243" t="s">
        <v>79</v>
      </c>
      <c r="AV840" s="13" t="s">
        <v>77</v>
      </c>
      <c r="AW840" s="13" t="s">
        <v>32</v>
      </c>
      <c r="AX840" s="13" t="s">
        <v>70</v>
      </c>
      <c r="AY840" s="243" t="s">
        <v>141</v>
      </c>
    </row>
    <row r="841" s="14" customFormat="1">
      <c r="A841" s="14"/>
      <c r="B841" s="244"/>
      <c r="C841" s="245"/>
      <c r="D841" s="235" t="s">
        <v>152</v>
      </c>
      <c r="E841" s="246" t="s">
        <v>19</v>
      </c>
      <c r="F841" s="247" t="s">
        <v>1098</v>
      </c>
      <c r="G841" s="245"/>
      <c r="H841" s="248">
        <v>3.1000000000000001</v>
      </c>
      <c r="I841" s="249"/>
      <c r="J841" s="245"/>
      <c r="K841" s="245"/>
      <c r="L841" s="250"/>
      <c r="M841" s="251"/>
      <c r="N841" s="252"/>
      <c r="O841" s="252"/>
      <c r="P841" s="252"/>
      <c r="Q841" s="252"/>
      <c r="R841" s="252"/>
      <c r="S841" s="252"/>
      <c r="T841" s="253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T841" s="254" t="s">
        <v>152</v>
      </c>
      <c r="AU841" s="254" t="s">
        <v>79</v>
      </c>
      <c r="AV841" s="14" t="s">
        <v>79</v>
      </c>
      <c r="AW841" s="14" t="s">
        <v>32</v>
      </c>
      <c r="AX841" s="14" t="s">
        <v>70</v>
      </c>
      <c r="AY841" s="254" t="s">
        <v>141</v>
      </c>
    </row>
    <row r="842" s="16" customFormat="1">
      <c r="A842" s="16"/>
      <c r="B842" s="266"/>
      <c r="C842" s="267"/>
      <c r="D842" s="235" t="s">
        <v>152</v>
      </c>
      <c r="E842" s="268" t="s">
        <v>19</v>
      </c>
      <c r="F842" s="269" t="s">
        <v>163</v>
      </c>
      <c r="G842" s="267"/>
      <c r="H842" s="270">
        <v>3.1000000000000001</v>
      </c>
      <c r="I842" s="271"/>
      <c r="J842" s="267"/>
      <c r="K842" s="267"/>
      <c r="L842" s="272"/>
      <c r="M842" s="273"/>
      <c r="N842" s="274"/>
      <c r="O842" s="274"/>
      <c r="P842" s="274"/>
      <c r="Q842" s="274"/>
      <c r="R842" s="274"/>
      <c r="S842" s="274"/>
      <c r="T842" s="275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T842" s="276" t="s">
        <v>152</v>
      </c>
      <c r="AU842" s="276" t="s">
        <v>79</v>
      </c>
      <c r="AV842" s="16" t="s">
        <v>164</v>
      </c>
      <c r="AW842" s="16" t="s">
        <v>32</v>
      </c>
      <c r="AX842" s="16" t="s">
        <v>70</v>
      </c>
      <c r="AY842" s="276" t="s">
        <v>141</v>
      </c>
    </row>
    <row r="843" s="15" customFormat="1">
      <c r="A843" s="15"/>
      <c r="B843" s="255"/>
      <c r="C843" s="256"/>
      <c r="D843" s="235" t="s">
        <v>152</v>
      </c>
      <c r="E843" s="257" t="s">
        <v>19</v>
      </c>
      <c r="F843" s="258" t="s">
        <v>155</v>
      </c>
      <c r="G843" s="256"/>
      <c r="H843" s="259">
        <v>18.5</v>
      </c>
      <c r="I843" s="260"/>
      <c r="J843" s="256"/>
      <c r="K843" s="256"/>
      <c r="L843" s="261"/>
      <c r="M843" s="262"/>
      <c r="N843" s="263"/>
      <c r="O843" s="263"/>
      <c r="P843" s="263"/>
      <c r="Q843" s="263"/>
      <c r="R843" s="263"/>
      <c r="S843" s="263"/>
      <c r="T843" s="264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T843" s="265" t="s">
        <v>152</v>
      </c>
      <c r="AU843" s="265" t="s">
        <v>79</v>
      </c>
      <c r="AV843" s="15" t="s">
        <v>148</v>
      </c>
      <c r="AW843" s="15" t="s">
        <v>32</v>
      </c>
      <c r="AX843" s="15" t="s">
        <v>77</v>
      </c>
      <c r="AY843" s="265" t="s">
        <v>141</v>
      </c>
    </row>
    <row r="844" s="2" customFormat="1" ht="16.5" customHeight="1">
      <c r="A844" s="41"/>
      <c r="B844" s="42"/>
      <c r="C844" s="215" t="s">
        <v>488</v>
      </c>
      <c r="D844" s="215" t="s">
        <v>143</v>
      </c>
      <c r="E844" s="216" t="s">
        <v>430</v>
      </c>
      <c r="F844" s="217" t="s">
        <v>431</v>
      </c>
      <c r="G844" s="218" t="s">
        <v>146</v>
      </c>
      <c r="H844" s="219">
        <v>20.25</v>
      </c>
      <c r="I844" s="220"/>
      <c r="J844" s="221">
        <f>ROUND(I844*H844,2)</f>
        <v>0</v>
      </c>
      <c r="K844" s="217" t="s">
        <v>147</v>
      </c>
      <c r="L844" s="47"/>
      <c r="M844" s="222" t="s">
        <v>19</v>
      </c>
      <c r="N844" s="223" t="s">
        <v>41</v>
      </c>
      <c r="O844" s="87"/>
      <c r="P844" s="224">
        <f>O844*H844</f>
        <v>0</v>
      </c>
      <c r="Q844" s="224">
        <v>0</v>
      </c>
      <c r="R844" s="224">
        <f>Q844*H844</f>
        <v>0</v>
      </c>
      <c r="S844" s="224">
        <v>0</v>
      </c>
      <c r="T844" s="225">
        <f>S844*H844</f>
        <v>0</v>
      </c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R844" s="226" t="s">
        <v>148</v>
      </c>
      <c r="AT844" s="226" t="s">
        <v>143</v>
      </c>
      <c r="AU844" s="226" t="s">
        <v>79</v>
      </c>
      <c r="AY844" s="20" t="s">
        <v>141</v>
      </c>
      <c r="BE844" s="227">
        <f>IF(N844="základní",J844,0)</f>
        <v>0</v>
      </c>
      <c r="BF844" s="227">
        <f>IF(N844="snížená",J844,0)</f>
        <v>0</v>
      </c>
      <c r="BG844" s="227">
        <f>IF(N844="zákl. přenesená",J844,0)</f>
        <v>0</v>
      </c>
      <c r="BH844" s="227">
        <f>IF(N844="sníž. přenesená",J844,0)</f>
        <v>0</v>
      </c>
      <c r="BI844" s="227">
        <f>IF(N844="nulová",J844,0)</f>
        <v>0</v>
      </c>
      <c r="BJ844" s="20" t="s">
        <v>77</v>
      </c>
      <c r="BK844" s="227">
        <f>ROUND(I844*H844,2)</f>
        <v>0</v>
      </c>
      <c r="BL844" s="20" t="s">
        <v>148</v>
      </c>
      <c r="BM844" s="226" t="s">
        <v>1311</v>
      </c>
    </row>
    <row r="845" s="2" customFormat="1">
      <c r="A845" s="41"/>
      <c r="B845" s="42"/>
      <c r="C845" s="43"/>
      <c r="D845" s="228" t="s">
        <v>150</v>
      </c>
      <c r="E845" s="43"/>
      <c r="F845" s="229" t="s">
        <v>433</v>
      </c>
      <c r="G845" s="43"/>
      <c r="H845" s="43"/>
      <c r="I845" s="230"/>
      <c r="J845" s="43"/>
      <c r="K845" s="43"/>
      <c r="L845" s="47"/>
      <c r="M845" s="231"/>
      <c r="N845" s="232"/>
      <c r="O845" s="87"/>
      <c r="P845" s="87"/>
      <c r="Q845" s="87"/>
      <c r="R845" s="87"/>
      <c r="S845" s="87"/>
      <c r="T845" s="88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T845" s="20" t="s">
        <v>150</v>
      </c>
      <c r="AU845" s="20" t="s">
        <v>79</v>
      </c>
    </row>
    <row r="846" s="14" customFormat="1">
      <c r="A846" s="14"/>
      <c r="B846" s="244"/>
      <c r="C846" s="245"/>
      <c r="D846" s="235" t="s">
        <v>152</v>
      </c>
      <c r="E846" s="246" t="s">
        <v>19</v>
      </c>
      <c r="F846" s="247" t="s">
        <v>1107</v>
      </c>
      <c r="G846" s="245"/>
      <c r="H846" s="248">
        <v>11.25</v>
      </c>
      <c r="I846" s="249"/>
      <c r="J846" s="245"/>
      <c r="K846" s="245"/>
      <c r="L846" s="250"/>
      <c r="M846" s="251"/>
      <c r="N846" s="252"/>
      <c r="O846" s="252"/>
      <c r="P846" s="252"/>
      <c r="Q846" s="252"/>
      <c r="R846" s="252"/>
      <c r="S846" s="252"/>
      <c r="T846" s="253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T846" s="254" t="s">
        <v>152</v>
      </c>
      <c r="AU846" s="254" t="s">
        <v>79</v>
      </c>
      <c r="AV846" s="14" t="s">
        <v>79</v>
      </c>
      <c r="AW846" s="14" t="s">
        <v>32</v>
      </c>
      <c r="AX846" s="14" t="s">
        <v>70</v>
      </c>
      <c r="AY846" s="254" t="s">
        <v>141</v>
      </c>
    </row>
    <row r="847" s="14" customFormat="1">
      <c r="A847" s="14"/>
      <c r="B847" s="244"/>
      <c r="C847" s="245"/>
      <c r="D847" s="235" t="s">
        <v>152</v>
      </c>
      <c r="E847" s="246" t="s">
        <v>19</v>
      </c>
      <c r="F847" s="247" t="s">
        <v>1105</v>
      </c>
      <c r="G847" s="245"/>
      <c r="H847" s="248">
        <v>9</v>
      </c>
      <c r="I847" s="249"/>
      <c r="J847" s="245"/>
      <c r="K847" s="245"/>
      <c r="L847" s="250"/>
      <c r="M847" s="251"/>
      <c r="N847" s="252"/>
      <c r="O847" s="252"/>
      <c r="P847" s="252"/>
      <c r="Q847" s="252"/>
      <c r="R847" s="252"/>
      <c r="S847" s="252"/>
      <c r="T847" s="253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T847" s="254" t="s">
        <v>152</v>
      </c>
      <c r="AU847" s="254" t="s">
        <v>79</v>
      </c>
      <c r="AV847" s="14" t="s">
        <v>79</v>
      </c>
      <c r="AW847" s="14" t="s">
        <v>32</v>
      </c>
      <c r="AX847" s="14" t="s">
        <v>70</v>
      </c>
      <c r="AY847" s="254" t="s">
        <v>141</v>
      </c>
    </row>
    <row r="848" s="15" customFormat="1">
      <c r="A848" s="15"/>
      <c r="B848" s="255"/>
      <c r="C848" s="256"/>
      <c r="D848" s="235" t="s">
        <v>152</v>
      </c>
      <c r="E848" s="257" t="s">
        <v>19</v>
      </c>
      <c r="F848" s="258" t="s">
        <v>155</v>
      </c>
      <c r="G848" s="256"/>
      <c r="H848" s="259">
        <v>20.25</v>
      </c>
      <c r="I848" s="260"/>
      <c r="J848" s="256"/>
      <c r="K848" s="256"/>
      <c r="L848" s="261"/>
      <c r="M848" s="262"/>
      <c r="N848" s="263"/>
      <c r="O848" s="263"/>
      <c r="P848" s="263"/>
      <c r="Q848" s="263"/>
      <c r="R848" s="263"/>
      <c r="S848" s="263"/>
      <c r="T848" s="264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T848" s="265" t="s">
        <v>152</v>
      </c>
      <c r="AU848" s="265" t="s">
        <v>79</v>
      </c>
      <c r="AV848" s="15" t="s">
        <v>148</v>
      </c>
      <c r="AW848" s="15" t="s">
        <v>32</v>
      </c>
      <c r="AX848" s="15" t="s">
        <v>77</v>
      </c>
      <c r="AY848" s="265" t="s">
        <v>141</v>
      </c>
    </row>
    <row r="849" s="2" customFormat="1" ht="24.15" customHeight="1">
      <c r="A849" s="41"/>
      <c r="B849" s="42"/>
      <c r="C849" s="215" t="s">
        <v>492</v>
      </c>
      <c r="D849" s="215" t="s">
        <v>143</v>
      </c>
      <c r="E849" s="216" t="s">
        <v>435</v>
      </c>
      <c r="F849" s="217" t="s">
        <v>436</v>
      </c>
      <c r="G849" s="218" t="s">
        <v>146</v>
      </c>
      <c r="H849" s="219">
        <v>11.25</v>
      </c>
      <c r="I849" s="220"/>
      <c r="J849" s="221">
        <f>ROUND(I849*H849,2)</f>
        <v>0</v>
      </c>
      <c r="K849" s="217" t="s">
        <v>147</v>
      </c>
      <c r="L849" s="47"/>
      <c r="M849" s="222" t="s">
        <v>19</v>
      </c>
      <c r="N849" s="223" t="s">
        <v>41</v>
      </c>
      <c r="O849" s="87"/>
      <c r="P849" s="224">
        <f>O849*H849</f>
        <v>0</v>
      </c>
      <c r="Q849" s="224">
        <v>0</v>
      </c>
      <c r="R849" s="224">
        <f>Q849*H849</f>
        <v>0</v>
      </c>
      <c r="S849" s="224">
        <v>0</v>
      </c>
      <c r="T849" s="225">
        <f>S849*H849</f>
        <v>0</v>
      </c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R849" s="226" t="s">
        <v>148</v>
      </c>
      <c r="AT849" s="226" t="s">
        <v>143</v>
      </c>
      <c r="AU849" s="226" t="s">
        <v>79</v>
      </c>
      <c r="AY849" s="20" t="s">
        <v>141</v>
      </c>
      <c r="BE849" s="227">
        <f>IF(N849="základní",J849,0)</f>
        <v>0</v>
      </c>
      <c r="BF849" s="227">
        <f>IF(N849="snížená",J849,0)</f>
        <v>0</v>
      </c>
      <c r="BG849" s="227">
        <f>IF(N849="zákl. přenesená",J849,0)</f>
        <v>0</v>
      </c>
      <c r="BH849" s="227">
        <f>IF(N849="sníž. přenesená",J849,0)</f>
        <v>0</v>
      </c>
      <c r="BI849" s="227">
        <f>IF(N849="nulová",J849,0)</f>
        <v>0</v>
      </c>
      <c r="BJ849" s="20" t="s">
        <v>77</v>
      </c>
      <c r="BK849" s="227">
        <f>ROUND(I849*H849,2)</f>
        <v>0</v>
      </c>
      <c r="BL849" s="20" t="s">
        <v>148</v>
      </c>
      <c r="BM849" s="226" t="s">
        <v>1312</v>
      </c>
    </row>
    <row r="850" s="2" customFormat="1">
      <c r="A850" s="41"/>
      <c r="B850" s="42"/>
      <c r="C850" s="43"/>
      <c r="D850" s="228" t="s">
        <v>150</v>
      </c>
      <c r="E850" s="43"/>
      <c r="F850" s="229" t="s">
        <v>438</v>
      </c>
      <c r="G850" s="43"/>
      <c r="H850" s="43"/>
      <c r="I850" s="230"/>
      <c r="J850" s="43"/>
      <c r="K850" s="43"/>
      <c r="L850" s="47"/>
      <c r="M850" s="231"/>
      <c r="N850" s="232"/>
      <c r="O850" s="87"/>
      <c r="P850" s="87"/>
      <c r="Q850" s="87"/>
      <c r="R850" s="87"/>
      <c r="S850" s="87"/>
      <c r="T850" s="88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T850" s="20" t="s">
        <v>150</v>
      </c>
      <c r="AU850" s="20" t="s">
        <v>79</v>
      </c>
    </row>
    <row r="851" s="14" customFormat="1">
      <c r="A851" s="14"/>
      <c r="B851" s="244"/>
      <c r="C851" s="245"/>
      <c r="D851" s="235" t="s">
        <v>152</v>
      </c>
      <c r="E851" s="246" t="s">
        <v>19</v>
      </c>
      <c r="F851" s="247" t="s">
        <v>1107</v>
      </c>
      <c r="G851" s="245"/>
      <c r="H851" s="248">
        <v>11.25</v>
      </c>
      <c r="I851" s="249"/>
      <c r="J851" s="245"/>
      <c r="K851" s="245"/>
      <c r="L851" s="250"/>
      <c r="M851" s="251"/>
      <c r="N851" s="252"/>
      <c r="O851" s="252"/>
      <c r="P851" s="252"/>
      <c r="Q851" s="252"/>
      <c r="R851" s="252"/>
      <c r="S851" s="252"/>
      <c r="T851" s="253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T851" s="254" t="s">
        <v>152</v>
      </c>
      <c r="AU851" s="254" t="s">
        <v>79</v>
      </c>
      <c r="AV851" s="14" t="s">
        <v>79</v>
      </c>
      <c r="AW851" s="14" t="s">
        <v>32</v>
      </c>
      <c r="AX851" s="14" t="s">
        <v>70</v>
      </c>
      <c r="AY851" s="254" t="s">
        <v>141</v>
      </c>
    </row>
    <row r="852" s="15" customFormat="1">
      <c r="A852" s="15"/>
      <c r="B852" s="255"/>
      <c r="C852" s="256"/>
      <c r="D852" s="235" t="s">
        <v>152</v>
      </c>
      <c r="E852" s="257" t="s">
        <v>19</v>
      </c>
      <c r="F852" s="258" t="s">
        <v>155</v>
      </c>
      <c r="G852" s="256"/>
      <c r="H852" s="259">
        <v>11.25</v>
      </c>
      <c r="I852" s="260"/>
      <c r="J852" s="256"/>
      <c r="K852" s="256"/>
      <c r="L852" s="261"/>
      <c r="M852" s="262"/>
      <c r="N852" s="263"/>
      <c r="O852" s="263"/>
      <c r="P852" s="263"/>
      <c r="Q852" s="263"/>
      <c r="R852" s="263"/>
      <c r="S852" s="263"/>
      <c r="T852" s="264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T852" s="265" t="s">
        <v>152</v>
      </c>
      <c r="AU852" s="265" t="s">
        <v>79</v>
      </c>
      <c r="AV852" s="15" t="s">
        <v>148</v>
      </c>
      <c r="AW852" s="15" t="s">
        <v>32</v>
      </c>
      <c r="AX852" s="15" t="s">
        <v>77</v>
      </c>
      <c r="AY852" s="265" t="s">
        <v>141</v>
      </c>
    </row>
    <row r="853" s="2" customFormat="1" ht="16.5" customHeight="1">
      <c r="A853" s="41"/>
      <c r="B853" s="42"/>
      <c r="C853" s="215" t="s">
        <v>498</v>
      </c>
      <c r="D853" s="215" t="s">
        <v>143</v>
      </c>
      <c r="E853" s="216" t="s">
        <v>1313</v>
      </c>
      <c r="F853" s="217" t="s">
        <v>1314</v>
      </c>
      <c r="G853" s="218" t="s">
        <v>146</v>
      </c>
      <c r="H853" s="219">
        <v>2</v>
      </c>
      <c r="I853" s="220"/>
      <c r="J853" s="221">
        <f>ROUND(I853*H853,2)</f>
        <v>0</v>
      </c>
      <c r="K853" s="217" t="s">
        <v>147</v>
      </c>
      <c r="L853" s="47"/>
      <c r="M853" s="222" t="s">
        <v>19</v>
      </c>
      <c r="N853" s="223" t="s">
        <v>41</v>
      </c>
      <c r="O853" s="87"/>
      <c r="P853" s="224">
        <f>O853*H853</f>
        <v>0</v>
      </c>
      <c r="Q853" s="224">
        <v>0</v>
      </c>
      <c r="R853" s="224">
        <f>Q853*H853</f>
        <v>0</v>
      </c>
      <c r="S853" s="224">
        <v>0</v>
      </c>
      <c r="T853" s="225">
        <f>S853*H853</f>
        <v>0</v>
      </c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R853" s="226" t="s">
        <v>148</v>
      </c>
      <c r="AT853" s="226" t="s">
        <v>143</v>
      </c>
      <c r="AU853" s="226" t="s">
        <v>79</v>
      </c>
      <c r="AY853" s="20" t="s">
        <v>141</v>
      </c>
      <c r="BE853" s="227">
        <f>IF(N853="základní",J853,0)</f>
        <v>0</v>
      </c>
      <c r="BF853" s="227">
        <f>IF(N853="snížená",J853,0)</f>
        <v>0</v>
      </c>
      <c r="BG853" s="227">
        <f>IF(N853="zákl. přenesená",J853,0)</f>
        <v>0</v>
      </c>
      <c r="BH853" s="227">
        <f>IF(N853="sníž. přenesená",J853,0)</f>
        <v>0</v>
      </c>
      <c r="BI853" s="227">
        <f>IF(N853="nulová",J853,0)</f>
        <v>0</v>
      </c>
      <c r="BJ853" s="20" t="s">
        <v>77</v>
      </c>
      <c r="BK853" s="227">
        <f>ROUND(I853*H853,2)</f>
        <v>0</v>
      </c>
      <c r="BL853" s="20" t="s">
        <v>148</v>
      </c>
      <c r="BM853" s="226" t="s">
        <v>1315</v>
      </c>
    </row>
    <row r="854" s="2" customFormat="1">
      <c r="A854" s="41"/>
      <c r="B854" s="42"/>
      <c r="C854" s="43"/>
      <c r="D854" s="228" t="s">
        <v>150</v>
      </c>
      <c r="E854" s="43"/>
      <c r="F854" s="229" t="s">
        <v>1316</v>
      </c>
      <c r="G854" s="43"/>
      <c r="H854" s="43"/>
      <c r="I854" s="230"/>
      <c r="J854" s="43"/>
      <c r="K854" s="43"/>
      <c r="L854" s="47"/>
      <c r="M854" s="231"/>
      <c r="N854" s="232"/>
      <c r="O854" s="87"/>
      <c r="P854" s="87"/>
      <c r="Q854" s="87"/>
      <c r="R854" s="87"/>
      <c r="S854" s="87"/>
      <c r="T854" s="88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T854" s="20" t="s">
        <v>150</v>
      </c>
      <c r="AU854" s="20" t="s">
        <v>79</v>
      </c>
    </row>
    <row r="855" s="14" customFormat="1">
      <c r="A855" s="14"/>
      <c r="B855" s="244"/>
      <c r="C855" s="245"/>
      <c r="D855" s="235" t="s">
        <v>152</v>
      </c>
      <c r="E855" s="246" t="s">
        <v>19</v>
      </c>
      <c r="F855" s="247" t="s">
        <v>1103</v>
      </c>
      <c r="G855" s="245"/>
      <c r="H855" s="248">
        <v>2</v>
      </c>
      <c r="I855" s="249"/>
      <c r="J855" s="245"/>
      <c r="K855" s="245"/>
      <c r="L855" s="250"/>
      <c r="M855" s="251"/>
      <c r="N855" s="252"/>
      <c r="O855" s="252"/>
      <c r="P855" s="252"/>
      <c r="Q855" s="252"/>
      <c r="R855" s="252"/>
      <c r="S855" s="252"/>
      <c r="T855" s="253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T855" s="254" t="s">
        <v>152</v>
      </c>
      <c r="AU855" s="254" t="s">
        <v>79</v>
      </c>
      <c r="AV855" s="14" t="s">
        <v>79</v>
      </c>
      <c r="AW855" s="14" t="s">
        <v>32</v>
      </c>
      <c r="AX855" s="14" t="s">
        <v>70</v>
      </c>
      <c r="AY855" s="254" t="s">
        <v>141</v>
      </c>
    </row>
    <row r="856" s="15" customFormat="1">
      <c r="A856" s="15"/>
      <c r="B856" s="255"/>
      <c r="C856" s="256"/>
      <c r="D856" s="235" t="s">
        <v>152</v>
      </c>
      <c r="E856" s="257" t="s">
        <v>19</v>
      </c>
      <c r="F856" s="258" t="s">
        <v>155</v>
      </c>
      <c r="G856" s="256"/>
      <c r="H856" s="259">
        <v>2</v>
      </c>
      <c r="I856" s="260"/>
      <c r="J856" s="256"/>
      <c r="K856" s="256"/>
      <c r="L856" s="261"/>
      <c r="M856" s="262"/>
      <c r="N856" s="263"/>
      <c r="O856" s="263"/>
      <c r="P856" s="263"/>
      <c r="Q856" s="263"/>
      <c r="R856" s="263"/>
      <c r="S856" s="263"/>
      <c r="T856" s="264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T856" s="265" t="s">
        <v>152</v>
      </c>
      <c r="AU856" s="265" t="s">
        <v>79</v>
      </c>
      <c r="AV856" s="15" t="s">
        <v>148</v>
      </c>
      <c r="AW856" s="15" t="s">
        <v>32</v>
      </c>
      <c r="AX856" s="15" t="s">
        <v>77</v>
      </c>
      <c r="AY856" s="265" t="s">
        <v>141</v>
      </c>
    </row>
    <row r="857" s="2" customFormat="1" ht="37.8" customHeight="1">
      <c r="A857" s="41"/>
      <c r="B857" s="42"/>
      <c r="C857" s="215" t="s">
        <v>503</v>
      </c>
      <c r="D857" s="215" t="s">
        <v>143</v>
      </c>
      <c r="E857" s="216" t="s">
        <v>440</v>
      </c>
      <c r="F857" s="217" t="s">
        <v>441</v>
      </c>
      <c r="G857" s="218" t="s">
        <v>146</v>
      </c>
      <c r="H857" s="219">
        <v>57.085000000000001</v>
      </c>
      <c r="I857" s="220"/>
      <c r="J857" s="221">
        <f>ROUND(I857*H857,2)</f>
        <v>0</v>
      </c>
      <c r="K857" s="217" t="s">
        <v>147</v>
      </c>
      <c r="L857" s="47"/>
      <c r="M857" s="222" t="s">
        <v>19</v>
      </c>
      <c r="N857" s="223" t="s">
        <v>41</v>
      </c>
      <c r="O857" s="87"/>
      <c r="P857" s="224">
        <f>O857*H857</f>
        <v>0</v>
      </c>
      <c r="Q857" s="224">
        <v>0.089219999999999994</v>
      </c>
      <c r="R857" s="224">
        <f>Q857*H857</f>
        <v>5.0931236999999996</v>
      </c>
      <c r="S857" s="224">
        <v>0</v>
      </c>
      <c r="T857" s="225">
        <f>S857*H857</f>
        <v>0</v>
      </c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R857" s="226" t="s">
        <v>148</v>
      </c>
      <c r="AT857" s="226" t="s">
        <v>143</v>
      </c>
      <c r="AU857" s="226" t="s">
        <v>79</v>
      </c>
      <c r="AY857" s="20" t="s">
        <v>141</v>
      </c>
      <c r="BE857" s="227">
        <f>IF(N857="základní",J857,0)</f>
        <v>0</v>
      </c>
      <c r="BF857" s="227">
        <f>IF(N857="snížená",J857,0)</f>
        <v>0</v>
      </c>
      <c r="BG857" s="227">
        <f>IF(N857="zákl. přenesená",J857,0)</f>
        <v>0</v>
      </c>
      <c r="BH857" s="227">
        <f>IF(N857="sníž. přenesená",J857,0)</f>
        <v>0</v>
      </c>
      <c r="BI857" s="227">
        <f>IF(N857="nulová",J857,0)</f>
        <v>0</v>
      </c>
      <c r="BJ857" s="20" t="s">
        <v>77</v>
      </c>
      <c r="BK857" s="227">
        <f>ROUND(I857*H857,2)</f>
        <v>0</v>
      </c>
      <c r="BL857" s="20" t="s">
        <v>148</v>
      </c>
      <c r="BM857" s="226" t="s">
        <v>1317</v>
      </c>
    </row>
    <row r="858" s="2" customFormat="1">
      <c r="A858" s="41"/>
      <c r="B858" s="42"/>
      <c r="C858" s="43"/>
      <c r="D858" s="228" t="s">
        <v>150</v>
      </c>
      <c r="E858" s="43"/>
      <c r="F858" s="229" t="s">
        <v>443</v>
      </c>
      <c r="G858" s="43"/>
      <c r="H858" s="43"/>
      <c r="I858" s="230"/>
      <c r="J858" s="43"/>
      <c r="K858" s="43"/>
      <c r="L858" s="47"/>
      <c r="M858" s="231"/>
      <c r="N858" s="232"/>
      <c r="O858" s="87"/>
      <c r="P858" s="87"/>
      <c r="Q858" s="87"/>
      <c r="R858" s="87"/>
      <c r="S858" s="87"/>
      <c r="T858" s="88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T858" s="20" t="s">
        <v>150</v>
      </c>
      <c r="AU858" s="20" t="s">
        <v>79</v>
      </c>
    </row>
    <row r="859" s="13" customFormat="1">
      <c r="A859" s="13"/>
      <c r="B859" s="233"/>
      <c r="C859" s="234"/>
      <c r="D859" s="235" t="s">
        <v>152</v>
      </c>
      <c r="E859" s="236" t="s">
        <v>19</v>
      </c>
      <c r="F859" s="237" t="s">
        <v>153</v>
      </c>
      <c r="G859" s="234"/>
      <c r="H859" s="236" t="s">
        <v>19</v>
      </c>
      <c r="I859" s="238"/>
      <c r="J859" s="234"/>
      <c r="K859" s="234"/>
      <c r="L859" s="239"/>
      <c r="M859" s="240"/>
      <c r="N859" s="241"/>
      <c r="O859" s="241"/>
      <c r="P859" s="241"/>
      <c r="Q859" s="241"/>
      <c r="R859" s="241"/>
      <c r="S859" s="241"/>
      <c r="T859" s="242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T859" s="243" t="s">
        <v>152</v>
      </c>
      <c r="AU859" s="243" t="s">
        <v>79</v>
      </c>
      <c r="AV859" s="13" t="s">
        <v>77</v>
      </c>
      <c r="AW859" s="13" t="s">
        <v>32</v>
      </c>
      <c r="AX859" s="13" t="s">
        <v>70</v>
      </c>
      <c r="AY859" s="243" t="s">
        <v>141</v>
      </c>
    </row>
    <row r="860" s="14" customFormat="1">
      <c r="A860" s="14"/>
      <c r="B860" s="244"/>
      <c r="C860" s="245"/>
      <c r="D860" s="235" t="s">
        <v>152</v>
      </c>
      <c r="E860" s="246" t="s">
        <v>19</v>
      </c>
      <c r="F860" s="247" t="s">
        <v>1064</v>
      </c>
      <c r="G860" s="245"/>
      <c r="H860" s="248">
        <v>57.085000000000001</v>
      </c>
      <c r="I860" s="249"/>
      <c r="J860" s="245"/>
      <c r="K860" s="245"/>
      <c r="L860" s="250"/>
      <c r="M860" s="251"/>
      <c r="N860" s="252"/>
      <c r="O860" s="252"/>
      <c r="P860" s="252"/>
      <c r="Q860" s="252"/>
      <c r="R860" s="252"/>
      <c r="S860" s="252"/>
      <c r="T860" s="253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T860" s="254" t="s">
        <v>152</v>
      </c>
      <c r="AU860" s="254" t="s">
        <v>79</v>
      </c>
      <c r="AV860" s="14" t="s">
        <v>79</v>
      </c>
      <c r="AW860" s="14" t="s">
        <v>32</v>
      </c>
      <c r="AX860" s="14" t="s">
        <v>70</v>
      </c>
      <c r="AY860" s="254" t="s">
        <v>141</v>
      </c>
    </row>
    <row r="861" s="15" customFormat="1">
      <c r="A861" s="15"/>
      <c r="B861" s="255"/>
      <c r="C861" s="256"/>
      <c r="D861" s="235" t="s">
        <v>152</v>
      </c>
      <c r="E861" s="257" t="s">
        <v>19</v>
      </c>
      <c r="F861" s="258" t="s">
        <v>155</v>
      </c>
      <c r="G861" s="256"/>
      <c r="H861" s="259">
        <v>57.085000000000001</v>
      </c>
      <c r="I861" s="260"/>
      <c r="J861" s="256"/>
      <c r="K861" s="256"/>
      <c r="L861" s="261"/>
      <c r="M861" s="262"/>
      <c r="N861" s="263"/>
      <c r="O861" s="263"/>
      <c r="P861" s="263"/>
      <c r="Q861" s="263"/>
      <c r="R861" s="263"/>
      <c r="S861" s="263"/>
      <c r="T861" s="264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T861" s="265" t="s">
        <v>152</v>
      </c>
      <c r="AU861" s="265" t="s">
        <v>79</v>
      </c>
      <c r="AV861" s="15" t="s">
        <v>148</v>
      </c>
      <c r="AW861" s="15" t="s">
        <v>32</v>
      </c>
      <c r="AX861" s="15" t="s">
        <v>77</v>
      </c>
      <c r="AY861" s="265" t="s">
        <v>141</v>
      </c>
    </row>
    <row r="862" s="2" customFormat="1" ht="16.5" customHeight="1">
      <c r="A862" s="41"/>
      <c r="B862" s="42"/>
      <c r="C862" s="277" t="s">
        <v>508</v>
      </c>
      <c r="D862" s="277" t="s">
        <v>354</v>
      </c>
      <c r="E862" s="278" t="s">
        <v>445</v>
      </c>
      <c r="F862" s="279" t="s">
        <v>446</v>
      </c>
      <c r="G862" s="280" t="s">
        <v>146</v>
      </c>
      <c r="H862" s="281">
        <v>5.9939999999999998</v>
      </c>
      <c r="I862" s="282"/>
      <c r="J862" s="283">
        <f>ROUND(I862*H862,2)</f>
        <v>0</v>
      </c>
      <c r="K862" s="279" t="s">
        <v>147</v>
      </c>
      <c r="L862" s="284"/>
      <c r="M862" s="285" t="s">
        <v>19</v>
      </c>
      <c r="N862" s="286" t="s">
        <v>41</v>
      </c>
      <c r="O862" s="87"/>
      <c r="P862" s="224">
        <f>O862*H862</f>
        <v>0</v>
      </c>
      <c r="Q862" s="224">
        <v>0.113</v>
      </c>
      <c r="R862" s="224">
        <f>Q862*H862</f>
        <v>0.67732199999999998</v>
      </c>
      <c r="S862" s="224">
        <v>0</v>
      </c>
      <c r="T862" s="225">
        <f>S862*H862</f>
        <v>0</v>
      </c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R862" s="226" t="s">
        <v>205</v>
      </c>
      <c r="AT862" s="226" t="s">
        <v>354</v>
      </c>
      <c r="AU862" s="226" t="s">
        <v>79</v>
      </c>
      <c r="AY862" s="20" t="s">
        <v>141</v>
      </c>
      <c r="BE862" s="227">
        <f>IF(N862="základní",J862,0)</f>
        <v>0</v>
      </c>
      <c r="BF862" s="227">
        <f>IF(N862="snížená",J862,0)</f>
        <v>0</v>
      </c>
      <c r="BG862" s="227">
        <f>IF(N862="zákl. přenesená",J862,0)</f>
        <v>0</v>
      </c>
      <c r="BH862" s="227">
        <f>IF(N862="sníž. přenesená",J862,0)</f>
        <v>0</v>
      </c>
      <c r="BI862" s="227">
        <f>IF(N862="nulová",J862,0)</f>
        <v>0</v>
      </c>
      <c r="BJ862" s="20" t="s">
        <v>77</v>
      </c>
      <c r="BK862" s="227">
        <f>ROUND(I862*H862,2)</f>
        <v>0</v>
      </c>
      <c r="BL862" s="20" t="s">
        <v>148</v>
      </c>
      <c r="BM862" s="226" t="s">
        <v>1318</v>
      </c>
    </row>
    <row r="863" s="13" customFormat="1">
      <c r="A863" s="13"/>
      <c r="B863" s="233"/>
      <c r="C863" s="234"/>
      <c r="D863" s="235" t="s">
        <v>152</v>
      </c>
      <c r="E863" s="236" t="s">
        <v>19</v>
      </c>
      <c r="F863" s="237" t="s">
        <v>448</v>
      </c>
      <c r="G863" s="234"/>
      <c r="H863" s="236" t="s">
        <v>19</v>
      </c>
      <c r="I863" s="238"/>
      <c r="J863" s="234"/>
      <c r="K863" s="234"/>
      <c r="L863" s="239"/>
      <c r="M863" s="240"/>
      <c r="N863" s="241"/>
      <c r="O863" s="241"/>
      <c r="P863" s="241"/>
      <c r="Q863" s="241"/>
      <c r="R863" s="241"/>
      <c r="S863" s="241"/>
      <c r="T863" s="242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T863" s="243" t="s">
        <v>152</v>
      </c>
      <c r="AU863" s="243" t="s">
        <v>79</v>
      </c>
      <c r="AV863" s="13" t="s">
        <v>77</v>
      </c>
      <c r="AW863" s="13" t="s">
        <v>32</v>
      </c>
      <c r="AX863" s="13" t="s">
        <v>70</v>
      </c>
      <c r="AY863" s="243" t="s">
        <v>141</v>
      </c>
    </row>
    <row r="864" s="14" customFormat="1">
      <c r="A864" s="14"/>
      <c r="B864" s="244"/>
      <c r="C864" s="245"/>
      <c r="D864" s="235" t="s">
        <v>152</v>
      </c>
      <c r="E864" s="246" t="s">
        <v>19</v>
      </c>
      <c r="F864" s="247" t="s">
        <v>1319</v>
      </c>
      <c r="G864" s="245"/>
      <c r="H864" s="248">
        <v>5.7089999999999996</v>
      </c>
      <c r="I864" s="249"/>
      <c r="J864" s="245"/>
      <c r="K864" s="245"/>
      <c r="L864" s="250"/>
      <c r="M864" s="251"/>
      <c r="N864" s="252"/>
      <c r="O864" s="252"/>
      <c r="P864" s="252"/>
      <c r="Q864" s="252"/>
      <c r="R864" s="252"/>
      <c r="S864" s="252"/>
      <c r="T864" s="253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T864" s="254" t="s">
        <v>152</v>
      </c>
      <c r="AU864" s="254" t="s">
        <v>79</v>
      </c>
      <c r="AV864" s="14" t="s">
        <v>79</v>
      </c>
      <c r="AW864" s="14" t="s">
        <v>32</v>
      </c>
      <c r="AX864" s="14" t="s">
        <v>70</v>
      </c>
      <c r="AY864" s="254" t="s">
        <v>141</v>
      </c>
    </row>
    <row r="865" s="15" customFormat="1">
      <c r="A865" s="15"/>
      <c r="B865" s="255"/>
      <c r="C865" s="256"/>
      <c r="D865" s="235" t="s">
        <v>152</v>
      </c>
      <c r="E865" s="257" t="s">
        <v>19</v>
      </c>
      <c r="F865" s="258" t="s">
        <v>155</v>
      </c>
      <c r="G865" s="256"/>
      <c r="H865" s="259">
        <v>5.7089999999999996</v>
      </c>
      <c r="I865" s="260"/>
      <c r="J865" s="256"/>
      <c r="K865" s="256"/>
      <c r="L865" s="261"/>
      <c r="M865" s="262"/>
      <c r="N865" s="263"/>
      <c r="O865" s="263"/>
      <c r="P865" s="263"/>
      <c r="Q865" s="263"/>
      <c r="R865" s="263"/>
      <c r="S865" s="263"/>
      <c r="T865" s="264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T865" s="265" t="s">
        <v>152</v>
      </c>
      <c r="AU865" s="265" t="s">
        <v>79</v>
      </c>
      <c r="AV865" s="15" t="s">
        <v>148</v>
      </c>
      <c r="AW865" s="15" t="s">
        <v>32</v>
      </c>
      <c r="AX865" s="15" t="s">
        <v>77</v>
      </c>
      <c r="AY865" s="265" t="s">
        <v>141</v>
      </c>
    </row>
    <row r="866" s="14" customFormat="1">
      <c r="A866" s="14"/>
      <c r="B866" s="244"/>
      <c r="C866" s="245"/>
      <c r="D866" s="235" t="s">
        <v>152</v>
      </c>
      <c r="E866" s="245"/>
      <c r="F866" s="247" t="s">
        <v>1320</v>
      </c>
      <c r="G866" s="245"/>
      <c r="H866" s="248">
        <v>5.9939999999999998</v>
      </c>
      <c r="I866" s="249"/>
      <c r="J866" s="245"/>
      <c r="K866" s="245"/>
      <c r="L866" s="250"/>
      <c r="M866" s="251"/>
      <c r="N866" s="252"/>
      <c r="O866" s="252"/>
      <c r="P866" s="252"/>
      <c r="Q866" s="252"/>
      <c r="R866" s="252"/>
      <c r="S866" s="252"/>
      <c r="T866" s="253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T866" s="254" t="s">
        <v>152</v>
      </c>
      <c r="AU866" s="254" t="s">
        <v>79</v>
      </c>
      <c r="AV866" s="14" t="s">
        <v>79</v>
      </c>
      <c r="AW866" s="14" t="s">
        <v>4</v>
      </c>
      <c r="AX866" s="14" t="s">
        <v>77</v>
      </c>
      <c r="AY866" s="254" t="s">
        <v>141</v>
      </c>
    </row>
    <row r="867" s="2" customFormat="1" ht="37.8" customHeight="1">
      <c r="A867" s="41"/>
      <c r="B867" s="42"/>
      <c r="C867" s="215" t="s">
        <v>515</v>
      </c>
      <c r="D867" s="215" t="s">
        <v>143</v>
      </c>
      <c r="E867" s="216" t="s">
        <v>1321</v>
      </c>
      <c r="F867" s="217" t="s">
        <v>1322</v>
      </c>
      <c r="G867" s="218" t="s">
        <v>146</v>
      </c>
      <c r="H867" s="219">
        <v>15</v>
      </c>
      <c r="I867" s="220"/>
      <c r="J867" s="221">
        <f>ROUND(I867*H867,2)</f>
        <v>0</v>
      </c>
      <c r="K867" s="217" t="s">
        <v>147</v>
      </c>
      <c r="L867" s="47"/>
      <c r="M867" s="222" t="s">
        <v>19</v>
      </c>
      <c r="N867" s="223" t="s">
        <v>41</v>
      </c>
      <c r="O867" s="87"/>
      <c r="P867" s="224">
        <f>O867*H867</f>
        <v>0</v>
      </c>
      <c r="Q867" s="224">
        <v>0.11162</v>
      </c>
      <c r="R867" s="224">
        <f>Q867*H867</f>
        <v>1.6742999999999999</v>
      </c>
      <c r="S867" s="224">
        <v>0</v>
      </c>
      <c r="T867" s="225">
        <f>S867*H867</f>
        <v>0</v>
      </c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R867" s="226" t="s">
        <v>148</v>
      </c>
      <c r="AT867" s="226" t="s">
        <v>143</v>
      </c>
      <c r="AU867" s="226" t="s">
        <v>79</v>
      </c>
      <c r="AY867" s="20" t="s">
        <v>141</v>
      </c>
      <c r="BE867" s="227">
        <f>IF(N867="základní",J867,0)</f>
        <v>0</v>
      </c>
      <c r="BF867" s="227">
        <f>IF(N867="snížená",J867,0)</f>
        <v>0</v>
      </c>
      <c r="BG867" s="227">
        <f>IF(N867="zákl. přenesená",J867,0)</f>
        <v>0</v>
      </c>
      <c r="BH867" s="227">
        <f>IF(N867="sníž. přenesená",J867,0)</f>
        <v>0</v>
      </c>
      <c r="BI867" s="227">
        <f>IF(N867="nulová",J867,0)</f>
        <v>0</v>
      </c>
      <c r="BJ867" s="20" t="s">
        <v>77</v>
      </c>
      <c r="BK867" s="227">
        <f>ROUND(I867*H867,2)</f>
        <v>0</v>
      </c>
      <c r="BL867" s="20" t="s">
        <v>148</v>
      </c>
      <c r="BM867" s="226" t="s">
        <v>1323</v>
      </c>
    </row>
    <row r="868" s="2" customFormat="1">
      <c r="A868" s="41"/>
      <c r="B868" s="42"/>
      <c r="C868" s="43"/>
      <c r="D868" s="228" t="s">
        <v>150</v>
      </c>
      <c r="E868" s="43"/>
      <c r="F868" s="229" t="s">
        <v>1324</v>
      </c>
      <c r="G868" s="43"/>
      <c r="H868" s="43"/>
      <c r="I868" s="230"/>
      <c r="J868" s="43"/>
      <c r="K868" s="43"/>
      <c r="L868" s="47"/>
      <c r="M868" s="231"/>
      <c r="N868" s="232"/>
      <c r="O868" s="87"/>
      <c r="P868" s="87"/>
      <c r="Q868" s="87"/>
      <c r="R868" s="87"/>
      <c r="S868" s="87"/>
      <c r="T868" s="88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T868" s="20" t="s">
        <v>150</v>
      </c>
      <c r="AU868" s="20" t="s">
        <v>79</v>
      </c>
    </row>
    <row r="869" s="14" customFormat="1">
      <c r="A869" s="14"/>
      <c r="B869" s="244"/>
      <c r="C869" s="245"/>
      <c r="D869" s="235" t="s">
        <v>152</v>
      </c>
      <c r="E869" s="246" t="s">
        <v>19</v>
      </c>
      <c r="F869" s="247" t="s">
        <v>1074</v>
      </c>
      <c r="G869" s="245"/>
      <c r="H869" s="248">
        <v>15</v>
      </c>
      <c r="I869" s="249"/>
      <c r="J869" s="245"/>
      <c r="K869" s="245"/>
      <c r="L869" s="250"/>
      <c r="M869" s="251"/>
      <c r="N869" s="252"/>
      <c r="O869" s="252"/>
      <c r="P869" s="252"/>
      <c r="Q869" s="252"/>
      <c r="R869" s="252"/>
      <c r="S869" s="252"/>
      <c r="T869" s="253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T869" s="254" t="s">
        <v>152</v>
      </c>
      <c r="AU869" s="254" t="s">
        <v>79</v>
      </c>
      <c r="AV869" s="14" t="s">
        <v>79</v>
      </c>
      <c r="AW869" s="14" t="s">
        <v>32</v>
      </c>
      <c r="AX869" s="14" t="s">
        <v>70</v>
      </c>
      <c r="AY869" s="254" t="s">
        <v>141</v>
      </c>
    </row>
    <row r="870" s="15" customFormat="1">
      <c r="A870" s="15"/>
      <c r="B870" s="255"/>
      <c r="C870" s="256"/>
      <c r="D870" s="235" t="s">
        <v>152</v>
      </c>
      <c r="E870" s="257" t="s">
        <v>19</v>
      </c>
      <c r="F870" s="258" t="s">
        <v>155</v>
      </c>
      <c r="G870" s="256"/>
      <c r="H870" s="259">
        <v>15</v>
      </c>
      <c r="I870" s="260"/>
      <c r="J870" s="256"/>
      <c r="K870" s="256"/>
      <c r="L870" s="261"/>
      <c r="M870" s="262"/>
      <c r="N870" s="263"/>
      <c r="O870" s="263"/>
      <c r="P870" s="263"/>
      <c r="Q870" s="263"/>
      <c r="R870" s="263"/>
      <c r="S870" s="263"/>
      <c r="T870" s="264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T870" s="265" t="s">
        <v>152</v>
      </c>
      <c r="AU870" s="265" t="s">
        <v>79</v>
      </c>
      <c r="AV870" s="15" t="s">
        <v>148</v>
      </c>
      <c r="AW870" s="15" t="s">
        <v>32</v>
      </c>
      <c r="AX870" s="15" t="s">
        <v>77</v>
      </c>
      <c r="AY870" s="265" t="s">
        <v>141</v>
      </c>
    </row>
    <row r="871" s="2" customFormat="1" ht="16.5" customHeight="1">
      <c r="A871" s="41"/>
      <c r="B871" s="42"/>
      <c r="C871" s="277" t="s">
        <v>521</v>
      </c>
      <c r="D871" s="277" t="s">
        <v>354</v>
      </c>
      <c r="E871" s="278" t="s">
        <v>1325</v>
      </c>
      <c r="F871" s="279" t="s">
        <v>1326</v>
      </c>
      <c r="G871" s="280" t="s">
        <v>146</v>
      </c>
      <c r="H871" s="281">
        <v>1.575</v>
      </c>
      <c r="I871" s="282"/>
      <c r="J871" s="283">
        <f>ROUND(I871*H871,2)</f>
        <v>0</v>
      </c>
      <c r="K871" s="279" t="s">
        <v>147</v>
      </c>
      <c r="L871" s="284"/>
      <c r="M871" s="285" t="s">
        <v>19</v>
      </c>
      <c r="N871" s="286" t="s">
        <v>41</v>
      </c>
      <c r="O871" s="87"/>
      <c r="P871" s="224">
        <f>O871*H871</f>
        <v>0</v>
      </c>
      <c r="Q871" s="224">
        <v>0.152</v>
      </c>
      <c r="R871" s="224">
        <f>Q871*H871</f>
        <v>0.23939999999999997</v>
      </c>
      <c r="S871" s="224">
        <v>0</v>
      </c>
      <c r="T871" s="225">
        <f>S871*H871</f>
        <v>0</v>
      </c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R871" s="226" t="s">
        <v>205</v>
      </c>
      <c r="AT871" s="226" t="s">
        <v>354</v>
      </c>
      <c r="AU871" s="226" t="s">
        <v>79</v>
      </c>
      <c r="AY871" s="20" t="s">
        <v>141</v>
      </c>
      <c r="BE871" s="227">
        <f>IF(N871="základní",J871,0)</f>
        <v>0</v>
      </c>
      <c r="BF871" s="227">
        <f>IF(N871="snížená",J871,0)</f>
        <v>0</v>
      </c>
      <c r="BG871" s="227">
        <f>IF(N871="zákl. přenesená",J871,0)</f>
        <v>0</v>
      </c>
      <c r="BH871" s="227">
        <f>IF(N871="sníž. přenesená",J871,0)</f>
        <v>0</v>
      </c>
      <c r="BI871" s="227">
        <f>IF(N871="nulová",J871,0)</f>
        <v>0</v>
      </c>
      <c r="BJ871" s="20" t="s">
        <v>77</v>
      </c>
      <c r="BK871" s="227">
        <f>ROUND(I871*H871,2)</f>
        <v>0</v>
      </c>
      <c r="BL871" s="20" t="s">
        <v>148</v>
      </c>
      <c r="BM871" s="226" t="s">
        <v>1327</v>
      </c>
    </row>
    <row r="872" s="14" customFormat="1">
      <c r="A872" s="14"/>
      <c r="B872" s="244"/>
      <c r="C872" s="245"/>
      <c r="D872" s="235" t="s">
        <v>152</v>
      </c>
      <c r="E872" s="246" t="s">
        <v>19</v>
      </c>
      <c r="F872" s="247" t="s">
        <v>1328</v>
      </c>
      <c r="G872" s="245"/>
      <c r="H872" s="248">
        <v>1.5</v>
      </c>
      <c r="I872" s="249"/>
      <c r="J872" s="245"/>
      <c r="K872" s="245"/>
      <c r="L872" s="250"/>
      <c r="M872" s="251"/>
      <c r="N872" s="252"/>
      <c r="O872" s="252"/>
      <c r="P872" s="252"/>
      <c r="Q872" s="252"/>
      <c r="R872" s="252"/>
      <c r="S872" s="252"/>
      <c r="T872" s="253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T872" s="254" t="s">
        <v>152</v>
      </c>
      <c r="AU872" s="254" t="s">
        <v>79</v>
      </c>
      <c r="AV872" s="14" t="s">
        <v>79</v>
      </c>
      <c r="AW872" s="14" t="s">
        <v>32</v>
      </c>
      <c r="AX872" s="14" t="s">
        <v>70</v>
      </c>
      <c r="AY872" s="254" t="s">
        <v>141</v>
      </c>
    </row>
    <row r="873" s="15" customFormat="1">
      <c r="A873" s="15"/>
      <c r="B873" s="255"/>
      <c r="C873" s="256"/>
      <c r="D873" s="235" t="s">
        <v>152</v>
      </c>
      <c r="E873" s="257" t="s">
        <v>19</v>
      </c>
      <c r="F873" s="258" t="s">
        <v>155</v>
      </c>
      <c r="G873" s="256"/>
      <c r="H873" s="259">
        <v>1.5</v>
      </c>
      <c r="I873" s="260"/>
      <c r="J873" s="256"/>
      <c r="K873" s="256"/>
      <c r="L873" s="261"/>
      <c r="M873" s="262"/>
      <c r="N873" s="263"/>
      <c r="O873" s="263"/>
      <c r="P873" s="263"/>
      <c r="Q873" s="263"/>
      <c r="R873" s="263"/>
      <c r="S873" s="263"/>
      <c r="T873" s="264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T873" s="265" t="s">
        <v>152</v>
      </c>
      <c r="AU873" s="265" t="s">
        <v>79</v>
      </c>
      <c r="AV873" s="15" t="s">
        <v>148</v>
      </c>
      <c r="AW873" s="15" t="s">
        <v>32</v>
      </c>
      <c r="AX873" s="15" t="s">
        <v>77</v>
      </c>
      <c r="AY873" s="265" t="s">
        <v>141</v>
      </c>
    </row>
    <row r="874" s="14" customFormat="1">
      <c r="A874" s="14"/>
      <c r="B874" s="244"/>
      <c r="C874" s="245"/>
      <c r="D874" s="235" t="s">
        <v>152</v>
      </c>
      <c r="E874" s="245"/>
      <c r="F874" s="247" t="s">
        <v>1329</v>
      </c>
      <c r="G874" s="245"/>
      <c r="H874" s="248">
        <v>1.575</v>
      </c>
      <c r="I874" s="249"/>
      <c r="J874" s="245"/>
      <c r="K874" s="245"/>
      <c r="L874" s="250"/>
      <c r="M874" s="251"/>
      <c r="N874" s="252"/>
      <c r="O874" s="252"/>
      <c r="P874" s="252"/>
      <c r="Q874" s="252"/>
      <c r="R874" s="252"/>
      <c r="S874" s="252"/>
      <c r="T874" s="253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T874" s="254" t="s">
        <v>152</v>
      </c>
      <c r="AU874" s="254" t="s">
        <v>79</v>
      </c>
      <c r="AV874" s="14" t="s">
        <v>79</v>
      </c>
      <c r="AW874" s="14" t="s">
        <v>4</v>
      </c>
      <c r="AX874" s="14" t="s">
        <v>77</v>
      </c>
      <c r="AY874" s="254" t="s">
        <v>141</v>
      </c>
    </row>
    <row r="875" s="12" customFormat="1" ht="22.8" customHeight="1">
      <c r="A875" s="12"/>
      <c r="B875" s="199"/>
      <c r="C875" s="200"/>
      <c r="D875" s="201" t="s">
        <v>69</v>
      </c>
      <c r="E875" s="213" t="s">
        <v>205</v>
      </c>
      <c r="F875" s="213" t="s">
        <v>451</v>
      </c>
      <c r="G875" s="200"/>
      <c r="H875" s="200"/>
      <c r="I875" s="203"/>
      <c r="J875" s="214">
        <f>BK875</f>
        <v>0</v>
      </c>
      <c r="K875" s="200"/>
      <c r="L875" s="205"/>
      <c r="M875" s="206"/>
      <c r="N875" s="207"/>
      <c r="O875" s="207"/>
      <c r="P875" s="208">
        <f>SUM(P876:P879)</f>
        <v>0</v>
      </c>
      <c r="Q875" s="207"/>
      <c r="R875" s="208">
        <f>SUM(R876:R879)</f>
        <v>0</v>
      </c>
      <c r="S875" s="207"/>
      <c r="T875" s="209">
        <f>SUM(T876:T879)</f>
        <v>2.1999999999999997</v>
      </c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R875" s="210" t="s">
        <v>77</v>
      </c>
      <c r="AT875" s="211" t="s">
        <v>69</v>
      </c>
      <c r="AU875" s="211" t="s">
        <v>77</v>
      </c>
      <c r="AY875" s="210" t="s">
        <v>141</v>
      </c>
      <c r="BK875" s="212">
        <f>SUM(BK876:BK879)</f>
        <v>0</v>
      </c>
    </row>
    <row r="876" s="2" customFormat="1" ht="21.75" customHeight="1">
      <c r="A876" s="41"/>
      <c r="B876" s="42"/>
      <c r="C876" s="215" t="s">
        <v>527</v>
      </c>
      <c r="D876" s="215" t="s">
        <v>143</v>
      </c>
      <c r="E876" s="216" t="s">
        <v>453</v>
      </c>
      <c r="F876" s="217" t="s">
        <v>454</v>
      </c>
      <c r="G876" s="218" t="s">
        <v>188</v>
      </c>
      <c r="H876" s="219">
        <v>50</v>
      </c>
      <c r="I876" s="220"/>
      <c r="J876" s="221">
        <f>ROUND(I876*H876,2)</f>
        <v>0</v>
      </c>
      <c r="K876" s="217" t="s">
        <v>147</v>
      </c>
      <c r="L876" s="47"/>
      <c r="M876" s="222" t="s">
        <v>19</v>
      </c>
      <c r="N876" s="223" t="s">
        <v>41</v>
      </c>
      <c r="O876" s="87"/>
      <c r="P876" s="224">
        <f>O876*H876</f>
        <v>0</v>
      </c>
      <c r="Q876" s="224">
        <v>0</v>
      </c>
      <c r="R876" s="224">
        <f>Q876*H876</f>
        <v>0</v>
      </c>
      <c r="S876" s="224">
        <v>0.043999999999999997</v>
      </c>
      <c r="T876" s="225">
        <f>S876*H876</f>
        <v>2.1999999999999997</v>
      </c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R876" s="226" t="s">
        <v>148</v>
      </c>
      <c r="AT876" s="226" t="s">
        <v>143</v>
      </c>
      <c r="AU876" s="226" t="s">
        <v>79</v>
      </c>
      <c r="AY876" s="20" t="s">
        <v>141</v>
      </c>
      <c r="BE876" s="227">
        <f>IF(N876="základní",J876,0)</f>
        <v>0</v>
      </c>
      <c r="BF876" s="227">
        <f>IF(N876="snížená",J876,0)</f>
        <v>0</v>
      </c>
      <c r="BG876" s="227">
        <f>IF(N876="zákl. přenesená",J876,0)</f>
        <v>0</v>
      </c>
      <c r="BH876" s="227">
        <f>IF(N876="sníž. přenesená",J876,0)</f>
        <v>0</v>
      </c>
      <c r="BI876" s="227">
        <f>IF(N876="nulová",J876,0)</f>
        <v>0</v>
      </c>
      <c r="BJ876" s="20" t="s">
        <v>77</v>
      </c>
      <c r="BK876" s="227">
        <f>ROUND(I876*H876,2)</f>
        <v>0</v>
      </c>
      <c r="BL876" s="20" t="s">
        <v>148</v>
      </c>
      <c r="BM876" s="226" t="s">
        <v>1330</v>
      </c>
    </row>
    <row r="877" s="2" customFormat="1">
      <c r="A877" s="41"/>
      <c r="B877" s="42"/>
      <c r="C877" s="43"/>
      <c r="D877" s="228" t="s">
        <v>150</v>
      </c>
      <c r="E877" s="43"/>
      <c r="F877" s="229" t="s">
        <v>456</v>
      </c>
      <c r="G877" s="43"/>
      <c r="H877" s="43"/>
      <c r="I877" s="230"/>
      <c r="J877" s="43"/>
      <c r="K877" s="43"/>
      <c r="L877" s="47"/>
      <c r="M877" s="231"/>
      <c r="N877" s="232"/>
      <c r="O877" s="87"/>
      <c r="P877" s="87"/>
      <c r="Q877" s="87"/>
      <c r="R877" s="87"/>
      <c r="S877" s="87"/>
      <c r="T877" s="88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T877" s="20" t="s">
        <v>150</v>
      </c>
      <c r="AU877" s="20" t="s">
        <v>79</v>
      </c>
    </row>
    <row r="878" s="14" customFormat="1">
      <c r="A878" s="14"/>
      <c r="B878" s="244"/>
      <c r="C878" s="245"/>
      <c r="D878" s="235" t="s">
        <v>152</v>
      </c>
      <c r="E878" s="246" t="s">
        <v>19</v>
      </c>
      <c r="F878" s="247" t="s">
        <v>1331</v>
      </c>
      <c r="G878" s="245"/>
      <c r="H878" s="248">
        <v>50</v>
      </c>
      <c r="I878" s="249"/>
      <c r="J878" s="245"/>
      <c r="K878" s="245"/>
      <c r="L878" s="250"/>
      <c r="M878" s="251"/>
      <c r="N878" s="252"/>
      <c r="O878" s="252"/>
      <c r="P878" s="252"/>
      <c r="Q878" s="252"/>
      <c r="R878" s="252"/>
      <c r="S878" s="252"/>
      <c r="T878" s="253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T878" s="254" t="s">
        <v>152</v>
      </c>
      <c r="AU878" s="254" t="s">
        <v>79</v>
      </c>
      <c r="AV878" s="14" t="s">
        <v>79</v>
      </c>
      <c r="AW878" s="14" t="s">
        <v>32</v>
      </c>
      <c r="AX878" s="14" t="s">
        <v>70</v>
      </c>
      <c r="AY878" s="254" t="s">
        <v>141</v>
      </c>
    </row>
    <row r="879" s="15" customFormat="1">
      <c r="A879" s="15"/>
      <c r="B879" s="255"/>
      <c r="C879" s="256"/>
      <c r="D879" s="235" t="s">
        <v>152</v>
      </c>
      <c r="E879" s="257" t="s">
        <v>19</v>
      </c>
      <c r="F879" s="258" t="s">
        <v>155</v>
      </c>
      <c r="G879" s="256"/>
      <c r="H879" s="259">
        <v>50</v>
      </c>
      <c r="I879" s="260"/>
      <c r="J879" s="256"/>
      <c r="K879" s="256"/>
      <c r="L879" s="261"/>
      <c r="M879" s="262"/>
      <c r="N879" s="263"/>
      <c r="O879" s="263"/>
      <c r="P879" s="263"/>
      <c r="Q879" s="263"/>
      <c r="R879" s="263"/>
      <c r="S879" s="263"/>
      <c r="T879" s="264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T879" s="265" t="s">
        <v>152</v>
      </c>
      <c r="AU879" s="265" t="s">
        <v>79</v>
      </c>
      <c r="AV879" s="15" t="s">
        <v>148</v>
      </c>
      <c r="AW879" s="15" t="s">
        <v>32</v>
      </c>
      <c r="AX879" s="15" t="s">
        <v>77</v>
      </c>
      <c r="AY879" s="265" t="s">
        <v>141</v>
      </c>
    </row>
    <row r="880" s="12" customFormat="1" ht="22.8" customHeight="1">
      <c r="A880" s="12"/>
      <c r="B880" s="199"/>
      <c r="C880" s="200"/>
      <c r="D880" s="201" t="s">
        <v>69</v>
      </c>
      <c r="E880" s="213" t="s">
        <v>213</v>
      </c>
      <c r="F880" s="213" t="s">
        <v>470</v>
      </c>
      <c r="G880" s="200"/>
      <c r="H880" s="200"/>
      <c r="I880" s="203"/>
      <c r="J880" s="214">
        <f>BK880</f>
        <v>0</v>
      </c>
      <c r="K880" s="200"/>
      <c r="L880" s="205"/>
      <c r="M880" s="206"/>
      <c r="N880" s="207"/>
      <c r="O880" s="207"/>
      <c r="P880" s="208">
        <f>SUM(P881:P922)</f>
        <v>0</v>
      </c>
      <c r="Q880" s="207"/>
      <c r="R880" s="208">
        <f>SUM(R881:R922)</f>
        <v>3.6508816399999993</v>
      </c>
      <c r="S880" s="207"/>
      <c r="T880" s="209">
        <f>SUM(T881:T922)</f>
        <v>0</v>
      </c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R880" s="210" t="s">
        <v>77</v>
      </c>
      <c r="AT880" s="211" t="s">
        <v>69</v>
      </c>
      <c r="AU880" s="211" t="s">
        <v>77</v>
      </c>
      <c r="AY880" s="210" t="s">
        <v>141</v>
      </c>
      <c r="BK880" s="212">
        <f>SUM(BK881:BK922)</f>
        <v>0</v>
      </c>
    </row>
    <row r="881" s="2" customFormat="1" ht="24.15" customHeight="1">
      <c r="A881" s="41"/>
      <c r="B881" s="42"/>
      <c r="C881" s="215" t="s">
        <v>534</v>
      </c>
      <c r="D881" s="215" t="s">
        <v>143</v>
      </c>
      <c r="E881" s="216" t="s">
        <v>472</v>
      </c>
      <c r="F881" s="217" t="s">
        <v>473</v>
      </c>
      <c r="G881" s="218" t="s">
        <v>188</v>
      </c>
      <c r="H881" s="219">
        <v>2</v>
      </c>
      <c r="I881" s="220"/>
      <c r="J881" s="221">
        <f>ROUND(I881*H881,2)</f>
        <v>0</v>
      </c>
      <c r="K881" s="217" t="s">
        <v>147</v>
      </c>
      <c r="L881" s="47"/>
      <c r="M881" s="222" t="s">
        <v>19</v>
      </c>
      <c r="N881" s="223" t="s">
        <v>41</v>
      </c>
      <c r="O881" s="87"/>
      <c r="P881" s="224">
        <f>O881*H881</f>
        <v>0</v>
      </c>
      <c r="Q881" s="224">
        <v>0.16850000000000001</v>
      </c>
      <c r="R881" s="224">
        <f>Q881*H881</f>
        <v>0.33700000000000002</v>
      </c>
      <c r="S881" s="224">
        <v>0</v>
      </c>
      <c r="T881" s="225">
        <f>S881*H881</f>
        <v>0</v>
      </c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R881" s="226" t="s">
        <v>148</v>
      </c>
      <c r="AT881" s="226" t="s">
        <v>143</v>
      </c>
      <c r="AU881" s="226" t="s">
        <v>79</v>
      </c>
      <c r="AY881" s="20" t="s">
        <v>141</v>
      </c>
      <c r="BE881" s="227">
        <f>IF(N881="základní",J881,0)</f>
        <v>0</v>
      </c>
      <c r="BF881" s="227">
        <f>IF(N881="snížená",J881,0)</f>
        <v>0</v>
      </c>
      <c r="BG881" s="227">
        <f>IF(N881="zákl. přenesená",J881,0)</f>
        <v>0</v>
      </c>
      <c r="BH881" s="227">
        <f>IF(N881="sníž. přenesená",J881,0)</f>
        <v>0</v>
      </c>
      <c r="BI881" s="227">
        <f>IF(N881="nulová",J881,0)</f>
        <v>0</v>
      </c>
      <c r="BJ881" s="20" t="s">
        <v>77</v>
      </c>
      <c r="BK881" s="227">
        <f>ROUND(I881*H881,2)</f>
        <v>0</v>
      </c>
      <c r="BL881" s="20" t="s">
        <v>148</v>
      </c>
      <c r="BM881" s="226" t="s">
        <v>1332</v>
      </c>
    </row>
    <row r="882" s="2" customFormat="1">
      <c r="A882" s="41"/>
      <c r="B882" s="42"/>
      <c r="C882" s="43"/>
      <c r="D882" s="228" t="s">
        <v>150</v>
      </c>
      <c r="E882" s="43"/>
      <c r="F882" s="229" t="s">
        <v>475</v>
      </c>
      <c r="G882" s="43"/>
      <c r="H882" s="43"/>
      <c r="I882" s="230"/>
      <c r="J882" s="43"/>
      <c r="K882" s="43"/>
      <c r="L882" s="47"/>
      <c r="M882" s="231"/>
      <c r="N882" s="232"/>
      <c r="O882" s="87"/>
      <c r="P882" s="87"/>
      <c r="Q882" s="87"/>
      <c r="R882" s="87"/>
      <c r="S882" s="87"/>
      <c r="T882" s="88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T882" s="20" t="s">
        <v>150</v>
      </c>
      <c r="AU882" s="20" t="s">
        <v>79</v>
      </c>
    </row>
    <row r="883" s="14" customFormat="1">
      <c r="A883" s="14"/>
      <c r="B883" s="244"/>
      <c r="C883" s="245"/>
      <c r="D883" s="235" t="s">
        <v>152</v>
      </c>
      <c r="E883" s="246" t="s">
        <v>19</v>
      </c>
      <c r="F883" s="247" t="s">
        <v>1333</v>
      </c>
      <c r="G883" s="245"/>
      <c r="H883" s="248">
        <v>2</v>
      </c>
      <c r="I883" s="249"/>
      <c r="J883" s="245"/>
      <c r="K883" s="245"/>
      <c r="L883" s="250"/>
      <c r="M883" s="251"/>
      <c r="N883" s="252"/>
      <c r="O883" s="252"/>
      <c r="P883" s="252"/>
      <c r="Q883" s="252"/>
      <c r="R883" s="252"/>
      <c r="S883" s="252"/>
      <c r="T883" s="253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T883" s="254" t="s">
        <v>152</v>
      </c>
      <c r="AU883" s="254" t="s">
        <v>79</v>
      </c>
      <c r="AV883" s="14" t="s">
        <v>79</v>
      </c>
      <c r="AW883" s="14" t="s">
        <v>32</v>
      </c>
      <c r="AX883" s="14" t="s">
        <v>70</v>
      </c>
      <c r="AY883" s="254" t="s">
        <v>141</v>
      </c>
    </row>
    <row r="884" s="15" customFormat="1">
      <c r="A884" s="15"/>
      <c r="B884" s="255"/>
      <c r="C884" s="256"/>
      <c r="D884" s="235" t="s">
        <v>152</v>
      </c>
      <c r="E884" s="257" t="s">
        <v>19</v>
      </c>
      <c r="F884" s="258" t="s">
        <v>155</v>
      </c>
      <c r="G884" s="256"/>
      <c r="H884" s="259">
        <v>2</v>
      </c>
      <c r="I884" s="260"/>
      <c r="J884" s="256"/>
      <c r="K884" s="256"/>
      <c r="L884" s="261"/>
      <c r="M884" s="262"/>
      <c r="N884" s="263"/>
      <c r="O884" s="263"/>
      <c r="P884" s="263"/>
      <c r="Q884" s="263"/>
      <c r="R884" s="263"/>
      <c r="S884" s="263"/>
      <c r="T884" s="264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T884" s="265" t="s">
        <v>152</v>
      </c>
      <c r="AU884" s="265" t="s">
        <v>79</v>
      </c>
      <c r="AV884" s="15" t="s">
        <v>148</v>
      </c>
      <c r="AW884" s="15" t="s">
        <v>32</v>
      </c>
      <c r="AX884" s="15" t="s">
        <v>77</v>
      </c>
      <c r="AY884" s="265" t="s">
        <v>141</v>
      </c>
    </row>
    <row r="885" s="2" customFormat="1" ht="16.5" customHeight="1">
      <c r="A885" s="41"/>
      <c r="B885" s="42"/>
      <c r="C885" s="277" t="s">
        <v>541</v>
      </c>
      <c r="D885" s="277" t="s">
        <v>354</v>
      </c>
      <c r="E885" s="278" t="s">
        <v>478</v>
      </c>
      <c r="F885" s="279" t="s">
        <v>479</v>
      </c>
      <c r="G885" s="280" t="s">
        <v>188</v>
      </c>
      <c r="H885" s="281">
        <v>0.5</v>
      </c>
      <c r="I885" s="282"/>
      <c r="J885" s="283">
        <f>ROUND(I885*H885,2)</f>
        <v>0</v>
      </c>
      <c r="K885" s="279" t="s">
        <v>147</v>
      </c>
      <c r="L885" s="284"/>
      <c r="M885" s="285" t="s">
        <v>19</v>
      </c>
      <c r="N885" s="286" t="s">
        <v>41</v>
      </c>
      <c r="O885" s="87"/>
      <c r="P885" s="224">
        <f>O885*H885</f>
        <v>0</v>
      </c>
      <c r="Q885" s="224">
        <v>0.080000000000000002</v>
      </c>
      <c r="R885" s="224">
        <f>Q885*H885</f>
        <v>0.040000000000000001</v>
      </c>
      <c r="S885" s="224">
        <v>0</v>
      </c>
      <c r="T885" s="225">
        <f>S885*H885</f>
        <v>0</v>
      </c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R885" s="226" t="s">
        <v>205</v>
      </c>
      <c r="AT885" s="226" t="s">
        <v>354</v>
      </c>
      <c r="AU885" s="226" t="s">
        <v>79</v>
      </c>
      <c r="AY885" s="20" t="s">
        <v>141</v>
      </c>
      <c r="BE885" s="227">
        <f>IF(N885="základní",J885,0)</f>
        <v>0</v>
      </c>
      <c r="BF885" s="227">
        <f>IF(N885="snížená",J885,0)</f>
        <v>0</v>
      </c>
      <c r="BG885" s="227">
        <f>IF(N885="zákl. přenesená",J885,0)</f>
        <v>0</v>
      </c>
      <c r="BH885" s="227">
        <f>IF(N885="sníž. přenesená",J885,0)</f>
        <v>0</v>
      </c>
      <c r="BI885" s="227">
        <f>IF(N885="nulová",J885,0)</f>
        <v>0</v>
      </c>
      <c r="BJ885" s="20" t="s">
        <v>77</v>
      </c>
      <c r="BK885" s="227">
        <f>ROUND(I885*H885,2)</f>
        <v>0</v>
      </c>
      <c r="BL885" s="20" t="s">
        <v>148</v>
      </c>
      <c r="BM885" s="226" t="s">
        <v>1334</v>
      </c>
    </row>
    <row r="886" s="14" customFormat="1">
      <c r="A886" s="14"/>
      <c r="B886" s="244"/>
      <c r="C886" s="245"/>
      <c r="D886" s="235" t="s">
        <v>152</v>
      </c>
      <c r="E886" s="245"/>
      <c r="F886" s="247" t="s">
        <v>481</v>
      </c>
      <c r="G886" s="245"/>
      <c r="H886" s="248">
        <v>0.5</v>
      </c>
      <c r="I886" s="249"/>
      <c r="J886" s="245"/>
      <c r="K886" s="245"/>
      <c r="L886" s="250"/>
      <c r="M886" s="251"/>
      <c r="N886" s="252"/>
      <c r="O886" s="252"/>
      <c r="P886" s="252"/>
      <c r="Q886" s="252"/>
      <c r="R886" s="252"/>
      <c r="S886" s="252"/>
      <c r="T886" s="253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T886" s="254" t="s">
        <v>152</v>
      </c>
      <c r="AU886" s="254" t="s">
        <v>79</v>
      </c>
      <c r="AV886" s="14" t="s">
        <v>79</v>
      </c>
      <c r="AW886" s="14" t="s">
        <v>4</v>
      </c>
      <c r="AX886" s="14" t="s">
        <v>77</v>
      </c>
      <c r="AY886" s="254" t="s">
        <v>141</v>
      </c>
    </row>
    <row r="887" s="2" customFormat="1" ht="24.15" customHeight="1">
      <c r="A887" s="41"/>
      <c r="B887" s="42"/>
      <c r="C887" s="215" t="s">
        <v>546</v>
      </c>
      <c r="D887" s="215" t="s">
        <v>143</v>
      </c>
      <c r="E887" s="216" t="s">
        <v>483</v>
      </c>
      <c r="F887" s="217" t="s">
        <v>484</v>
      </c>
      <c r="G887" s="218" t="s">
        <v>188</v>
      </c>
      <c r="H887" s="219">
        <v>22.5</v>
      </c>
      <c r="I887" s="220"/>
      <c r="J887" s="221">
        <f>ROUND(I887*H887,2)</f>
        <v>0</v>
      </c>
      <c r="K887" s="217" t="s">
        <v>147</v>
      </c>
      <c r="L887" s="47"/>
      <c r="M887" s="222" t="s">
        <v>19</v>
      </c>
      <c r="N887" s="223" t="s">
        <v>41</v>
      </c>
      <c r="O887" s="87"/>
      <c r="P887" s="224">
        <f>O887*H887</f>
        <v>0</v>
      </c>
      <c r="Q887" s="224">
        <v>0.14041999999999999</v>
      </c>
      <c r="R887" s="224">
        <f>Q887*H887</f>
        <v>3.1594499999999996</v>
      </c>
      <c r="S887" s="224">
        <v>0</v>
      </c>
      <c r="T887" s="225">
        <f>S887*H887</f>
        <v>0</v>
      </c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R887" s="226" t="s">
        <v>148</v>
      </c>
      <c r="AT887" s="226" t="s">
        <v>143</v>
      </c>
      <c r="AU887" s="226" t="s">
        <v>79</v>
      </c>
      <c r="AY887" s="20" t="s">
        <v>141</v>
      </c>
      <c r="BE887" s="227">
        <f>IF(N887="základní",J887,0)</f>
        <v>0</v>
      </c>
      <c r="BF887" s="227">
        <f>IF(N887="snížená",J887,0)</f>
        <v>0</v>
      </c>
      <c r="BG887" s="227">
        <f>IF(N887="zákl. přenesená",J887,0)</f>
        <v>0</v>
      </c>
      <c r="BH887" s="227">
        <f>IF(N887="sníž. přenesená",J887,0)</f>
        <v>0</v>
      </c>
      <c r="BI887" s="227">
        <f>IF(N887="nulová",J887,0)</f>
        <v>0</v>
      </c>
      <c r="BJ887" s="20" t="s">
        <v>77</v>
      </c>
      <c r="BK887" s="227">
        <f>ROUND(I887*H887,2)</f>
        <v>0</v>
      </c>
      <c r="BL887" s="20" t="s">
        <v>148</v>
      </c>
      <c r="BM887" s="226" t="s">
        <v>1335</v>
      </c>
    </row>
    <row r="888" s="2" customFormat="1">
      <c r="A888" s="41"/>
      <c r="B888" s="42"/>
      <c r="C888" s="43"/>
      <c r="D888" s="228" t="s">
        <v>150</v>
      </c>
      <c r="E888" s="43"/>
      <c r="F888" s="229" t="s">
        <v>486</v>
      </c>
      <c r="G888" s="43"/>
      <c r="H888" s="43"/>
      <c r="I888" s="230"/>
      <c r="J888" s="43"/>
      <c r="K888" s="43"/>
      <c r="L888" s="47"/>
      <c r="M888" s="231"/>
      <c r="N888" s="232"/>
      <c r="O888" s="87"/>
      <c r="P888" s="87"/>
      <c r="Q888" s="87"/>
      <c r="R888" s="87"/>
      <c r="S888" s="87"/>
      <c r="T888" s="88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T888" s="20" t="s">
        <v>150</v>
      </c>
      <c r="AU888" s="20" t="s">
        <v>79</v>
      </c>
    </row>
    <row r="889" s="14" customFormat="1">
      <c r="A889" s="14"/>
      <c r="B889" s="244"/>
      <c r="C889" s="245"/>
      <c r="D889" s="235" t="s">
        <v>152</v>
      </c>
      <c r="E889" s="246" t="s">
        <v>19</v>
      </c>
      <c r="F889" s="247" t="s">
        <v>1336</v>
      </c>
      <c r="G889" s="245"/>
      <c r="H889" s="248">
        <v>22.5</v>
      </c>
      <c r="I889" s="249"/>
      <c r="J889" s="245"/>
      <c r="K889" s="245"/>
      <c r="L889" s="250"/>
      <c r="M889" s="251"/>
      <c r="N889" s="252"/>
      <c r="O889" s="252"/>
      <c r="P889" s="252"/>
      <c r="Q889" s="252"/>
      <c r="R889" s="252"/>
      <c r="S889" s="252"/>
      <c r="T889" s="253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T889" s="254" t="s">
        <v>152</v>
      </c>
      <c r="AU889" s="254" t="s">
        <v>79</v>
      </c>
      <c r="AV889" s="14" t="s">
        <v>79</v>
      </c>
      <c r="AW889" s="14" t="s">
        <v>32</v>
      </c>
      <c r="AX889" s="14" t="s">
        <v>70</v>
      </c>
      <c r="AY889" s="254" t="s">
        <v>141</v>
      </c>
    </row>
    <row r="890" s="15" customFormat="1">
      <c r="A890" s="15"/>
      <c r="B890" s="255"/>
      <c r="C890" s="256"/>
      <c r="D890" s="235" t="s">
        <v>152</v>
      </c>
      <c r="E890" s="257" t="s">
        <v>19</v>
      </c>
      <c r="F890" s="258" t="s">
        <v>155</v>
      </c>
      <c r="G890" s="256"/>
      <c r="H890" s="259">
        <v>22.5</v>
      </c>
      <c r="I890" s="260"/>
      <c r="J890" s="256"/>
      <c r="K890" s="256"/>
      <c r="L890" s="261"/>
      <c r="M890" s="262"/>
      <c r="N890" s="263"/>
      <c r="O890" s="263"/>
      <c r="P890" s="263"/>
      <c r="Q890" s="263"/>
      <c r="R890" s="263"/>
      <c r="S890" s="263"/>
      <c r="T890" s="264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T890" s="265" t="s">
        <v>152</v>
      </c>
      <c r="AU890" s="265" t="s">
        <v>79</v>
      </c>
      <c r="AV890" s="15" t="s">
        <v>148</v>
      </c>
      <c r="AW890" s="15" t="s">
        <v>32</v>
      </c>
      <c r="AX890" s="15" t="s">
        <v>77</v>
      </c>
      <c r="AY890" s="265" t="s">
        <v>141</v>
      </c>
    </row>
    <row r="891" s="2" customFormat="1" ht="16.5" customHeight="1">
      <c r="A891" s="41"/>
      <c r="B891" s="42"/>
      <c r="C891" s="277" t="s">
        <v>552</v>
      </c>
      <c r="D891" s="277" t="s">
        <v>354</v>
      </c>
      <c r="E891" s="278" t="s">
        <v>489</v>
      </c>
      <c r="F891" s="279" t="s">
        <v>490</v>
      </c>
      <c r="G891" s="280" t="s">
        <v>188</v>
      </c>
      <c r="H891" s="281">
        <v>2.5</v>
      </c>
      <c r="I891" s="282"/>
      <c r="J891" s="283">
        <f>ROUND(I891*H891,2)</f>
        <v>0</v>
      </c>
      <c r="K891" s="279" t="s">
        <v>147</v>
      </c>
      <c r="L891" s="284"/>
      <c r="M891" s="285" t="s">
        <v>19</v>
      </c>
      <c r="N891" s="286" t="s">
        <v>41</v>
      </c>
      <c r="O891" s="87"/>
      <c r="P891" s="224">
        <f>O891*H891</f>
        <v>0</v>
      </c>
      <c r="Q891" s="224">
        <v>0.044999999999999998</v>
      </c>
      <c r="R891" s="224">
        <f>Q891*H891</f>
        <v>0.11249999999999999</v>
      </c>
      <c r="S891" s="224">
        <v>0</v>
      </c>
      <c r="T891" s="225">
        <f>S891*H891</f>
        <v>0</v>
      </c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R891" s="226" t="s">
        <v>205</v>
      </c>
      <c r="AT891" s="226" t="s">
        <v>354</v>
      </c>
      <c r="AU891" s="226" t="s">
        <v>79</v>
      </c>
      <c r="AY891" s="20" t="s">
        <v>141</v>
      </c>
      <c r="BE891" s="227">
        <f>IF(N891="základní",J891,0)</f>
        <v>0</v>
      </c>
      <c r="BF891" s="227">
        <f>IF(N891="snížená",J891,0)</f>
        <v>0</v>
      </c>
      <c r="BG891" s="227">
        <f>IF(N891="zákl. přenesená",J891,0)</f>
        <v>0</v>
      </c>
      <c r="BH891" s="227">
        <f>IF(N891="sníž. přenesená",J891,0)</f>
        <v>0</v>
      </c>
      <c r="BI891" s="227">
        <f>IF(N891="nulová",J891,0)</f>
        <v>0</v>
      </c>
      <c r="BJ891" s="20" t="s">
        <v>77</v>
      </c>
      <c r="BK891" s="227">
        <f>ROUND(I891*H891,2)</f>
        <v>0</v>
      </c>
      <c r="BL891" s="20" t="s">
        <v>148</v>
      </c>
      <c r="BM891" s="226" t="s">
        <v>1337</v>
      </c>
    </row>
    <row r="892" s="14" customFormat="1">
      <c r="A892" s="14"/>
      <c r="B892" s="244"/>
      <c r="C892" s="245"/>
      <c r="D892" s="235" t="s">
        <v>152</v>
      </c>
      <c r="E892" s="245"/>
      <c r="F892" s="247" t="s">
        <v>1338</v>
      </c>
      <c r="G892" s="245"/>
      <c r="H892" s="248">
        <v>2.5</v>
      </c>
      <c r="I892" s="249"/>
      <c r="J892" s="245"/>
      <c r="K892" s="245"/>
      <c r="L892" s="250"/>
      <c r="M892" s="251"/>
      <c r="N892" s="252"/>
      <c r="O892" s="252"/>
      <c r="P892" s="252"/>
      <c r="Q892" s="252"/>
      <c r="R892" s="252"/>
      <c r="S892" s="252"/>
      <c r="T892" s="253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T892" s="254" t="s">
        <v>152</v>
      </c>
      <c r="AU892" s="254" t="s">
        <v>79</v>
      </c>
      <c r="AV892" s="14" t="s">
        <v>79</v>
      </c>
      <c r="AW892" s="14" t="s">
        <v>4</v>
      </c>
      <c r="AX892" s="14" t="s">
        <v>77</v>
      </c>
      <c r="AY892" s="254" t="s">
        <v>141</v>
      </c>
    </row>
    <row r="893" s="2" customFormat="1" ht="21.75" customHeight="1">
      <c r="A893" s="41"/>
      <c r="B893" s="42"/>
      <c r="C893" s="215" t="s">
        <v>559</v>
      </c>
      <c r="D893" s="215" t="s">
        <v>143</v>
      </c>
      <c r="E893" s="216" t="s">
        <v>493</v>
      </c>
      <c r="F893" s="217" t="s">
        <v>494</v>
      </c>
      <c r="G893" s="218" t="s">
        <v>188</v>
      </c>
      <c r="H893" s="219">
        <v>12</v>
      </c>
      <c r="I893" s="220"/>
      <c r="J893" s="221">
        <f>ROUND(I893*H893,2)</f>
        <v>0</v>
      </c>
      <c r="K893" s="217" t="s">
        <v>147</v>
      </c>
      <c r="L893" s="47"/>
      <c r="M893" s="222" t="s">
        <v>19</v>
      </c>
      <c r="N893" s="223" t="s">
        <v>41</v>
      </c>
      <c r="O893" s="87"/>
      <c r="P893" s="224">
        <f>O893*H893</f>
        <v>0</v>
      </c>
      <c r="Q893" s="224">
        <v>4.3699999999999997E-06</v>
      </c>
      <c r="R893" s="224">
        <f>Q893*H893</f>
        <v>5.2439999999999993E-05</v>
      </c>
      <c r="S893" s="224">
        <v>0</v>
      </c>
      <c r="T893" s="225">
        <f>S893*H893</f>
        <v>0</v>
      </c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R893" s="226" t="s">
        <v>148</v>
      </c>
      <c r="AT893" s="226" t="s">
        <v>143</v>
      </c>
      <c r="AU893" s="226" t="s">
        <v>79</v>
      </c>
      <c r="AY893" s="20" t="s">
        <v>141</v>
      </c>
      <c r="BE893" s="227">
        <f>IF(N893="základní",J893,0)</f>
        <v>0</v>
      </c>
      <c r="BF893" s="227">
        <f>IF(N893="snížená",J893,0)</f>
        <v>0</v>
      </c>
      <c r="BG893" s="227">
        <f>IF(N893="zákl. přenesená",J893,0)</f>
        <v>0</v>
      </c>
      <c r="BH893" s="227">
        <f>IF(N893="sníž. přenesená",J893,0)</f>
        <v>0</v>
      </c>
      <c r="BI893" s="227">
        <f>IF(N893="nulová",J893,0)</f>
        <v>0</v>
      </c>
      <c r="BJ893" s="20" t="s">
        <v>77</v>
      </c>
      <c r="BK893" s="227">
        <f>ROUND(I893*H893,2)</f>
        <v>0</v>
      </c>
      <c r="BL893" s="20" t="s">
        <v>148</v>
      </c>
      <c r="BM893" s="226" t="s">
        <v>1339</v>
      </c>
    </row>
    <row r="894" s="2" customFormat="1">
      <c r="A894" s="41"/>
      <c r="B894" s="42"/>
      <c r="C894" s="43"/>
      <c r="D894" s="228" t="s">
        <v>150</v>
      </c>
      <c r="E894" s="43"/>
      <c r="F894" s="229" t="s">
        <v>496</v>
      </c>
      <c r="G894" s="43"/>
      <c r="H894" s="43"/>
      <c r="I894" s="230"/>
      <c r="J894" s="43"/>
      <c r="K894" s="43"/>
      <c r="L894" s="47"/>
      <c r="M894" s="231"/>
      <c r="N894" s="232"/>
      <c r="O894" s="87"/>
      <c r="P894" s="87"/>
      <c r="Q894" s="87"/>
      <c r="R894" s="87"/>
      <c r="S894" s="87"/>
      <c r="T894" s="88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T894" s="20" t="s">
        <v>150</v>
      </c>
      <c r="AU894" s="20" t="s">
        <v>79</v>
      </c>
    </row>
    <row r="895" s="14" customFormat="1">
      <c r="A895" s="14"/>
      <c r="B895" s="244"/>
      <c r="C895" s="245"/>
      <c r="D895" s="235" t="s">
        <v>152</v>
      </c>
      <c r="E895" s="246" t="s">
        <v>19</v>
      </c>
      <c r="F895" s="247" t="s">
        <v>1340</v>
      </c>
      <c r="G895" s="245"/>
      <c r="H895" s="248">
        <v>12</v>
      </c>
      <c r="I895" s="249"/>
      <c r="J895" s="245"/>
      <c r="K895" s="245"/>
      <c r="L895" s="250"/>
      <c r="M895" s="251"/>
      <c r="N895" s="252"/>
      <c r="O895" s="252"/>
      <c r="P895" s="252"/>
      <c r="Q895" s="252"/>
      <c r="R895" s="252"/>
      <c r="S895" s="252"/>
      <c r="T895" s="253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T895" s="254" t="s">
        <v>152</v>
      </c>
      <c r="AU895" s="254" t="s">
        <v>79</v>
      </c>
      <c r="AV895" s="14" t="s">
        <v>79</v>
      </c>
      <c r="AW895" s="14" t="s">
        <v>32</v>
      </c>
      <c r="AX895" s="14" t="s">
        <v>70</v>
      </c>
      <c r="AY895" s="254" t="s">
        <v>141</v>
      </c>
    </row>
    <row r="896" s="15" customFormat="1">
      <c r="A896" s="15"/>
      <c r="B896" s="255"/>
      <c r="C896" s="256"/>
      <c r="D896" s="235" t="s">
        <v>152</v>
      </c>
      <c r="E896" s="257" t="s">
        <v>19</v>
      </c>
      <c r="F896" s="258" t="s">
        <v>155</v>
      </c>
      <c r="G896" s="256"/>
      <c r="H896" s="259">
        <v>12</v>
      </c>
      <c r="I896" s="260"/>
      <c r="J896" s="256"/>
      <c r="K896" s="256"/>
      <c r="L896" s="261"/>
      <c r="M896" s="262"/>
      <c r="N896" s="263"/>
      <c r="O896" s="263"/>
      <c r="P896" s="263"/>
      <c r="Q896" s="263"/>
      <c r="R896" s="263"/>
      <c r="S896" s="263"/>
      <c r="T896" s="264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T896" s="265" t="s">
        <v>152</v>
      </c>
      <c r="AU896" s="265" t="s">
        <v>79</v>
      </c>
      <c r="AV896" s="15" t="s">
        <v>148</v>
      </c>
      <c r="AW896" s="15" t="s">
        <v>32</v>
      </c>
      <c r="AX896" s="15" t="s">
        <v>77</v>
      </c>
      <c r="AY896" s="265" t="s">
        <v>141</v>
      </c>
    </row>
    <row r="897" s="2" customFormat="1" ht="21.75" customHeight="1">
      <c r="A897" s="41"/>
      <c r="B897" s="42"/>
      <c r="C897" s="215" t="s">
        <v>565</v>
      </c>
      <c r="D897" s="215" t="s">
        <v>143</v>
      </c>
      <c r="E897" s="216" t="s">
        <v>499</v>
      </c>
      <c r="F897" s="217" t="s">
        <v>500</v>
      </c>
      <c r="G897" s="218" t="s">
        <v>188</v>
      </c>
      <c r="H897" s="219">
        <v>12</v>
      </c>
      <c r="I897" s="220"/>
      <c r="J897" s="221">
        <f>ROUND(I897*H897,2)</f>
        <v>0</v>
      </c>
      <c r="K897" s="217" t="s">
        <v>147</v>
      </c>
      <c r="L897" s="47"/>
      <c r="M897" s="222" t="s">
        <v>19</v>
      </c>
      <c r="N897" s="223" t="s">
        <v>41</v>
      </c>
      <c r="O897" s="87"/>
      <c r="P897" s="224">
        <f>O897*H897</f>
        <v>0</v>
      </c>
      <c r="Q897" s="224">
        <v>0</v>
      </c>
      <c r="R897" s="224">
        <f>Q897*H897</f>
        <v>0</v>
      </c>
      <c r="S897" s="224">
        <v>0</v>
      </c>
      <c r="T897" s="225">
        <f>S897*H897</f>
        <v>0</v>
      </c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R897" s="226" t="s">
        <v>148</v>
      </c>
      <c r="AT897" s="226" t="s">
        <v>143</v>
      </c>
      <c r="AU897" s="226" t="s">
        <v>79</v>
      </c>
      <c r="AY897" s="20" t="s">
        <v>141</v>
      </c>
      <c r="BE897" s="227">
        <f>IF(N897="základní",J897,0)</f>
        <v>0</v>
      </c>
      <c r="BF897" s="227">
        <f>IF(N897="snížená",J897,0)</f>
        <v>0</v>
      </c>
      <c r="BG897" s="227">
        <f>IF(N897="zákl. přenesená",J897,0)</f>
        <v>0</v>
      </c>
      <c r="BH897" s="227">
        <f>IF(N897="sníž. přenesená",J897,0)</f>
        <v>0</v>
      </c>
      <c r="BI897" s="227">
        <f>IF(N897="nulová",J897,0)</f>
        <v>0</v>
      </c>
      <c r="BJ897" s="20" t="s">
        <v>77</v>
      </c>
      <c r="BK897" s="227">
        <f>ROUND(I897*H897,2)</f>
        <v>0</v>
      </c>
      <c r="BL897" s="20" t="s">
        <v>148</v>
      </c>
      <c r="BM897" s="226" t="s">
        <v>1341</v>
      </c>
    </row>
    <row r="898" s="2" customFormat="1">
      <c r="A898" s="41"/>
      <c r="B898" s="42"/>
      <c r="C898" s="43"/>
      <c r="D898" s="228" t="s">
        <v>150</v>
      </c>
      <c r="E898" s="43"/>
      <c r="F898" s="229" t="s">
        <v>502</v>
      </c>
      <c r="G898" s="43"/>
      <c r="H898" s="43"/>
      <c r="I898" s="230"/>
      <c r="J898" s="43"/>
      <c r="K898" s="43"/>
      <c r="L898" s="47"/>
      <c r="M898" s="231"/>
      <c r="N898" s="232"/>
      <c r="O898" s="87"/>
      <c r="P898" s="87"/>
      <c r="Q898" s="87"/>
      <c r="R898" s="87"/>
      <c r="S898" s="87"/>
      <c r="T898" s="88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T898" s="20" t="s">
        <v>150</v>
      </c>
      <c r="AU898" s="20" t="s">
        <v>79</v>
      </c>
    </row>
    <row r="899" s="2" customFormat="1" ht="24.15" customHeight="1">
      <c r="A899" s="41"/>
      <c r="B899" s="42"/>
      <c r="C899" s="215" t="s">
        <v>572</v>
      </c>
      <c r="D899" s="215" t="s">
        <v>143</v>
      </c>
      <c r="E899" s="216" t="s">
        <v>504</v>
      </c>
      <c r="F899" s="217" t="s">
        <v>505</v>
      </c>
      <c r="G899" s="218" t="s">
        <v>188</v>
      </c>
      <c r="H899" s="219">
        <v>12</v>
      </c>
      <c r="I899" s="220"/>
      <c r="J899" s="221">
        <f>ROUND(I899*H899,2)</f>
        <v>0</v>
      </c>
      <c r="K899" s="217" t="s">
        <v>147</v>
      </c>
      <c r="L899" s="47"/>
      <c r="M899" s="222" t="s">
        <v>19</v>
      </c>
      <c r="N899" s="223" t="s">
        <v>41</v>
      </c>
      <c r="O899" s="87"/>
      <c r="P899" s="224">
        <f>O899*H899</f>
        <v>0</v>
      </c>
      <c r="Q899" s="224">
        <v>0.00015660000000000001</v>
      </c>
      <c r="R899" s="224">
        <f>Q899*H899</f>
        <v>0.0018792000000000001</v>
      </c>
      <c r="S899" s="224">
        <v>0</v>
      </c>
      <c r="T899" s="225">
        <f>S899*H899</f>
        <v>0</v>
      </c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R899" s="226" t="s">
        <v>148</v>
      </c>
      <c r="AT899" s="226" t="s">
        <v>143</v>
      </c>
      <c r="AU899" s="226" t="s">
        <v>79</v>
      </c>
      <c r="AY899" s="20" t="s">
        <v>141</v>
      </c>
      <c r="BE899" s="227">
        <f>IF(N899="základní",J899,0)</f>
        <v>0</v>
      </c>
      <c r="BF899" s="227">
        <f>IF(N899="snížená",J899,0)</f>
        <v>0</v>
      </c>
      <c r="BG899" s="227">
        <f>IF(N899="zákl. přenesená",J899,0)</f>
        <v>0</v>
      </c>
      <c r="BH899" s="227">
        <f>IF(N899="sníž. přenesená",J899,0)</f>
        <v>0</v>
      </c>
      <c r="BI899" s="227">
        <f>IF(N899="nulová",J899,0)</f>
        <v>0</v>
      </c>
      <c r="BJ899" s="20" t="s">
        <v>77</v>
      </c>
      <c r="BK899" s="227">
        <f>ROUND(I899*H899,2)</f>
        <v>0</v>
      </c>
      <c r="BL899" s="20" t="s">
        <v>148</v>
      </c>
      <c r="BM899" s="226" t="s">
        <v>1342</v>
      </c>
    </row>
    <row r="900" s="2" customFormat="1">
      <c r="A900" s="41"/>
      <c r="B900" s="42"/>
      <c r="C900" s="43"/>
      <c r="D900" s="228" t="s">
        <v>150</v>
      </c>
      <c r="E900" s="43"/>
      <c r="F900" s="229" t="s">
        <v>507</v>
      </c>
      <c r="G900" s="43"/>
      <c r="H900" s="43"/>
      <c r="I900" s="230"/>
      <c r="J900" s="43"/>
      <c r="K900" s="43"/>
      <c r="L900" s="47"/>
      <c r="M900" s="231"/>
      <c r="N900" s="232"/>
      <c r="O900" s="87"/>
      <c r="P900" s="87"/>
      <c r="Q900" s="87"/>
      <c r="R900" s="87"/>
      <c r="S900" s="87"/>
      <c r="T900" s="88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T900" s="20" t="s">
        <v>150</v>
      </c>
      <c r="AU900" s="20" t="s">
        <v>79</v>
      </c>
    </row>
    <row r="901" s="2" customFormat="1" ht="16.5" customHeight="1">
      <c r="A901" s="41"/>
      <c r="B901" s="42"/>
      <c r="C901" s="215" t="s">
        <v>578</v>
      </c>
      <c r="D901" s="215" t="s">
        <v>143</v>
      </c>
      <c r="E901" s="216" t="s">
        <v>509</v>
      </c>
      <c r="F901" s="217" t="s">
        <v>510</v>
      </c>
      <c r="G901" s="218" t="s">
        <v>188</v>
      </c>
      <c r="H901" s="219">
        <v>12</v>
      </c>
      <c r="I901" s="220"/>
      <c r="J901" s="221">
        <f>ROUND(I901*H901,2)</f>
        <v>0</v>
      </c>
      <c r="K901" s="217" t="s">
        <v>147</v>
      </c>
      <c r="L901" s="47"/>
      <c r="M901" s="222" t="s">
        <v>19</v>
      </c>
      <c r="N901" s="223" t="s">
        <v>41</v>
      </c>
      <c r="O901" s="87"/>
      <c r="P901" s="224">
        <f>O901*H901</f>
        <v>0</v>
      </c>
      <c r="Q901" s="224">
        <v>0</v>
      </c>
      <c r="R901" s="224">
        <f>Q901*H901</f>
        <v>0</v>
      </c>
      <c r="S901" s="224">
        <v>0</v>
      </c>
      <c r="T901" s="225">
        <f>S901*H901</f>
        <v>0</v>
      </c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R901" s="226" t="s">
        <v>148</v>
      </c>
      <c r="AT901" s="226" t="s">
        <v>143</v>
      </c>
      <c r="AU901" s="226" t="s">
        <v>79</v>
      </c>
      <c r="AY901" s="20" t="s">
        <v>141</v>
      </c>
      <c r="BE901" s="227">
        <f>IF(N901="základní",J901,0)</f>
        <v>0</v>
      </c>
      <c r="BF901" s="227">
        <f>IF(N901="snížená",J901,0)</f>
        <v>0</v>
      </c>
      <c r="BG901" s="227">
        <f>IF(N901="zákl. přenesená",J901,0)</f>
        <v>0</v>
      </c>
      <c r="BH901" s="227">
        <f>IF(N901="sníž. přenesená",J901,0)</f>
        <v>0</v>
      </c>
      <c r="BI901" s="227">
        <f>IF(N901="nulová",J901,0)</f>
        <v>0</v>
      </c>
      <c r="BJ901" s="20" t="s">
        <v>77</v>
      </c>
      <c r="BK901" s="227">
        <f>ROUND(I901*H901,2)</f>
        <v>0</v>
      </c>
      <c r="BL901" s="20" t="s">
        <v>148</v>
      </c>
      <c r="BM901" s="226" t="s">
        <v>1343</v>
      </c>
    </row>
    <row r="902" s="2" customFormat="1">
      <c r="A902" s="41"/>
      <c r="B902" s="42"/>
      <c r="C902" s="43"/>
      <c r="D902" s="228" t="s">
        <v>150</v>
      </c>
      <c r="E902" s="43"/>
      <c r="F902" s="229" t="s">
        <v>512</v>
      </c>
      <c r="G902" s="43"/>
      <c r="H902" s="43"/>
      <c r="I902" s="230"/>
      <c r="J902" s="43"/>
      <c r="K902" s="43"/>
      <c r="L902" s="47"/>
      <c r="M902" s="231"/>
      <c r="N902" s="232"/>
      <c r="O902" s="87"/>
      <c r="P902" s="87"/>
      <c r="Q902" s="87"/>
      <c r="R902" s="87"/>
      <c r="S902" s="87"/>
      <c r="T902" s="88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T902" s="20" t="s">
        <v>150</v>
      </c>
      <c r="AU902" s="20" t="s">
        <v>79</v>
      </c>
    </row>
    <row r="903" s="14" customFormat="1">
      <c r="A903" s="14"/>
      <c r="B903" s="244"/>
      <c r="C903" s="245"/>
      <c r="D903" s="235" t="s">
        <v>152</v>
      </c>
      <c r="E903" s="246" t="s">
        <v>19</v>
      </c>
      <c r="F903" s="247" t="s">
        <v>1340</v>
      </c>
      <c r="G903" s="245"/>
      <c r="H903" s="248">
        <v>12</v>
      </c>
      <c r="I903" s="249"/>
      <c r="J903" s="245"/>
      <c r="K903" s="245"/>
      <c r="L903" s="250"/>
      <c r="M903" s="251"/>
      <c r="N903" s="252"/>
      <c r="O903" s="252"/>
      <c r="P903" s="252"/>
      <c r="Q903" s="252"/>
      <c r="R903" s="252"/>
      <c r="S903" s="252"/>
      <c r="T903" s="253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T903" s="254" t="s">
        <v>152</v>
      </c>
      <c r="AU903" s="254" t="s">
        <v>79</v>
      </c>
      <c r="AV903" s="14" t="s">
        <v>79</v>
      </c>
      <c r="AW903" s="14" t="s">
        <v>32</v>
      </c>
      <c r="AX903" s="14" t="s">
        <v>70</v>
      </c>
      <c r="AY903" s="254" t="s">
        <v>141</v>
      </c>
    </row>
    <row r="904" s="15" customFormat="1">
      <c r="A904" s="15"/>
      <c r="B904" s="255"/>
      <c r="C904" s="256"/>
      <c r="D904" s="235" t="s">
        <v>152</v>
      </c>
      <c r="E904" s="257" t="s">
        <v>19</v>
      </c>
      <c r="F904" s="258" t="s">
        <v>155</v>
      </c>
      <c r="G904" s="256"/>
      <c r="H904" s="259">
        <v>12</v>
      </c>
      <c r="I904" s="260"/>
      <c r="J904" s="256"/>
      <c r="K904" s="256"/>
      <c r="L904" s="261"/>
      <c r="M904" s="262"/>
      <c r="N904" s="263"/>
      <c r="O904" s="263"/>
      <c r="P904" s="263"/>
      <c r="Q904" s="263"/>
      <c r="R904" s="263"/>
      <c r="S904" s="263"/>
      <c r="T904" s="264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T904" s="265" t="s">
        <v>152</v>
      </c>
      <c r="AU904" s="265" t="s">
        <v>79</v>
      </c>
      <c r="AV904" s="15" t="s">
        <v>148</v>
      </c>
      <c r="AW904" s="15" t="s">
        <v>32</v>
      </c>
      <c r="AX904" s="15" t="s">
        <v>77</v>
      </c>
      <c r="AY904" s="265" t="s">
        <v>141</v>
      </c>
    </row>
    <row r="905" s="2" customFormat="1" ht="44.25" customHeight="1">
      <c r="A905" s="41"/>
      <c r="B905" s="42"/>
      <c r="C905" s="215" t="s">
        <v>583</v>
      </c>
      <c r="D905" s="215" t="s">
        <v>143</v>
      </c>
      <c r="E905" s="216" t="s">
        <v>516</v>
      </c>
      <c r="F905" s="217" t="s">
        <v>517</v>
      </c>
      <c r="G905" s="218" t="s">
        <v>188</v>
      </c>
      <c r="H905" s="219">
        <v>22.5</v>
      </c>
      <c r="I905" s="220"/>
      <c r="J905" s="221">
        <f>ROUND(I905*H905,2)</f>
        <v>0</v>
      </c>
      <c r="K905" s="217" t="s">
        <v>147</v>
      </c>
      <c r="L905" s="47"/>
      <c r="M905" s="222" t="s">
        <v>19</v>
      </c>
      <c r="N905" s="223" t="s">
        <v>41</v>
      </c>
      <c r="O905" s="87"/>
      <c r="P905" s="224">
        <f>O905*H905</f>
        <v>0</v>
      </c>
      <c r="Q905" s="224">
        <v>0</v>
      </c>
      <c r="R905" s="224">
        <f>Q905*H905</f>
        <v>0</v>
      </c>
      <c r="S905" s="224">
        <v>0</v>
      </c>
      <c r="T905" s="225">
        <f>S905*H905</f>
        <v>0</v>
      </c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R905" s="226" t="s">
        <v>148</v>
      </c>
      <c r="AT905" s="226" t="s">
        <v>143</v>
      </c>
      <c r="AU905" s="226" t="s">
        <v>79</v>
      </c>
      <c r="AY905" s="20" t="s">
        <v>141</v>
      </c>
      <c r="BE905" s="227">
        <f>IF(N905="základní",J905,0)</f>
        <v>0</v>
      </c>
      <c r="BF905" s="227">
        <f>IF(N905="snížená",J905,0)</f>
        <v>0</v>
      </c>
      <c r="BG905" s="227">
        <f>IF(N905="zákl. přenesená",J905,0)</f>
        <v>0</v>
      </c>
      <c r="BH905" s="227">
        <f>IF(N905="sníž. přenesená",J905,0)</f>
        <v>0</v>
      </c>
      <c r="BI905" s="227">
        <f>IF(N905="nulová",J905,0)</f>
        <v>0</v>
      </c>
      <c r="BJ905" s="20" t="s">
        <v>77</v>
      </c>
      <c r="BK905" s="227">
        <f>ROUND(I905*H905,2)</f>
        <v>0</v>
      </c>
      <c r="BL905" s="20" t="s">
        <v>148</v>
      </c>
      <c r="BM905" s="226" t="s">
        <v>1344</v>
      </c>
    </row>
    <row r="906" s="2" customFormat="1">
      <c r="A906" s="41"/>
      <c r="B906" s="42"/>
      <c r="C906" s="43"/>
      <c r="D906" s="228" t="s">
        <v>150</v>
      </c>
      <c r="E906" s="43"/>
      <c r="F906" s="229" t="s">
        <v>519</v>
      </c>
      <c r="G906" s="43"/>
      <c r="H906" s="43"/>
      <c r="I906" s="230"/>
      <c r="J906" s="43"/>
      <c r="K906" s="43"/>
      <c r="L906" s="47"/>
      <c r="M906" s="231"/>
      <c r="N906" s="232"/>
      <c r="O906" s="87"/>
      <c r="P906" s="87"/>
      <c r="Q906" s="87"/>
      <c r="R906" s="87"/>
      <c r="S906" s="87"/>
      <c r="T906" s="88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T906" s="20" t="s">
        <v>150</v>
      </c>
      <c r="AU906" s="20" t="s">
        <v>79</v>
      </c>
    </row>
    <row r="907" s="14" customFormat="1">
      <c r="A907" s="14"/>
      <c r="B907" s="244"/>
      <c r="C907" s="245"/>
      <c r="D907" s="235" t="s">
        <v>152</v>
      </c>
      <c r="E907" s="246" t="s">
        <v>19</v>
      </c>
      <c r="F907" s="247" t="s">
        <v>1345</v>
      </c>
      <c r="G907" s="245"/>
      <c r="H907" s="248">
        <v>22.5</v>
      </c>
      <c r="I907" s="249"/>
      <c r="J907" s="245"/>
      <c r="K907" s="245"/>
      <c r="L907" s="250"/>
      <c r="M907" s="251"/>
      <c r="N907" s="252"/>
      <c r="O907" s="252"/>
      <c r="P907" s="252"/>
      <c r="Q907" s="252"/>
      <c r="R907" s="252"/>
      <c r="S907" s="252"/>
      <c r="T907" s="253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T907" s="254" t="s">
        <v>152</v>
      </c>
      <c r="AU907" s="254" t="s">
        <v>79</v>
      </c>
      <c r="AV907" s="14" t="s">
        <v>79</v>
      </c>
      <c r="AW907" s="14" t="s">
        <v>32</v>
      </c>
      <c r="AX907" s="14" t="s">
        <v>70</v>
      </c>
      <c r="AY907" s="254" t="s">
        <v>141</v>
      </c>
    </row>
    <row r="908" s="15" customFormat="1">
      <c r="A908" s="15"/>
      <c r="B908" s="255"/>
      <c r="C908" s="256"/>
      <c r="D908" s="235" t="s">
        <v>152</v>
      </c>
      <c r="E908" s="257" t="s">
        <v>19</v>
      </c>
      <c r="F908" s="258" t="s">
        <v>155</v>
      </c>
      <c r="G908" s="256"/>
      <c r="H908" s="259">
        <v>22.5</v>
      </c>
      <c r="I908" s="260"/>
      <c r="J908" s="256"/>
      <c r="K908" s="256"/>
      <c r="L908" s="261"/>
      <c r="M908" s="262"/>
      <c r="N908" s="263"/>
      <c r="O908" s="263"/>
      <c r="P908" s="263"/>
      <c r="Q908" s="263"/>
      <c r="R908" s="263"/>
      <c r="S908" s="263"/>
      <c r="T908" s="264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T908" s="265" t="s">
        <v>152</v>
      </c>
      <c r="AU908" s="265" t="s">
        <v>79</v>
      </c>
      <c r="AV908" s="15" t="s">
        <v>148</v>
      </c>
      <c r="AW908" s="15" t="s">
        <v>32</v>
      </c>
      <c r="AX908" s="15" t="s">
        <v>77</v>
      </c>
      <c r="AY908" s="265" t="s">
        <v>141</v>
      </c>
    </row>
    <row r="909" s="2" customFormat="1" ht="44.25" customHeight="1">
      <c r="A909" s="41"/>
      <c r="B909" s="42"/>
      <c r="C909" s="215" t="s">
        <v>588</v>
      </c>
      <c r="D909" s="215" t="s">
        <v>143</v>
      </c>
      <c r="E909" s="216" t="s">
        <v>522</v>
      </c>
      <c r="F909" s="217" t="s">
        <v>523</v>
      </c>
      <c r="G909" s="218" t="s">
        <v>188</v>
      </c>
      <c r="H909" s="219">
        <v>2</v>
      </c>
      <c r="I909" s="220"/>
      <c r="J909" s="221">
        <f>ROUND(I909*H909,2)</f>
        <v>0</v>
      </c>
      <c r="K909" s="217" t="s">
        <v>147</v>
      </c>
      <c r="L909" s="47"/>
      <c r="M909" s="222" t="s">
        <v>19</v>
      </c>
      <c r="N909" s="223" t="s">
        <v>41</v>
      </c>
      <c r="O909" s="87"/>
      <c r="P909" s="224">
        <f>O909*H909</f>
        <v>0</v>
      </c>
      <c r="Q909" s="224">
        <v>0</v>
      </c>
      <c r="R909" s="224">
        <f>Q909*H909</f>
        <v>0</v>
      </c>
      <c r="S909" s="224">
        <v>0</v>
      </c>
      <c r="T909" s="225">
        <f>S909*H909</f>
        <v>0</v>
      </c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R909" s="226" t="s">
        <v>148</v>
      </c>
      <c r="AT909" s="226" t="s">
        <v>143</v>
      </c>
      <c r="AU909" s="226" t="s">
        <v>79</v>
      </c>
      <c r="AY909" s="20" t="s">
        <v>141</v>
      </c>
      <c r="BE909" s="227">
        <f>IF(N909="základní",J909,0)</f>
        <v>0</v>
      </c>
      <c r="BF909" s="227">
        <f>IF(N909="snížená",J909,0)</f>
        <v>0</v>
      </c>
      <c r="BG909" s="227">
        <f>IF(N909="zákl. přenesená",J909,0)</f>
        <v>0</v>
      </c>
      <c r="BH909" s="227">
        <f>IF(N909="sníž. přenesená",J909,0)</f>
        <v>0</v>
      </c>
      <c r="BI909" s="227">
        <f>IF(N909="nulová",J909,0)</f>
        <v>0</v>
      </c>
      <c r="BJ909" s="20" t="s">
        <v>77</v>
      </c>
      <c r="BK909" s="227">
        <f>ROUND(I909*H909,2)</f>
        <v>0</v>
      </c>
      <c r="BL909" s="20" t="s">
        <v>148</v>
      </c>
      <c r="BM909" s="226" t="s">
        <v>1346</v>
      </c>
    </row>
    <row r="910" s="2" customFormat="1">
      <c r="A910" s="41"/>
      <c r="B910" s="42"/>
      <c r="C910" s="43"/>
      <c r="D910" s="228" t="s">
        <v>150</v>
      </c>
      <c r="E910" s="43"/>
      <c r="F910" s="229" t="s">
        <v>525</v>
      </c>
      <c r="G910" s="43"/>
      <c r="H910" s="43"/>
      <c r="I910" s="230"/>
      <c r="J910" s="43"/>
      <c r="K910" s="43"/>
      <c r="L910" s="47"/>
      <c r="M910" s="231"/>
      <c r="N910" s="232"/>
      <c r="O910" s="87"/>
      <c r="P910" s="87"/>
      <c r="Q910" s="87"/>
      <c r="R910" s="87"/>
      <c r="S910" s="87"/>
      <c r="T910" s="88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T910" s="20" t="s">
        <v>150</v>
      </c>
      <c r="AU910" s="20" t="s">
        <v>79</v>
      </c>
    </row>
    <row r="911" s="14" customFormat="1">
      <c r="A911" s="14"/>
      <c r="B911" s="244"/>
      <c r="C911" s="245"/>
      <c r="D911" s="235" t="s">
        <v>152</v>
      </c>
      <c r="E911" s="246" t="s">
        <v>19</v>
      </c>
      <c r="F911" s="247" t="s">
        <v>1347</v>
      </c>
      <c r="G911" s="245"/>
      <c r="H911" s="248">
        <v>2</v>
      </c>
      <c r="I911" s="249"/>
      <c r="J911" s="245"/>
      <c r="K911" s="245"/>
      <c r="L911" s="250"/>
      <c r="M911" s="251"/>
      <c r="N911" s="252"/>
      <c r="O911" s="252"/>
      <c r="P911" s="252"/>
      <c r="Q911" s="252"/>
      <c r="R911" s="252"/>
      <c r="S911" s="252"/>
      <c r="T911" s="253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T911" s="254" t="s">
        <v>152</v>
      </c>
      <c r="AU911" s="254" t="s">
        <v>79</v>
      </c>
      <c r="AV911" s="14" t="s">
        <v>79</v>
      </c>
      <c r="AW911" s="14" t="s">
        <v>32</v>
      </c>
      <c r="AX911" s="14" t="s">
        <v>70</v>
      </c>
      <c r="AY911" s="254" t="s">
        <v>141</v>
      </c>
    </row>
    <row r="912" s="15" customFormat="1">
      <c r="A912" s="15"/>
      <c r="B912" s="255"/>
      <c r="C912" s="256"/>
      <c r="D912" s="235" t="s">
        <v>152</v>
      </c>
      <c r="E912" s="257" t="s">
        <v>19</v>
      </c>
      <c r="F912" s="258" t="s">
        <v>155</v>
      </c>
      <c r="G912" s="256"/>
      <c r="H912" s="259">
        <v>2</v>
      </c>
      <c r="I912" s="260"/>
      <c r="J912" s="256"/>
      <c r="K912" s="256"/>
      <c r="L912" s="261"/>
      <c r="M912" s="262"/>
      <c r="N912" s="263"/>
      <c r="O912" s="263"/>
      <c r="P912" s="263"/>
      <c r="Q912" s="263"/>
      <c r="R912" s="263"/>
      <c r="S912" s="263"/>
      <c r="T912" s="264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T912" s="265" t="s">
        <v>152</v>
      </c>
      <c r="AU912" s="265" t="s">
        <v>79</v>
      </c>
      <c r="AV912" s="15" t="s">
        <v>148</v>
      </c>
      <c r="AW912" s="15" t="s">
        <v>32</v>
      </c>
      <c r="AX912" s="15" t="s">
        <v>77</v>
      </c>
      <c r="AY912" s="265" t="s">
        <v>141</v>
      </c>
    </row>
    <row r="913" s="2" customFormat="1" ht="37.8" customHeight="1">
      <c r="A913" s="41"/>
      <c r="B913" s="42"/>
      <c r="C913" s="215" t="s">
        <v>592</v>
      </c>
      <c r="D913" s="215" t="s">
        <v>143</v>
      </c>
      <c r="E913" s="216" t="s">
        <v>528</v>
      </c>
      <c r="F913" s="217" t="s">
        <v>529</v>
      </c>
      <c r="G913" s="218" t="s">
        <v>146</v>
      </c>
      <c r="H913" s="219">
        <v>72.084999999999994</v>
      </c>
      <c r="I913" s="220"/>
      <c r="J913" s="221">
        <f>ROUND(I913*H913,2)</f>
        <v>0</v>
      </c>
      <c r="K913" s="217" t="s">
        <v>147</v>
      </c>
      <c r="L913" s="47"/>
      <c r="M913" s="222" t="s">
        <v>19</v>
      </c>
      <c r="N913" s="223" t="s">
        <v>41</v>
      </c>
      <c r="O913" s="87"/>
      <c r="P913" s="224">
        <f>O913*H913</f>
        <v>0</v>
      </c>
      <c r="Q913" s="224">
        <v>0</v>
      </c>
      <c r="R913" s="224">
        <f>Q913*H913</f>
        <v>0</v>
      </c>
      <c r="S913" s="224">
        <v>0</v>
      </c>
      <c r="T913" s="225">
        <f>S913*H913</f>
        <v>0</v>
      </c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R913" s="226" t="s">
        <v>148</v>
      </c>
      <c r="AT913" s="226" t="s">
        <v>143</v>
      </c>
      <c r="AU913" s="226" t="s">
        <v>79</v>
      </c>
      <c r="AY913" s="20" t="s">
        <v>141</v>
      </c>
      <c r="BE913" s="227">
        <f>IF(N913="základní",J913,0)</f>
        <v>0</v>
      </c>
      <c r="BF913" s="227">
        <f>IF(N913="snížená",J913,0)</f>
        <v>0</v>
      </c>
      <c r="BG913" s="227">
        <f>IF(N913="zákl. přenesená",J913,0)</f>
        <v>0</v>
      </c>
      <c r="BH913" s="227">
        <f>IF(N913="sníž. přenesená",J913,0)</f>
        <v>0</v>
      </c>
      <c r="BI913" s="227">
        <f>IF(N913="nulová",J913,0)</f>
        <v>0</v>
      </c>
      <c r="BJ913" s="20" t="s">
        <v>77</v>
      </c>
      <c r="BK913" s="227">
        <f>ROUND(I913*H913,2)</f>
        <v>0</v>
      </c>
      <c r="BL913" s="20" t="s">
        <v>148</v>
      </c>
      <c r="BM913" s="226" t="s">
        <v>1348</v>
      </c>
    </row>
    <row r="914" s="2" customFormat="1">
      <c r="A914" s="41"/>
      <c r="B914" s="42"/>
      <c r="C914" s="43"/>
      <c r="D914" s="228" t="s">
        <v>150</v>
      </c>
      <c r="E914" s="43"/>
      <c r="F914" s="229" t="s">
        <v>531</v>
      </c>
      <c r="G914" s="43"/>
      <c r="H914" s="43"/>
      <c r="I914" s="230"/>
      <c r="J914" s="43"/>
      <c r="K914" s="43"/>
      <c r="L914" s="47"/>
      <c r="M914" s="231"/>
      <c r="N914" s="232"/>
      <c r="O914" s="87"/>
      <c r="P914" s="87"/>
      <c r="Q914" s="87"/>
      <c r="R914" s="87"/>
      <c r="S914" s="87"/>
      <c r="T914" s="88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T914" s="20" t="s">
        <v>150</v>
      </c>
      <c r="AU914" s="20" t="s">
        <v>79</v>
      </c>
    </row>
    <row r="915" s="13" customFormat="1">
      <c r="A915" s="13"/>
      <c r="B915" s="233"/>
      <c r="C915" s="234"/>
      <c r="D915" s="235" t="s">
        <v>152</v>
      </c>
      <c r="E915" s="236" t="s">
        <v>19</v>
      </c>
      <c r="F915" s="237" t="s">
        <v>153</v>
      </c>
      <c r="G915" s="234"/>
      <c r="H915" s="236" t="s">
        <v>19</v>
      </c>
      <c r="I915" s="238"/>
      <c r="J915" s="234"/>
      <c r="K915" s="234"/>
      <c r="L915" s="239"/>
      <c r="M915" s="240"/>
      <c r="N915" s="241"/>
      <c r="O915" s="241"/>
      <c r="P915" s="241"/>
      <c r="Q915" s="241"/>
      <c r="R915" s="241"/>
      <c r="S915" s="241"/>
      <c r="T915" s="242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T915" s="243" t="s">
        <v>152</v>
      </c>
      <c r="AU915" s="243" t="s">
        <v>79</v>
      </c>
      <c r="AV915" s="13" t="s">
        <v>77</v>
      </c>
      <c r="AW915" s="13" t="s">
        <v>32</v>
      </c>
      <c r="AX915" s="13" t="s">
        <v>70</v>
      </c>
      <c r="AY915" s="243" t="s">
        <v>141</v>
      </c>
    </row>
    <row r="916" s="14" customFormat="1">
      <c r="A916" s="14"/>
      <c r="B916" s="244"/>
      <c r="C916" s="245"/>
      <c r="D916" s="235" t="s">
        <v>152</v>
      </c>
      <c r="E916" s="246" t="s">
        <v>19</v>
      </c>
      <c r="F916" s="247" t="s">
        <v>1064</v>
      </c>
      <c r="G916" s="245"/>
      <c r="H916" s="248">
        <v>57.085000000000001</v>
      </c>
      <c r="I916" s="249"/>
      <c r="J916" s="245"/>
      <c r="K916" s="245"/>
      <c r="L916" s="250"/>
      <c r="M916" s="251"/>
      <c r="N916" s="252"/>
      <c r="O916" s="252"/>
      <c r="P916" s="252"/>
      <c r="Q916" s="252"/>
      <c r="R916" s="252"/>
      <c r="S916" s="252"/>
      <c r="T916" s="253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T916" s="254" t="s">
        <v>152</v>
      </c>
      <c r="AU916" s="254" t="s">
        <v>79</v>
      </c>
      <c r="AV916" s="14" t="s">
        <v>79</v>
      </c>
      <c r="AW916" s="14" t="s">
        <v>32</v>
      </c>
      <c r="AX916" s="14" t="s">
        <v>70</v>
      </c>
      <c r="AY916" s="254" t="s">
        <v>141</v>
      </c>
    </row>
    <row r="917" s="14" customFormat="1">
      <c r="A917" s="14"/>
      <c r="B917" s="244"/>
      <c r="C917" s="245"/>
      <c r="D917" s="235" t="s">
        <v>152</v>
      </c>
      <c r="E917" s="246" t="s">
        <v>19</v>
      </c>
      <c r="F917" s="247" t="s">
        <v>1074</v>
      </c>
      <c r="G917" s="245"/>
      <c r="H917" s="248">
        <v>15</v>
      </c>
      <c r="I917" s="249"/>
      <c r="J917" s="245"/>
      <c r="K917" s="245"/>
      <c r="L917" s="250"/>
      <c r="M917" s="251"/>
      <c r="N917" s="252"/>
      <c r="O917" s="252"/>
      <c r="P917" s="252"/>
      <c r="Q917" s="252"/>
      <c r="R917" s="252"/>
      <c r="S917" s="252"/>
      <c r="T917" s="253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T917" s="254" t="s">
        <v>152</v>
      </c>
      <c r="AU917" s="254" t="s">
        <v>79</v>
      </c>
      <c r="AV917" s="14" t="s">
        <v>79</v>
      </c>
      <c r="AW917" s="14" t="s">
        <v>32</v>
      </c>
      <c r="AX917" s="14" t="s">
        <v>70</v>
      </c>
      <c r="AY917" s="254" t="s">
        <v>141</v>
      </c>
    </row>
    <row r="918" s="15" customFormat="1">
      <c r="A918" s="15"/>
      <c r="B918" s="255"/>
      <c r="C918" s="256"/>
      <c r="D918" s="235" t="s">
        <v>152</v>
      </c>
      <c r="E918" s="257" t="s">
        <v>19</v>
      </c>
      <c r="F918" s="258" t="s">
        <v>155</v>
      </c>
      <c r="G918" s="256"/>
      <c r="H918" s="259">
        <v>72.085000000000008</v>
      </c>
      <c r="I918" s="260"/>
      <c r="J918" s="256"/>
      <c r="K918" s="256"/>
      <c r="L918" s="261"/>
      <c r="M918" s="262"/>
      <c r="N918" s="263"/>
      <c r="O918" s="263"/>
      <c r="P918" s="263"/>
      <c r="Q918" s="263"/>
      <c r="R918" s="263"/>
      <c r="S918" s="263"/>
      <c r="T918" s="264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T918" s="265" t="s">
        <v>152</v>
      </c>
      <c r="AU918" s="265" t="s">
        <v>79</v>
      </c>
      <c r="AV918" s="15" t="s">
        <v>148</v>
      </c>
      <c r="AW918" s="15" t="s">
        <v>32</v>
      </c>
      <c r="AX918" s="15" t="s">
        <v>77</v>
      </c>
      <c r="AY918" s="265" t="s">
        <v>141</v>
      </c>
    </row>
    <row r="919" s="2" customFormat="1" ht="37.8" customHeight="1">
      <c r="A919" s="41"/>
      <c r="B919" s="42"/>
      <c r="C919" s="215" t="s">
        <v>600</v>
      </c>
      <c r="D919" s="215" t="s">
        <v>143</v>
      </c>
      <c r="E919" s="216" t="s">
        <v>1349</v>
      </c>
      <c r="F919" s="217" t="s">
        <v>1350</v>
      </c>
      <c r="G919" s="218" t="s">
        <v>146</v>
      </c>
      <c r="H919" s="219">
        <v>15</v>
      </c>
      <c r="I919" s="220"/>
      <c r="J919" s="221">
        <f>ROUND(I919*H919,2)</f>
        <v>0</v>
      </c>
      <c r="K919" s="217" t="s">
        <v>147</v>
      </c>
      <c r="L919" s="47"/>
      <c r="M919" s="222" t="s">
        <v>19</v>
      </c>
      <c r="N919" s="223" t="s">
        <v>41</v>
      </c>
      <c r="O919" s="87"/>
      <c r="P919" s="224">
        <f>O919*H919</f>
        <v>0</v>
      </c>
      <c r="Q919" s="224">
        <v>0</v>
      </c>
      <c r="R919" s="224">
        <f>Q919*H919</f>
        <v>0</v>
      </c>
      <c r="S919" s="224">
        <v>0</v>
      </c>
      <c r="T919" s="225">
        <f>S919*H919</f>
        <v>0</v>
      </c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R919" s="226" t="s">
        <v>148</v>
      </c>
      <c r="AT919" s="226" t="s">
        <v>143</v>
      </c>
      <c r="AU919" s="226" t="s">
        <v>79</v>
      </c>
      <c r="AY919" s="20" t="s">
        <v>141</v>
      </c>
      <c r="BE919" s="227">
        <f>IF(N919="základní",J919,0)</f>
        <v>0</v>
      </c>
      <c r="BF919" s="227">
        <f>IF(N919="snížená",J919,0)</f>
        <v>0</v>
      </c>
      <c r="BG919" s="227">
        <f>IF(N919="zákl. přenesená",J919,0)</f>
        <v>0</v>
      </c>
      <c r="BH919" s="227">
        <f>IF(N919="sníž. přenesená",J919,0)</f>
        <v>0</v>
      </c>
      <c r="BI919" s="227">
        <f>IF(N919="nulová",J919,0)</f>
        <v>0</v>
      </c>
      <c r="BJ919" s="20" t="s">
        <v>77</v>
      </c>
      <c r="BK919" s="227">
        <f>ROUND(I919*H919,2)</f>
        <v>0</v>
      </c>
      <c r="BL919" s="20" t="s">
        <v>148</v>
      </c>
      <c r="BM919" s="226" t="s">
        <v>1351</v>
      </c>
    </row>
    <row r="920" s="2" customFormat="1">
      <c r="A920" s="41"/>
      <c r="B920" s="42"/>
      <c r="C920" s="43"/>
      <c r="D920" s="228" t="s">
        <v>150</v>
      </c>
      <c r="E920" s="43"/>
      <c r="F920" s="229" t="s">
        <v>1352</v>
      </c>
      <c r="G920" s="43"/>
      <c r="H920" s="43"/>
      <c r="I920" s="230"/>
      <c r="J920" s="43"/>
      <c r="K920" s="43"/>
      <c r="L920" s="47"/>
      <c r="M920" s="231"/>
      <c r="N920" s="232"/>
      <c r="O920" s="87"/>
      <c r="P920" s="87"/>
      <c r="Q920" s="87"/>
      <c r="R920" s="87"/>
      <c r="S920" s="87"/>
      <c r="T920" s="88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T920" s="20" t="s">
        <v>150</v>
      </c>
      <c r="AU920" s="20" t="s">
        <v>79</v>
      </c>
    </row>
    <row r="921" s="14" customFormat="1">
      <c r="A921" s="14"/>
      <c r="B921" s="244"/>
      <c r="C921" s="245"/>
      <c r="D921" s="235" t="s">
        <v>152</v>
      </c>
      <c r="E921" s="246" t="s">
        <v>19</v>
      </c>
      <c r="F921" s="247" t="s">
        <v>1069</v>
      </c>
      <c r="G921" s="245"/>
      <c r="H921" s="248">
        <v>15</v>
      </c>
      <c r="I921" s="249"/>
      <c r="J921" s="245"/>
      <c r="K921" s="245"/>
      <c r="L921" s="250"/>
      <c r="M921" s="251"/>
      <c r="N921" s="252"/>
      <c r="O921" s="252"/>
      <c r="P921" s="252"/>
      <c r="Q921" s="252"/>
      <c r="R921" s="252"/>
      <c r="S921" s="252"/>
      <c r="T921" s="253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T921" s="254" t="s">
        <v>152</v>
      </c>
      <c r="AU921" s="254" t="s">
        <v>79</v>
      </c>
      <c r="AV921" s="14" t="s">
        <v>79</v>
      </c>
      <c r="AW921" s="14" t="s">
        <v>32</v>
      </c>
      <c r="AX921" s="14" t="s">
        <v>70</v>
      </c>
      <c r="AY921" s="254" t="s">
        <v>141</v>
      </c>
    </row>
    <row r="922" s="15" customFormat="1">
      <c r="A922" s="15"/>
      <c r="B922" s="255"/>
      <c r="C922" s="256"/>
      <c r="D922" s="235" t="s">
        <v>152</v>
      </c>
      <c r="E922" s="257" t="s">
        <v>19</v>
      </c>
      <c r="F922" s="258" t="s">
        <v>155</v>
      </c>
      <c r="G922" s="256"/>
      <c r="H922" s="259">
        <v>15</v>
      </c>
      <c r="I922" s="260"/>
      <c r="J922" s="256"/>
      <c r="K922" s="256"/>
      <c r="L922" s="261"/>
      <c r="M922" s="262"/>
      <c r="N922" s="263"/>
      <c r="O922" s="263"/>
      <c r="P922" s="263"/>
      <c r="Q922" s="263"/>
      <c r="R922" s="263"/>
      <c r="S922" s="263"/>
      <c r="T922" s="264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T922" s="265" t="s">
        <v>152</v>
      </c>
      <c r="AU922" s="265" t="s">
        <v>79</v>
      </c>
      <c r="AV922" s="15" t="s">
        <v>148</v>
      </c>
      <c r="AW922" s="15" t="s">
        <v>32</v>
      </c>
      <c r="AX922" s="15" t="s">
        <v>77</v>
      </c>
      <c r="AY922" s="265" t="s">
        <v>141</v>
      </c>
    </row>
    <row r="923" s="12" customFormat="1" ht="22.8" customHeight="1">
      <c r="A923" s="12"/>
      <c r="B923" s="199"/>
      <c r="C923" s="200"/>
      <c r="D923" s="201" t="s">
        <v>69</v>
      </c>
      <c r="E923" s="213" t="s">
        <v>532</v>
      </c>
      <c r="F923" s="213" t="s">
        <v>533</v>
      </c>
      <c r="G923" s="200"/>
      <c r="H923" s="200"/>
      <c r="I923" s="203"/>
      <c r="J923" s="214">
        <f>BK923</f>
        <v>0</v>
      </c>
      <c r="K923" s="200"/>
      <c r="L923" s="205"/>
      <c r="M923" s="206"/>
      <c r="N923" s="207"/>
      <c r="O923" s="207"/>
      <c r="P923" s="208">
        <f>SUM(P924:P981)</f>
        <v>0</v>
      </c>
      <c r="Q923" s="207"/>
      <c r="R923" s="208">
        <f>SUM(R924:R981)</f>
        <v>0</v>
      </c>
      <c r="S923" s="207"/>
      <c r="T923" s="209">
        <f>SUM(T924:T981)</f>
        <v>0</v>
      </c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R923" s="210" t="s">
        <v>77</v>
      </c>
      <c r="AT923" s="211" t="s">
        <v>69</v>
      </c>
      <c r="AU923" s="211" t="s">
        <v>77</v>
      </c>
      <c r="AY923" s="210" t="s">
        <v>141</v>
      </c>
      <c r="BK923" s="212">
        <f>SUM(BK924:BK981)</f>
        <v>0</v>
      </c>
    </row>
    <row r="924" s="2" customFormat="1" ht="24.15" customHeight="1">
      <c r="A924" s="41"/>
      <c r="B924" s="42"/>
      <c r="C924" s="215" t="s">
        <v>1353</v>
      </c>
      <c r="D924" s="215" t="s">
        <v>143</v>
      </c>
      <c r="E924" s="216" t="s">
        <v>535</v>
      </c>
      <c r="F924" s="217" t="s">
        <v>536</v>
      </c>
      <c r="G924" s="218" t="s">
        <v>320</v>
      </c>
      <c r="H924" s="219">
        <v>2.2000000000000002</v>
      </c>
      <c r="I924" s="220"/>
      <c r="J924" s="221">
        <f>ROUND(I924*H924,2)</f>
        <v>0</v>
      </c>
      <c r="K924" s="217" t="s">
        <v>147</v>
      </c>
      <c r="L924" s="47"/>
      <c r="M924" s="222" t="s">
        <v>19</v>
      </c>
      <c r="N924" s="223" t="s">
        <v>41</v>
      </c>
      <c r="O924" s="87"/>
      <c r="P924" s="224">
        <f>O924*H924</f>
        <v>0</v>
      </c>
      <c r="Q924" s="224">
        <v>0</v>
      </c>
      <c r="R924" s="224">
        <f>Q924*H924</f>
        <v>0</v>
      </c>
      <c r="S924" s="224">
        <v>0</v>
      </c>
      <c r="T924" s="225">
        <f>S924*H924</f>
        <v>0</v>
      </c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R924" s="226" t="s">
        <v>148</v>
      </c>
      <c r="AT924" s="226" t="s">
        <v>143</v>
      </c>
      <c r="AU924" s="226" t="s">
        <v>79</v>
      </c>
      <c r="AY924" s="20" t="s">
        <v>141</v>
      </c>
      <c r="BE924" s="227">
        <f>IF(N924="základní",J924,0)</f>
        <v>0</v>
      </c>
      <c r="BF924" s="227">
        <f>IF(N924="snížená",J924,0)</f>
        <v>0</v>
      </c>
      <c r="BG924" s="227">
        <f>IF(N924="zákl. přenesená",J924,0)</f>
        <v>0</v>
      </c>
      <c r="BH924" s="227">
        <f>IF(N924="sníž. přenesená",J924,0)</f>
        <v>0</v>
      </c>
      <c r="BI924" s="227">
        <f>IF(N924="nulová",J924,0)</f>
        <v>0</v>
      </c>
      <c r="BJ924" s="20" t="s">
        <v>77</v>
      </c>
      <c r="BK924" s="227">
        <f>ROUND(I924*H924,2)</f>
        <v>0</v>
      </c>
      <c r="BL924" s="20" t="s">
        <v>148</v>
      </c>
      <c r="BM924" s="226" t="s">
        <v>1354</v>
      </c>
    </row>
    <row r="925" s="2" customFormat="1">
      <c r="A925" s="41"/>
      <c r="B925" s="42"/>
      <c r="C925" s="43"/>
      <c r="D925" s="228" t="s">
        <v>150</v>
      </c>
      <c r="E925" s="43"/>
      <c r="F925" s="229" t="s">
        <v>538</v>
      </c>
      <c r="G925" s="43"/>
      <c r="H925" s="43"/>
      <c r="I925" s="230"/>
      <c r="J925" s="43"/>
      <c r="K925" s="43"/>
      <c r="L925" s="47"/>
      <c r="M925" s="231"/>
      <c r="N925" s="232"/>
      <c r="O925" s="87"/>
      <c r="P925" s="87"/>
      <c r="Q925" s="87"/>
      <c r="R925" s="87"/>
      <c r="S925" s="87"/>
      <c r="T925" s="88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T925" s="20" t="s">
        <v>150</v>
      </c>
      <c r="AU925" s="20" t="s">
        <v>79</v>
      </c>
    </row>
    <row r="926" s="13" customFormat="1">
      <c r="A926" s="13"/>
      <c r="B926" s="233"/>
      <c r="C926" s="234"/>
      <c r="D926" s="235" t="s">
        <v>152</v>
      </c>
      <c r="E926" s="236" t="s">
        <v>19</v>
      </c>
      <c r="F926" s="237" t="s">
        <v>539</v>
      </c>
      <c r="G926" s="234"/>
      <c r="H926" s="236" t="s">
        <v>19</v>
      </c>
      <c r="I926" s="238"/>
      <c r="J926" s="234"/>
      <c r="K926" s="234"/>
      <c r="L926" s="239"/>
      <c r="M926" s="240"/>
      <c r="N926" s="241"/>
      <c r="O926" s="241"/>
      <c r="P926" s="241"/>
      <c r="Q926" s="241"/>
      <c r="R926" s="241"/>
      <c r="S926" s="241"/>
      <c r="T926" s="242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T926" s="243" t="s">
        <v>152</v>
      </c>
      <c r="AU926" s="243" t="s">
        <v>79</v>
      </c>
      <c r="AV926" s="13" t="s">
        <v>77</v>
      </c>
      <c r="AW926" s="13" t="s">
        <v>32</v>
      </c>
      <c r="AX926" s="13" t="s">
        <v>70</v>
      </c>
      <c r="AY926" s="243" t="s">
        <v>141</v>
      </c>
    </row>
    <row r="927" s="14" customFormat="1">
      <c r="A927" s="14"/>
      <c r="B927" s="244"/>
      <c r="C927" s="245"/>
      <c r="D927" s="235" t="s">
        <v>152</v>
      </c>
      <c r="E927" s="246" t="s">
        <v>19</v>
      </c>
      <c r="F927" s="247" t="s">
        <v>1355</v>
      </c>
      <c r="G927" s="245"/>
      <c r="H927" s="248">
        <v>2.2000000000000002</v>
      </c>
      <c r="I927" s="249"/>
      <c r="J927" s="245"/>
      <c r="K927" s="245"/>
      <c r="L927" s="250"/>
      <c r="M927" s="251"/>
      <c r="N927" s="252"/>
      <c r="O927" s="252"/>
      <c r="P927" s="252"/>
      <c r="Q927" s="252"/>
      <c r="R927" s="252"/>
      <c r="S927" s="252"/>
      <c r="T927" s="253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T927" s="254" t="s">
        <v>152</v>
      </c>
      <c r="AU927" s="254" t="s">
        <v>79</v>
      </c>
      <c r="AV927" s="14" t="s">
        <v>79</v>
      </c>
      <c r="AW927" s="14" t="s">
        <v>32</v>
      </c>
      <c r="AX927" s="14" t="s">
        <v>70</v>
      </c>
      <c r="AY927" s="254" t="s">
        <v>141</v>
      </c>
    </row>
    <row r="928" s="15" customFormat="1">
      <c r="A928" s="15"/>
      <c r="B928" s="255"/>
      <c r="C928" s="256"/>
      <c r="D928" s="235" t="s">
        <v>152</v>
      </c>
      <c r="E928" s="257" t="s">
        <v>19</v>
      </c>
      <c r="F928" s="258" t="s">
        <v>155</v>
      </c>
      <c r="G928" s="256"/>
      <c r="H928" s="259">
        <v>2.2000000000000002</v>
      </c>
      <c r="I928" s="260"/>
      <c r="J928" s="256"/>
      <c r="K928" s="256"/>
      <c r="L928" s="261"/>
      <c r="M928" s="262"/>
      <c r="N928" s="263"/>
      <c r="O928" s="263"/>
      <c r="P928" s="263"/>
      <c r="Q928" s="263"/>
      <c r="R928" s="263"/>
      <c r="S928" s="263"/>
      <c r="T928" s="264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T928" s="265" t="s">
        <v>152</v>
      </c>
      <c r="AU928" s="265" t="s">
        <v>79</v>
      </c>
      <c r="AV928" s="15" t="s">
        <v>148</v>
      </c>
      <c r="AW928" s="15" t="s">
        <v>32</v>
      </c>
      <c r="AX928" s="15" t="s">
        <v>77</v>
      </c>
      <c r="AY928" s="265" t="s">
        <v>141</v>
      </c>
    </row>
    <row r="929" s="2" customFormat="1" ht="21.75" customHeight="1">
      <c r="A929" s="41"/>
      <c r="B929" s="42"/>
      <c r="C929" s="215" t="s">
        <v>1356</v>
      </c>
      <c r="D929" s="215" t="s">
        <v>143</v>
      </c>
      <c r="E929" s="216" t="s">
        <v>542</v>
      </c>
      <c r="F929" s="217" t="s">
        <v>543</v>
      </c>
      <c r="G929" s="218" t="s">
        <v>320</v>
      </c>
      <c r="H929" s="219">
        <v>2.2000000000000002</v>
      </c>
      <c r="I929" s="220"/>
      <c r="J929" s="221">
        <f>ROUND(I929*H929,2)</f>
        <v>0</v>
      </c>
      <c r="K929" s="217" t="s">
        <v>147</v>
      </c>
      <c r="L929" s="47"/>
      <c r="M929" s="222" t="s">
        <v>19</v>
      </c>
      <c r="N929" s="223" t="s">
        <v>41</v>
      </c>
      <c r="O929" s="87"/>
      <c r="P929" s="224">
        <f>O929*H929</f>
        <v>0</v>
      </c>
      <c r="Q929" s="224">
        <v>0</v>
      </c>
      <c r="R929" s="224">
        <f>Q929*H929</f>
        <v>0</v>
      </c>
      <c r="S929" s="224">
        <v>0</v>
      </c>
      <c r="T929" s="225">
        <f>S929*H929</f>
        <v>0</v>
      </c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R929" s="226" t="s">
        <v>148</v>
      </c>
      <c r="AT929" s="226" t="s">
        <v>143</v>
      </c>
      <c r="AU929" s="226" t="s">
        <v>79</v>
      </c>
      <c r="AY929" s="20" t="s">
        <v>141</v>
      </c>
      <c r="BE929" s="227">
        <f>IF(N929="základní",J929,0)</f>
        <v>0</v>
      </c>
      <c r="BF929" s="227">
        <f>IF(N929="snížená",J929,0)</f>
        <v>0</v>
      </c>
      <c r="BG929" s="227">
        <f>IF(N929="zákl. přenesená",J929,0)</f>
        <v>0</v>
      </c>
      <c r="BH929" s="227">
        <f>IF(N929="sníž. přenesená",J929,0)</f>
        <v>0</v>
      </c>
      <c r="BI929" s="227">
        <f>IF(N929="nulová",J929,0)</f>
        <v>0</v>
      </c>
      <c r="BJ929" s="20" t="s">
        <v>77</v>
      </c>
      <c r="BK929" s="227">
        <f>ROUND(I929*H929,2)</f>
        <v>0</v>
      </c>
      <c r="BL929" s="20" t="s">
        <v>148</v>
      </c>
      <c r="BM929" s="226" t="s">
        <v>1357</v>
      </c>
    </row>
    <row r="930" s="2" customFormat="1">
      <c r="A930" s="41"/>
      <c r="B930" s="42"/>
      <c r="C930" s="43"/>
      <c r="D930" s="228" t="s">
        <v>150</v>
      </c>
      <c r="E930" s="43"/>
      <c r="F930" s="229" t="s">
        <v>545</v>
      </c>
      <c r="G930" s="43"/>
      <c r="H930" s="43"/>
      <c r="I930" s="230"/>
      <c r="J930" s="43"/>
      <c r="K930" s="43"/>
      <c r="L930" s="47"/>
      <c r="M930" s="231"/>
      <c r="N930" s="232"/>
      <c r="O930" s="87"/>
      <c r="P930" s="87"/>
      <c r="Q930" s="87"/>
      <c r="R930" s="87"/>
      <c r="S930" s="87"/>
      <c r="T930" s="88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T930" s="20" t="s">
        <v>150</v>
      </c>
      <c r="AU930" s="20" t="s">
        <v>79</v>
      </c>
    </row>
    <row r="931" s="13" customFormat="1">
      <c r="A931" s="13"/>
      <c r="B931" s="233"/>
      <c r="C931" s="234"/>
      <c r="D931" s="235" t="s">
        <v>152</v>
      </c>
      <c r="E931" s="236" t="s">
        <v>19</v>
      </c>
      <c r="F931" s="237" t="s">
        <v>539</v>
      </c>
      <c r="G931" s="234"/>
      <c r="H931" s="236" t="s">
        <v>19</v>
      </c>
      <c r="I931" s="238"/>
      <c r="J931" s="234"/>
      <c r="K931" s="234"/>
      <c r="L931" s="239"/>
      <c r="M931" s="240"/>
      <c r="N931" s="241"/>
      <c r="O931" s="241"/>
      <c r="P931" s="241"/>
      <c r="Q931" s="241"/>
      <c r="R931" s="241"/>
      <c r="S931" s="241"/>
      <c r="T931" s="242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T931" s="243" t="s">
        <v>152</v>
      </c>
      <c r="AU931" s="243" t="s">
        <v>79</v>
      </c>
      <c r="AV931" s="13" t="s">
        <v>77</v>
      </c>
      <c r="AW931" s="13" t="s">
        <v>32</v>
      </c>
      <c r="AX931" s="13" t="s">
        <v>70</v>
      </c>
      <c r="AY931" s="243" t="s">
        <v>141</v>
      </c>
    </row>
    <row r="932" s="14" customFormat="1">
      <c r="A932" s="14"/>
      <c r="B932" s="244"/>
      <c r="C932" s="245"/>
      <c r="D932" s="235" t="s">
        <v>152</v>
      </c>
      <c r="E932" s="246" t="s">
        <v>19</v>
      </c>
      <c r="F932" s="247" t="s">
        <v>1355</v>
      </c>
      <c r="G932" s="245"/>
      <c r="H932" s="248">
        <v>2.2000000000000002</v>
      </c>
      <c r="I932" s="249"/>
      <c r="J932" s="245"/>
      <c r="K932" s="245"/>
      <c r="L932" s="250"/>
      <c r="M932" s="251"/>
      <c r="N932" s="252"/>
      <c r="O932" s="252"/>
      <c r="P932" s="252"/>
      <c r="Q932" s="252"/>
      <c r="R932" s="252"/>
      <c r="S932" s="252"/>
      <c r="T932" s="253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T932" s="254" t="s">
        <v>152</v>
      </c>
      <c r="AU932" s="254" t="s">
        <v>79</v>
      </c>
      <c r="AV932" s="14" t="s">
        <v>79</v>
      </c>
      <c r="AW932" s="14" t="s">
        <v>32</v>
      </c>
      <c r="AX932" s="14" t="s">
        <v>70</v>
      </c>
      <c r="AY932" s="254" t="s">
        <v>141</v>
      </c>
    </row>
    <row r="933" s="15" customFormat="1">
      <c r="A933" s="15"/>
      <c r="B933" s="255"/>
      <c r="C933" s="256"/>
      <c r="D933" s="235" t="s">
        <v>152</v>
      </c>
      <c r="E933" s="257" t="s">
        <v>19</v>
      </c>
      <c r="F933" s="258" t="s">
        <v>155</v>
      </c>
      <c r="G933" s="256"/>
      <c r="H933" s="259">
        <v>2.2000000000000002</v>
      </c>
      <c r="I933" s="260"/>
      <c r="J933" s="256"/>
      <c r="K933" s="256"/>
      <c r="L933" s="261"/>
      <c r="M933" s="262"/>
      <c r="N933" s="263"/>
      <c r="O933" s="263"/>
      <c r="P933" s="263"/>
      <c r="Q933" s="263"/>
      <c r="R933" s="263"/>
      <c r="S933" s="263"/>
      <c r="T933" s="264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T933" s="265" t="s">
        <v>152</v>
      </c>
      <c r="AU933" s="265" t="s">
        <v>79</v>
      </c>
      <c r="AV933" s="15" t="s">
        <v>148</v>
      </c>
      <c r="AW933" s="15" t="s">
        <v>32</v>
      </c>
      <c r="AX933" s="15" t="s">
        <v>77</v>
      </c>
      <c r="AY933" s="265" t="s">
        <v>141</v>
      </c>
    </row>
    <row r="934" s="2" customFormat="1" ht="24.15" customHeight="1">
      <c r="A934" s="41"/>
      <c r="B934" s="42"/>
      <c r="C934" s="215" t="s">
        <v>1358</v>
      </c>
      <c r="D934" s="215" t="s">
        <v>143</v>
      </c>
      <c r="E934" s="216" t="s">
        <v>547</v>
      </c>
      <c r="F934" s="217" t="s">
        <v>548</v>
      </c>
      <c r="G934" s="218" t="s">
        <v>320</v>
      </c>
      <c r="H934" s="219">
        <v>8.8000000000000007</v>
      </c>
      <c r="I934" s="220"/>
      <c r="J934" s="221">
        <f>ROUND(I934*H934,2)</f>
        <v>0</v>
      </c>
      <c r="K934" s="217" t="s">
        <v>147</v>
      </c>
      <c r="L934" s="47"/>
      <c r="M934" s="222" t="s">
        <v>19</v>
      </c>
      <c r="N934" s="223" t="s">
        <v>41</v>
      </c>
      <c r="O934" s="87"/>
      <c r="P934" s="224">
        <f>O934*H934</f>
        <v>0</v>
      </c>
      <c r="Q934" s="224">
        <v>0</v>
      </c>
      <c r="R934" s="224">
        <f>Q934*H934</f>
        <v>0</v>
      </c>
      <c r="S934" s="224">
        <v>0</v>
      </c>
      <c r="T934" s="225">
        <f>S934*H934</f>
        <v>0</v>
      </c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R934" s="226" t="s">
        <v>148</v>
      </c>
      <c r="AT934" s="226" t="s">
        <v>143</v>
      </c>
      <c r="AU934" s="226" t="s">
        <v>79</v>
      </c>
      <c r="AY934" s="20" t="s">
        <v>141</v>
      </c>
      <c r="BE934" s="227">
        <f>IF(N934="základní",J934,0)</f>
        <v>0</v>
      </c>
      <c r="BF934" s="227">
        <f>IF(N934="snížená",J934,0)</f>
        <v>0</v>
      </c>
      <c r="BG934" s="227">
        <f>IF(N934="zákl. přenesená",J934,0)</f>
        <v>0</v>
      </c>
      <c r="BH934" s="227">
        <f>IF(N934="sníž. přenesená",J934,0)</f>
        <v>0</v>
      </c>
      <c r="BI934" s="227">
        <f>IF(N934="nulová",J934,0)</f>
        <v>0</v>
      </c>
      <c r="BJ934" s="20" t="s">
        <v>77</v>
      </c>
      <c r="BK934" s="227">
        <f>ROUND(I934*H934,2)</f>
        <v>0</v>
      </c>
      <c r="BL934" s="20" t="s">
        <v>148</v>
      </c>
      <c r="BM934" s="226" t="s">
        <v>1359</v>
      </c>
    </row>
    <row r="935" s="2" customFormat="1">
      <c r="A935" s="41"/>
      <c r="B935" s="42"/>
      <c r="C935" s="43"/>
      <c r="D935" s="228" t="s">
        <v>150</v>
      </c>
      <c r="E935" s="43"/>
      <c r="F935" s="229" t="s">
        <v>550</v>
      </c>
      <c r="G935" s="43"/>
      <c r="H935" s="43"/>
      <c r="I935" s="230"/>
      <c r="J935" s="43"/>
      <c r="K935" s="43"/>
      <c r="L935" s="47"/>
      <c r="M935" s="231"/>
      <c r="N935" s="232"/>
      <c r="O935" s="87"/>
      <c r="P935" s="87"/>
      <c r="Q935" s="87"/>
      <c r="R935" s="87"/>
      <c r="S935" s="87"/>
      <c r="T935" s="88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T935" s="20" t="s">
        <v>150</v>
      </c>
      <c r="AU935" s="20" t="s">
        <v>79</v>
      </c>
    </row>
    <row r="936" s="13" customFormat="1">
      <c r="A936" s="13"/>
      <c r="B936" s="233"/>
      <c r="C936" s="234"/>
      <c r="D936" s="235" t="s">
        <v>152</v>
      </c>
      <c r="E936" s="236" t="s">
        <v>19</v>
      </c>
      <c r="F936" s="237" t="s">
        <v>539</v>
      </c>
      <c r="G936" s="234"/>
      <c r="H936" s="236" t="s">
        <v>19</v>
      </c>
      <c r="I936" s="238"/>
      <c r="J936" s="234"/>
      <c r="K936" s="234"/>
      <c r="L936" s="239"/>
      <c r="M936" s="240"/>
      <c r="N936" s="241"/>
      <c r="O936" s="241"/>
      <c r="P936" s="241"/>
      <c r="Q936" s="241"/>
      <c r="R936" s="241"/>
      <c r="S936" s="241"/>
      <c r="T936" s="242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T936" s="243" t="s">
        <v>152</v>
      </c>
      <c r="AU936" s="243" t="s">
        <v>79</v>
      </c>
      <c r="AV936" s="13" t="s">
        <v>77</v>
      </c>
      <c r="AW936" s="13" t="s">
        <v>32</v>
      </c>
      <c r="AX936" s="13" t="s">
        <v>70</v>
      </c>
      <c r="AY936" s="243" t="s">
        <v>141</v>
      </c>
    </row>
    <row r="937" s="14" customFormat="1">
      <c r="A937" s="14"/>
      <c r="B937" s="244"/>
      <c r="C937" s="245"/>
      <c r="D937" s="235" t="s">
        <v>152</v>
      </c>
      <c r="E937" s="246" t="s">
        <v>19</v>
      </c>
      <c r="F937" s="247" t="s">
        <v>1355</v>
      </c>
      <c r="G937" s="245"/>
      <c r="H937" s="248">
        <v>2.2000000000000002</v>
      </c>
      <c r="I937" s="249"/>
      <c r="J937" s="245"/>
      <c r="K937" s="245"/>
      <c r="L937" s="250"/>
      <c r="M937" s="251"/>
      <c r="N937" s="252"/>
      <c r="O937" s="252"/>
      <c r="P937" s="252"/>
      <c r="Q937" s="252"/>
      <c r="R937" s="252"/>
      <c r="S937" s="252"/>
      <c r="T937" s="253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T937" s="254" t="s">
        <v>152</v>
      </c>
      <c r="AU937" s="254" t="s">
        <v>79</v>
      </c>
      <c r="AV937" s="14" t="s">
        <v>79</v>
      </c>
      <c r="AW937" s="14" t="s">
        <v>32</v>
      </c>
      <c r="AX937" s="14" t="s">
        <v>70</v>
      </c>
      <c r="AY937" s="254" t="s">
        <v>141</v>
      </c>
    </row>
    <row r="938" s="15" customFormat="1">
      <c r="A938" s="15"/>
      <c r="B938" s="255"/>
      <c r="C938" s="256"/>
      <c r="D938" s="235" t="s">
        <v>152</v>
      </c>
      <c r="E938" s="257" t="s">
        <v>19</v>
      </c>
      <c r="F938" s="258" t="s">
        <v>155</v>
      </c>
      <c r="G938" s="256"/>
      <c r="H938" s="259">
        <v>2.2000000000000002</v>
      </c>
      <c r="I938" s="260"/>
      <c r="J938" s="256"/>
      <c r="K938" s="256"/>
      <c r="L938" s="261"/>
      <c r="M938" s="262"/>
      <c r="N938" s="263"/>
      <c r="O938" s="263"/>
      <c r="P938" s="263"/>
      <c r="Q938" s="263"/>
      <c r="R938" s="263"/>
      <c r="S938" s="263"/>
      <c r="T938" s="264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T938" s="265" t="s">
        <v>152</v>
      </c>
      <c r="AU938" s="265" t="s">
        <v>79</v>
      </c>
      <c r="AV938" s="15" t="s">
        <v>148</v>
      </c>
      <c r="AW938" s="15" t="s">
        <v>32</v>
      </c>
      <c r="AX938" s="15" t="s">
        <v>77</v>
      </c>
      <c r="AY938" s="265" t="s">
        <v>141</v>
      </c>
    </row>
    <row r="939" s="14" customFormat="1">
      <c r="A939" s="14"/>
      <c r="B939" s="244"/>
      <c r="C939" s="245"/>
      <c r="D939" s="235" t="s">
        <v>152</v>
      </c>
      <c r="E939" s="245"/>
      <c r="F939" s="247" t="s">
        <v>1360</v>
      </c>
      <c r="G939" s="245"/>
      <c r="H939" s="248">
        <v>8.8000000000000007</v>
      </c>
      <c r="I939" s="249"/>
      <c r="J939" s="245"/>
      <c r="K939" s="245"/>
      <c r="L939" s="250"/>
      <c r="M939" s="251"/>
      <c r="N939" s="252"/>
      <c r="O939" s="252"/>
      <c r="P939" s="252"/>
      <c r="Q939" s="252"/>
      <c r="R939" s="252"/>
      <c r="S939" s="252"/>
      <c r="T939" s="253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T939" s="254" t="s">
        <v>152</v>
      </c>
      <c r="AU939" s="254" t="s">
        <v>79</v>
      </c>
      <c r="AV939" s="14" t="s">
        <v>79</v>
      </c>
      <c r="AW939" s="14" t="s">
        <v>4</v>
      </c>
      <c r="AX939" s="14" t="s">
        <v>77</v>
      </c>
      <c r="AY939" s="254" t="s">
        <v>141</v>
      </c>
    </row>
    <row r="940" s="2" customFormat="1" ht="24.15" customHeight="1">
      <c r="A940" s="41"/>
      <c r="B940" s="42"/>
      <c r="C940" s="215" t="s">
        <v>1361</v>
      </c>
      <c r="D940" s="215" t="s">
        <v>143</v>
      </c>
      <c r="E940" s="216" t="s">
        <v>553</v>
      </c>
      <c r="F940" s="217" t="s">
        <v>554</v>
      </c>
      <c r="G940" s="218" t="s">
        <v>320</v>
      </c>
      <c r="H940" s="219">
        <v>8.2739999999999991</v>
      </c>
      <c r="I940" s="220"/>
      <c r="J940" s="221">
        <f>ROUND(I940*H940,2)</f>
        <v>0</v>
      </c>
      <c r="K940" s="217" t="s">
        <v>147</v>
      </c>
      <c r="L940" s="47"/>
      <c r="M940" s="222" t="s">
        <v>19</v>
      </c>
      <c r="N940" s="223" t="s">
        <v>41</v>
      </c>
      <c r="O940" s="87"/>
      <c r="P940" s="224">
        <f>O940*H940</f>
        <v>0</v>
      </c>
      <c r="Q940" s="224">
        <v>0</v>
      </c>
      <c r="R940" s="224">
        <f>Q940*H940</f>
        <v>0</v>
      </c>
      <c r="S940" s="224">
        <v>0</v>
      </c>
      <c r="T940" s="225">
        <f>S940*H940</f>
        <v>0</v>
      </c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R940" s="226" t="s">
        <v>148</v>
      </c>
      <c r="AT940" s="226" t="s">
        <v>143</v>
      </c>
      <c r="AU940" s="226" t="s">
        <v>79</v>
      </c>
      <c r="AY940" s="20" t="s">
        <v>141</v>
      </c>
      <c r="BE940" s="227">
        <f>IF(N940="základní",J940,0)</f>
        <v>0</v>
      </c>
      <c r="BF940" s="227">
        <f>IF(N940="snížená",J940,0)</f>
        <v>0</v>
      </c>
      <c r="BG940" s="227">
        <f>IF(N940="zákl. přenesená",J940,0)</f>
        <v>0</v>
      </c>
      <c r="BH940" s="227">
        <f>IF(N940="sníž. přenesená",J940,0)</f>
        <v>0</v>
      </c>
      <c r="BI940" s="227">
        <f>IF(N940="nulová",J940,0)</f>
        <v>0</v>
      </c>
      <c r="BJ940" s="20" t="s">
        <v>77</v>
      </c>
      <c r="BK940" s="227">
        <f>ROUND(I940*H940,2)</f>
        <v>0</v>
      </c>
      <c r="BL940" s="20" t="s">
        <v>148</v>
      </c>
      <c r="BM940" s="226" t="s">
        <v>1362</v>
      </c>
    </row>
    <row r="941" s="2" customFormat="1">
      <c r="A941" s="41"/>
      <c r="B941" s="42"/>
      <c r="C941" s="43"/>
      <c r="D941" s="228" t="s">
        <v>150</v>
      </c>
      <c r="E941" s="43"/>
      <c r="F941" s="229" t="s">
        <v>556</v>
      </c>
      <c r="G941" s="43"/>
      <c r="H941" s="43"/>
      <c r="I941" s="230"/>
      <c r="J941" s="43"/>
      <c r="K941" s="43"/>
      <c r="L941" s="47"/>
      <c r="M941" s="231"/>
      <c r="N941" s="232"/>
      <c r="O941" s="87"/>
      <c r="P941" s="87"/>
      <c r="Q941" s="87"/>
      <c r="R941" s="87"/>
      <c r="S941" s="87"/>
      <c r="T941" s="88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T941" s="20" t="s">
        <v>150</v>
      </c>
      <c r="AU941" s="20" t="s">
        <v>79</v>
      </c>
    </row>
    <row r="942" s="13" customFormat="1">
      <c r="A942" s="13"/>
      <c r="B942" s="233"/>
      <c r="C942" s="234"/>
      <c r="D942" s="235" t="s">
        <v>152</v>
      </c>
      <c r="E942" s="236" t="s">
        <v>19</v>
      </c>
      <c r="F942" s="237" t="s">
        <v>539</v>
      </c>
      <c r="G942" s="234"/>
      <c r="H942" s="236" t="s">
        <v>19</v>
      </c>
      <c r="I942" s="238"/>
      <c r="J942" s="234"/>
      <c r="K942" s="234"/>
      <c r="L942" s="239"/>
      <c r="M942" s="240"/>
      <c r="N942" s="241"/>
      <c r="O942" s="241"/>
      <c r="P942" s="241"/>
      <c r="Q942" s="241"/>
      <c r="R942" s="241"/>
      <c r="S942" s="241"/>
      <c r="T942" s="242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T942" s="243" t="s">
        <v>152</v>
      </c>
      <c r="AU942" s="243" t="s">
        <v>79</v>
      </c>
      <c r="AV942" s="13" t="s">
        <v>77</v>
      </c>
      <c r="AW942" s="13" t="s">
        <v>32</v>
      </c>
      <c r="AX942" s="13" t="s">
        <v>70</v>
      </c>
      <c r="AY942" s="243" t="s">
        <v>141</v>
      </c>
    </row>
    <row r="943" s="14" customFormat="1">
      <c r="A943" s="14"/>
      <c r="B943" s="244"/>
      <c r="C943" s="245"/>
      <c r="D943" s="235" t="s">
        <v>152</v>
      </c>
      <c r="E943" s="246" t="s">
        <v>19</v>
      </c>
      <c r="F943" s="247" t="s">
        <v>1363</v>
      </c>
      <c r="G943" s="245"/>
      <c r="H943" s="248">
        <v>5</v>
      </c>
      <c r="I943" s="249"/>
      <c r="J943" s="245"/>
      <c r="K943" s="245"/>
      <c r="L943" s="250"/>
      <c r="M943" s="251"/>
      <c r="N943" s="252"/>
      <c r="O943" s="252"/>
      <c r="P943" s="252"/>
      <c r="Q943" s="252"/>
      <c r="R943" s="252"/>
      <c r="S943" s="252"/>
      <c r="T943" s="253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T943" s="254" t="s">
        <v>152</v>
      </c>
      <c r="AU943" s="254" t="s">
        <v>79</v>
      </c>
      <c r="AV943" s="14" t="s">
        <v>79</v>
      </c>
      <c r="AW943" s="14" t="s">
        <v>32</v>
      </c>
      <c r="AX943" s="14" t="s">
        <v>70</v>
      </c>
      <c r="AY943" s="254" t="s">
        <v>141</v>
      </c>
    </row>
    <row r="944" s="14" customFormat="1">
      <c r="A944" s="14"/>
      <c r="B944" s="244"/>
      <c r="C944" s="245"/>
      <c r="D944" s="235" t="s">
        <v>152</v>
      </c>
      <c r="E944" s="246" t="s">
        <v>19</v>
      </c>
      <c r="F944" s="247" t="s">
        <v>1364</v>
      </c>
      <c r="G944" s="245"/>
      <c r="H944" s="248">
        <v>3.274</v>
      </c>
      <c r="I944" s="249"/>
      <c r="J944" s="245"/>
      <c r="K944" s="245"/>
      <c r="L944" s="250"/>
      <c r="M944" s="251"/>
      <c r="N944" s="252"/>
      <c r="O944" s="252"/>
      <c r="P944" s="252"/>
      <c r="Q944" s="252"/>
      <c r="R944" s="252"/>
      <c r="S944" s="252"/>
      <c r="T944" s="253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T944" s="254" t="s">
        <v>152</v>
      </c>
      <c r="AU944" s="254" t="s">
        <v>79</v>
      </c>
      <c r="AV944" s="14" t="s">
        <v>79</v>
      </c>
      <c r="AW944" s="14" t="s">
        <v>32</v>
      </c>
      <c r="AX944" s="14" t="s">
        <v>70</v>
      </c>
      <c r="AY944" s="254" t="s">
        <v>141</v>
      </c>
    </row>
    <row r="945" s="15" customFormat="1">
      <c r="A945" s="15"/>
      <c r="B945" s="255"/>
      <c r="C945" s="256"/>
      <c r="D945" s="235" t="s">
        <v>152</v>
      </c>
      <c r="E945" s="257" t="s">
        <v>19</v>
      </c>
      <c r="F945" s="258" t="s">
        <v>155</v>
      </c>
      <c r="G945" s="256"/>
      <c r="H945" s="259">
        <v>8.2740000000000009</v>
      </c>
      <c r="I945" s="260"/>
      <c r="J945" s="256"/>
      <c r="K945" s="256"/>
      <c r="L945" s="261"/>
      <c r="M945" s="262"/>
      <c r="N945" s="263"/>
      <c r="O945" s="263"/>
      <c r="P945" s="263"/>
      <c r="Q945" s="263"/>
      <c r="R945" s="263"/>
      <c r="S945" s="263"/>
      <c r="T945" s="264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T945" s="265" t="s">
        <v>152</v>
      </c>
      <c r="AU945" s="265" t="s">
        <v>79</v>
      </c>
      <c r="AV945" s="15" t="s">
        <v>148</v>
      </c>
      <c r="AW945" s="15" t="s">
        <v>32</v>
      </c>
      <c r="AX945" s="15" t="s">
        <v>77</v>
      </c>
      <c r="AY945" s="265" t="s">
        <v>141</v>
      </c>
    </row>
    <row r="946" s="2" customFormat="1" ht="24.15" customHeight="1">
      <c r="A946" s="41"/>
      <c r="B946" s="42"/>
      <c r="C946" s="215" t="s">
        <v>1365</v>
      </c>
      <c r="D946" s="215" t="s">
        <v>143</v>
      </c>
      <c r="E946" s="216" t="s">
        <v>560</v>
      </c>
      <c r="F946" s="217" t="s">
        <v>561</v>
      </c>
      <c r="G946" s="218" t="s">
        <v>320</v>
      </c>
      <c r="H946" s="219">
        <v>33.095999999999997</v>
      </c>
      <c r="I946" s="220"/>
      <c r="J946" s="221">
        <f>ROUND(I946*H946,2)</f>
        <v>0</v>
      </c>
      <c r="K946" s="217" t="s">
        <v>147</v>
      </c>
      <c r="L946" s="47"/>
      <c r="M946" s="222" t="s">
        <v>19</v>
      </c>
      <c r="N946" s="223" t="s">
        <v>41</v>
      </c>
      <c r="O946" s="87"/>
      <c r="P946" s="224">
        <f>O946*H946</f>
        <v>0</v>
      </c>
      <c r="Q946" s="224">
        <v>0</v>
      </c>
      <c r="R946" s="224">
        <f>Q946*H946</f>
        <v>0</v>
      </c>
      <c r="S946" s="224">
        <v>0</v>
      </c>
      <c r="T946" s="225">
        <f>S946*H946</f>
        <v>0</v>
      </c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R946" s="226" t="s">
        <v>148</v>
      </c>
      <c r="AT946" s="226" t="s">
        <v>143</v>
      </c>
      <c r="AU946" s="226" t="s">
        <v>79</v>
      </c>
      <c r="AY946" s="20" t="s">
        <v>141</v>
      </c>
      <c r="BE946" s="227">
        <f>IF(N946="základní",J946,0)</f>
        <v>0</v>
      </c>
      <c r="BF946" s="227">
        <f>IF(N946="snížená",J946,0)</f>
        <v>0</v>
      </c>
      <c r="BG946" s="227">
        <f>IF(N946="zákl. přenesená",J946,0)</f>
        <v>0</v>
      </c>
      <c r="BH946" s="227">
        <f>IF(N946="sníž. přenesená",J946,0)</f>
        <v>0</v>
      </c>
      <c r="BI946" s="227">
        <f>IF(N946="nulová",J946,0)</f>
        <v>0</v>
      </c>
      <c r="BJ946" s="20" t="s">
        <v>77</v>
      </c>
      <c r="BK946" s="227">
        <f>ROUND(I946*H946,2)</f>
        <v>0</v>
      </c>
      <c r="BL946" s="20" t="s">
        <v>148</v>
      </c>
      <c r="BM946" s="226" t="s">
        <v>1366</v>
      </c>
    </row>
    <row r="947" s="2" customFormat="1">
      <c r="A947" s="41"/>
      <c r="B947" s="42"/>
      <c r="C947" s="43"/>
      <c r="D947" s="228" t="s">
        <v>150</v>
      </c>
      <c r="E947" s="43"/>
      <c r="F947" s="229" t="s">
        <v>563</v>
      </c>
      <c r="G947" s="43"/>
      <c r="H947" s="43"/>
      <c r="I947" s="230"/>
      <c r="J947" s="43"/>
      <c r="K947" s="43"/>
      <c r="L947" s="47"/>
      <c r="M947" s="231"/>
      <c r="N947" s="232"/>
      <c r="O947" s="87"/>
      <c r="P947" s="87"/>
      <c r="Q947" s="87"/>
      <c r="R947" s="87"/>
      <c r="S947" s="87"/>
      <c r="T947" s="88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T947" s="20" t="s">
        <v>150</v>
      </c>
      <c r="AU947" s="20" t="s">
        <v>79</v>
      </c>
    </row>
    <row r="948" s="13" customFormat="1">
      <c r="A948" s="13"/>
      <c r="B948" s="233"/>
      <c r="C948" s="234"/>
      <c r="D948" s="235" t="s">
        <v>152</v>
      </c>
      <c r="E948" s="236" t="s">
        <v>19</v>
      </c>
      <c r="F948" s="237" t="s">
        <v>539</v>
      </c>
      <c r="G948" s="234"/>
      <c r="H948" s="236" t="s">
        <v>19</v>
      </c>
      <c r="I948" s="238"/>
      <c r="J948" s="234"/>
      <c r="K948" s="234"/>
      <c r="L948" s="239"/>
      <c r="M948" s="240"/>
      <c r="N948" s="241"/>
      <c r="O948" s="241"/>
      <c r="P948" s="241"/>
      <c r="Q948" s="241"/>
      <c r="R948" s="241"/>
      <c r="S948" s="241"/>
      <c r="T948" s="242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T948" s="243" t="s">
        <v>152</v>
      </c>
      <c r="AU948" s="243" t="s">
        <v>79</v>
      </c>
      <c r="AV948" s="13" t="s">
        <v>77</v>
      </c>
      <c r="AW948" s="13" t="s">
        <v>32</v>
      </c>
      <c r="AX948" s="13" t="s">
        <v>70</v>
      </c>
      <c r="AY948" s="243" t="s">
        <v>141</v>
      </c>
    </row>
    <row r="949" s="14" customFormat="1">
      <c r="A949" s="14"/>
      <c r="B949" s="244"/>
      <c r="C949" s="245"/>
      <c r="D949" s="235" t="s">
        <v>152</v>
      </c>
      <c r="E949" s="246" t="s">
        <v>19</v>
      </c>
      <c r="F949" s="247" t="s">
        <v>1363</v>
      </c>
      <c r="G949" s="245"/>
      <c r="H949" s="248">
        <v>5</v>
      </c>
      <c r="I949" s="249"/>
      <c r="J949" s="245"/>
      <c r="K949" s="245"/>
      <c r="L949" s="250"/>
      <c r="M949" s="251"/>
      <c r="N949" s="252"/>
      <c r="O949" s="252"/>
      <c r="P949" s="252"/>
      <c r="Q949" s="252"/>
      <c r="R949" s="252"/>
      <c r="S949" s="252"/>
      <c r="T949" s="253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T949" s="254" t="s">
        <v>152</v>
      </c>
      <c r="AU949" s="254" t="s">
        <v>79</v>
      </c>
      <c r="AV949" s="14" t="s">
        <v>79</v>
      </c>
      <c r="AW949" s="14" t="s">
        <v>32</v>
      </c>
      <c r="AX949" s="14" t="s">
        <v>70</v>
      </c>
      <c r="AY949" s="254" t="s">
        <v>141</v>
      </c>
    </row>
    <row r="950" s="14" customFormat="1">
      <c r="A950" s="14"/>
      <c r="B950" s="244"/>
      <c r="C950" s="245"/>
      <c r="D950" s="235" t="s">
        <v>152</v>
      </c>
      <c r="E950" s="246" t="s">
        <v>19</v>
      </c>
      <c r="F950" s="247" t="s">
        <v>1364</v>
      </c>
      <c r="G950" s="245"/>
      <c r="H950" s="248">
        <v>3.274</v>
      </c>
      <c r="I950" s="249"/>
      <c r="J950" s="245"/>
      <c r="K950" s="245"/>
      <c r="L950" s="250"/>
      <c r="M950" s="251"/>
      <c r="N950" s="252"/>
      <c r="O950" s="252"/>
      <c r="P950" s="252"/>
      <c r="Q950" s="252"/>
      <c r="R950" s="252"/>
      <c r="S950" s="252"/>
      <c r="T950" s="253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T950" s="254" t="s">
        <v>152</v>
      </c>
      <c r="AU950" s="254" t="s">
        <v>79</v>
      </c>
      <c r="AV950" s="14" t="s">
        <v>79</v>
      </c>
      <c r="AW950" s="14" t="s">
        <v>32</v>
      </c>
      <c r="AX950" s="14" t="s">
        <v>70</v>
      </c>
      <c r="AY950" s="254" t="s">
        <v>141</v>
      </c>
    </row>
    <row r="951" s="15" customFormat="1">
      <c r="A951" s="15"/>
      <c r="B951" s="255"/>
      <c r="C951" s="256"/>
      <c r="D951" s="235" t="s">
        <v>152</v>
      </c>
      <c r="E951" s="257" t="s">
        <v>19</v>
      </c>
      <c r="F951" s="258" t="s">
        <v>155</v>
      </c>
      <c r="G951" s="256"/>
      <c r="H951" s="259">
        <v>8.2740000000000009</v>
      </c>
      <c r="I951" s="260"/>
      <c r="J951" s="256"/>
      <c r="K951" s="256"/>
      <c r="L951" s="261"/>
      <c r="M951" s="262"/>
      <c r="N951" s="263"/>
      <c r="O951" s="263"/>
      <c r="P951" s="263"/>
      <c r="Q951" s="263"/>
      <c r="R951" s="263"/>
      <c r="S951" s="263"/>
      <c r="T951" s="264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T951" s="265" t="s">
        <v>152</v>
      </c>
      <c r="AU951" s="265" t="s">
        <v>79</v>
      </c>
      <c r="AV951" s="15" t="s">
        <v>148</v>
      </c>
      <c r="AW951" s="15" t="s">
        <v>32</v>
      </c>
      <c r="AX951" s="15" t="s">
        <v>77</v>
      </c>
      <c r="AY951" s="265" t="s">
        <v>141</v>
      </c>
    </row>
    <row r="952" s="14" customFormat="1">
      <c r="A952" s="14"/>
      <c r="B952" s="244"/>
      <c r="C952" s="245"/>
      <c r="D952" s="235" t="s">
        <v>152</v>
      </c>
      <c r="E952" s="245"/>
      <c r="F952" s="247" t="s">
        <v>1367</v>
      </c>
      <c r="G952" s="245"/>
      <c r="H952" s="248">
        <v>33.095999999999997</v>
      </c>
      <c r="I952" s="249"/>
      <c r="J952" s="245"/>
      <c r="K952" s="245"/>
      <c r="L952" s="250"/>
      <c r="M952" s="251"/>
      <c r="N952" s="252"/>
      <c r="O952" s="252"/>
      <c r="P952" s="252"/>
      <c r="Q952" s="252"/>
      <c r="R952" s="252"/>
      <c r="S952" s="252"/>
      <c r="T952" s="253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T952" s="254" t="s">
        <v>152</v>
      </c>
      <c r="AU952" s="254" t="s">
        <v>79</v>
      </c>
      <c r="AV952" s="14" t="s">
        <v>79</v>
      </c>
      <c r="AW952" s="14" t="s">
        <v>4</v>
      </c>
      <c r="AX952" s="14" t="s">
        <v>77</v>
      </c>
      <c r="AY952" s="254" t="s">
        <v>141</v>
      </c>
    </row>
    <row r="953" s="2" customFormat="1" ht="24.15" customHeight="1">
      <c r="A953" s="41"/>
      <c r="B953" s="42"/>
      <c r="C953" s="215" t="s">
        <v>1368</v>
      </c>
      <c r="D953" s="215" t="s">
        <v>143</v>
      </c>
      <c r="E953" s="216" t="s">
        <v>566</v>
      </c>
      <c r="F953" s="217" t="s">
        <v>567</v>
      </c>
      <c r="G953" s="218" t="s">
        <v>320</v>
      </c>
      <c r="H953" s="219">
        <v>3.0790000000000002</v>
      </c>
      <c r="I953" s="220"/>
      <c r="J953" s="221">
        <f>ROUND(I953*H953,2)</f>
        <v>0</v>
      </c>
      <c r="K953" s="217" t="s">
        <v>147</v>
      </c>
      <c r="L953" s="47"/>
      <c r="M953" s="222" t="s">
        <v>19</v>
      </c>
      <c r="N953" s="223" t="s">
        <v>41</v>
      </c>
      <c r="O953" s="87"/>
      <c r="P953" s="224">
        <f>O953*H953</f>
        <v>0</v>
      </c>
      <c r="Q953" s="224">
        <v>0</v>
      </c>
      <c r="R953" s="224">
        <f>Q953*H953</f>
        <v>0</v>
      </c>
      <c r="S953" s="224">
        <v>0</v>
      </c>
      <c r="T953" s="225">
        <f>S953*H953</f>
        <v>0</v>
      </c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R953" s="226" t="s">
        <v>148</v>
      </c>
      <c r="AT953" s="226" t="s">
        <v>143</v>
      </c>
      <c r="AU953" s="226" t="s">
        <v>79</v>
      </c>
      <c r="AY953" s="20" t="s">
        <v>141</v>
      </c>
      <c r="BE953" s="227">
        <f>IF(N953="základní",J953,0)</f>
        <v>0</v>
      </c>
      <c r="BF953" s="227">
        <f>IF(N953="snížená",J953,0)</f>
        <v>0</v>
      </c>
      <c r="BG953" s="227">
        <f>IF(N953="zákl. přenesená",J953,0)</f>
        <v>0</v>
      </c>
      <c r="BH953" s="227">
        <f>IF(N953="sníž. přenesená",J953,0)</f>
        <v>0</v>
      </c>
      <c r="BI953" s="227">
        <f>IF(N953="nulová",J953,0)</f>
        <v>0</v>
      </c>
      <c r="BJ953" s="20" t="s">
        <v>77</v>
      </c>
      <c r="BK953" s="227">
        <f>ROUND(I953*H953,2)</f>
        <v>0</v>
      </c>
      <c r="BL953" s="20" t="s">
        <v>148</v>
      </c>
      <c r="BM953" s="226" t="s">
        <v>1369</v>
      </c>
    </row>
    <row r="954" s="2" customFormat="1">
      <c r="A954" s="41"/>
      <c r="B954" s="42"/>
      <c r="C954" s="43"/>
      <c r="D954" s="228" t="s">
        <v>150</v>
      </c>
      <c r="E954" s="43"/>
      <c r="F954" s="229" t="s">
        <v>569</v>
      </c>
      <c r="G954" s="43"/>
      <c r="H954" s="43"/>
      <c r="I954" s="230"/>
      <c r="J954" s="43"/>
      <c r="K954" s="43"/>
      <c r="L954" s="47"/>
      <c r="M954" s="231"/>
      <c r="N954" s="232"/>
      <c r="O954" s="87"/>
      <c r="P954" s="87"/>
      <c r="Q954" s="87"/>
      <c r="R954" s="87"/>
      <c r="S954" s="87"/>
      <c r="T954" s="88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T954" s="20" t="s">
        <v>150</v>
      </c>
      <c r="AU954" s="20" t="s">
        <v>79</v>
      </c>
    </row>
    <row r="955" s="13" customFormat="1">
      <c r="A955" s="13"/>
      <c r="B955" s="233"/>
      <c r="C955" s="234"/>
      <c r="D955" s="235" t="s">
        <v>152</v>
      </c>
      <c r="E955" s="236" t="s">
        <v>19</v>
      </c>
      <c r="F955" s="237" t="s">
        <v>539</v>
      </c>
      <c r="G955" s="234"/>
      <c r="H955" s="236" t="s">
        <v>19</v>
      </c>
      <c r="I955" s="238"/>
      <c r="J955" s="234"/>
      <c r="K955" s="234"/>
      <c r="L955" s="239"/>
      <c r="M955" s="240"/>
      <c r="N955" s="241"/>
      <c r="O955" s="241"/>
      <c r="P955" s="241"/>
      <c r="Q955" s="241"/>
      <c r="R955" s="241"/>
      <c r="S955" s="241"/>
      <c r="T955" s="242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T955" s="243" t="s">
        <v>152</v>
      </c>
      <c r="AU955" s="243" t="s">
        <v>79</v>
      </c>
      <c r="AV955" s="13" t="s">
        <v>77</v>
      </c>
      <c r="AW955" s="13" t="s">
        <v>32</v>
      </c>
      <c r="AX955" s="13" t="s">
        <v>70</v>
      </c>
      <c r="AY955" s="243" t="s">
        <v>141</v>
      </c>
    </row>
    <row r="956" s="14" customFormat="1">
      <c r="A956" s="14"/>
      <c r="B956" s="244"/>
      <c r="C956" s="245"/>
      <c r="D956" s="235" t="s">
        <v>152</v>
      </c>
      <c r="E956" s="246" t="s">
        <v>19</v>
      </c>
      <c r="F956" s="247" t="s">
        <v>1370</v>
      </c>
      <c r="G956" s="245"/>
      <c r="H956" s="248">
        <v>2.4289999999999998</v>
      </c>
      <c r="I956" s="249"/>
      <c r="J956" s="245"/>
      <c r="K956" s="245"/>
      <c r="L956" s="250"/>
      <c r="M956" s="251"/>
      <c r="N956" s="252"/>
      <c r="O956" s="252"/>
      <c r="P956" s="252"/>
      <c r="Q956" s="252"/>
      <c r="R956" s="252"/>
      <c r="S956" s="252"/>
      <c r="T956" s="253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T956" s="254" t="s">
        <v>152</v>
      </c>
      <c r="AU956" s="254" t="s">
        <v>79</v>
      </c>
      <c r="AV956" s="14" t="s">
        <v>79</v>
      </c>
      <c r="AW956" s="14" t="s">
        <v>32</v>
      </c>
      <c r="AX956" s="14" t="s">
        <v>70</v>
      </c>
      <c r="AY956" s="254" t="s">
        <v>141</v>
      </c>
    </row>
    <row r="957" s="14" customFormat="1">
      <c r="A957" s="14"/>
      <c r="B957" s="244"/>
      <c r="C957" s="245"/>
      <c r="D957" s="235" t="s">
        <v>152</v>
      </c>
      <c r="E957" s="246" t="s">
        <v>19</v>
      </c>
      <c r="F957" s="247" t="s">
        <v>1371</v>
      </c>
      <c r="G957" s="245"/>
      <c r="H957" s="248">
        <v>0.65000000000000002</v>
      </c>
      <c r="I957" s="249"/>
      <c r="J957" s="245"/>
      <c r="K957" s="245"/>
      <c r="L957" s="250"/>
      <c r="M957" s="251"/>
      <c r="N957" s="252"/>
      <c r="O957" s="252"/>
      <c r="P957" s="252"/>
      <c r="Q957" s="252"/>
      <c r="R957" s="252"/>
      <c r="S957" s="252"/>
      <c r="T957" s="253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T957" s="254" t="s">
        <v>152</v>
      </c>
      <c r="AU957" s="254" t="s">
        <v>79</v>
      </c>
      <c r="AV957" s="14" t="s">
        <v>79</v>
      </c>
      <c r="AW957" s="14" t="s">
        <v>32</v>
      </c>
      <c r="AX957" s="14" t="s">
        <v>70</v>
      </c>
      <c r="AY957" s="254" t="s">
        <v>141</v>
      </c>
    </row>
    <row r="958" s="15" customFormat="1">
      <c r="A958" s="15"/>
      <c r="B958" s="255"/>
      <c r="C958" s="256"/>
      <c r="D958" s="235" t="s">
        <v>152</v>
      </c>
      <c r="E958" s="257" t="s">
        <v>19</v>
      </c>
      <c r="F958" s="258" t="s">
        <v>155</v>
      </c>
      <c r="G958" s="256"/>
      <c r="H958" s="259">
        <v>3.0789999999999997</v>
      </c>
      <c r="I958" s="260"/>
      <c r="J958" s="256"/>
      <c r="K958" s="256"/>
      <c r="L958" s="261"/>
      <c r="M958" s="262"/>
      <c r="N958" s="263"/>
      <c r="O958" s="263"/>
      <c r="P958" s="263"/>
      <c r="Q958" s="263"/>
      <c r="R958" s="263"/>
      <c r="S958" s="263"/>
      <c r="T958" s="264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T958" s="265" t="s">
        <v>152</v>
      </c>
      <c r="AU958" s="265" t="s">
        <v>79</v>
      </c>
      <c r="AV958" s="15" t="s">
        <v>148</v>
      </c>
      <c r="AW958" s="15" t="s">
        <v>32</v>
      </c>
      <c r="AX958" s="15" t="s">
        <v>77</v>
      </c>
      <c r="AY958" s="265" t="s">
        <v>141</v>
      </c>
    </row>
    <row r="959" s="2" customFormat="1" ht="24.15" customHeight="1">
      <c r="A959" s="41"/>
      <c r="B959" s="42"/>
      <c r="C959" s="215" t="s">
        <v>1372</v>
      </c>
      <c r="D959" s="215" t="s">
        <v>143</v>
      </c>
      <c r="E959" s="216" t="s">
        <v>573</v>
      </c>
      <c r="F959" s="217" t="s">
        <v>574</v>
      </c>
      <c r="G959" s="218" t="s">
        <v>320</v>
      </c>
      <c r="H959" s="219">
        <v>12.316000000000001</v>
      </c>
      <c r="I959" s="220"/>
      <c r="J959" s="221">
        <f>ROUND(I959*H959,2)</f>
        <v>0</v>
      </c>
      <c r="K959" s="217" t="s">
        <v>147</v>
      </c>
      <c r="L959" s="47"/>
      <c r="M959" s="222" t="s">
        <v>19</v>
      </c>
      <c r="N959" s="223" t="s">
        <v>41</v>
      </c>
      <c r="O959" s="87"/>
      <c r="P959" s="224">
        <f>O959*H959</f>
        <v>0</v>
      </c>
      <c r="Q959" s="224">
        <v>0</v>
      </c>
      <c r="R959" s="224">
        <f>Q959*H959</f>
        <v>0</v>
      </c>
      <c r="S959" s="224">
        <v>0</v>
      </c>
      <c r="T959" s="225">
        <f>S959*H959</f>
        <v>0</v>
      </c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R959" s="226" t="s">
        <v>148</v>
      </c>
      <c r="AT959" s="226" t="s">
        <v>143</v>
      </c>
      <c r="AU959" s="226" t="s">
        <v>79</v>
      </c>
      <c r="AY959" s="20" t="s">
        <v>141</v>
      </c>
      <c r="BE959" s="227">
        <f>IF(N959="základní",J959,0)</f>
        <v>0</v>
      </c>
      <c r="BF959" s="227">
        <f>IF(N959="snížená",J959,0)</f>
        <v>0</v>
      </c>
      <c r="BG959" s="227">
        <f>IF(N959="zákl. přenesená",J959,0)</f>
        <v>0</v>
      </c>
      <c r="BH959" s="227">
        <f>IF(N959="sníž. přenesená",J959,0)</f>
        <v>0</v>
      </c>
      <c r="BI959" s="227">
        <f>IF(N959="nulová",J959,0)</f>
        <v>0</v>
      </c>
      <c r="BJ959" s="20" t="s">
        <v>77</v>
      </c>
      <c r="BK959" s="227">
        <f>ROUND(I959*H959,2)</f>
        <v>0</v>
      </c>
      <c r="BL959" s="20" t="s">
        <v>148</v>
      </c>
      <c r="BM959" s="226" t="s">
        <v>1373</v>
      </c>
    </row>
    <row r="960" s="2" customFormat="1">
      <c r="A960" s="41"/>
      <c r="B960" s="42"/>
      <c r="C960" s="43"/>
      <c r="D960" s="228" t="s">
        <v>150</v>
      </c>
      <c r="E960" s="43"/>
      <c r="F960" s="229" t="s">
        <v>576</v>
      </c>
      <c r="G960" s="43"/>
      <c r="H960" s="43"/>
      <c r="I960" s="230"/>
      <c r="J960" s="43"/>
      <c r="K960" s="43"/>
      <c r="L960" s="47"/>
      <c r="M960" s="231"/>
      <c r="N960" s="232"/>
      <c r="O960" s="87"/>
      <c r="P960" s="87"/>
      <c r="Q960" s="87"/>
      <c r="R960" s="87"/>
      <c r="S960" s="87"/>
      <c r="T960" s="88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T960" s="20" t="s">
        <v>150</v>
      </c>
      <c r="AU960" s="20" t="s">
        <v>79</v>
      </c>
    </row>
    <row r="961" s="13" customFormat="1">
      <c r="A961" s="13"/>
      <c r="B961" s="233"/>
      <c r="C961" s="234"/>
      <c r="D961" s="235" t="s">
        <v>152</v>
      </c>
      <c r="E961" s="236" t="s">
        <v>19</v>
      </c>
      <c r="F961" s="237" t="s">
        <v>539</v>
      </c>
      <c r="G961" s="234"/>
      <c r="H961" s="236" t="s">
        <v>19</v>
      </c>
      <c r="I961" s="238"/>
      <c r="J961" s="234"/>
      <c r="K961" s="234"/>
      <c r="L961" s="239"/>
      <c r="M961" s="240"/>
      <c r="N961" s="241"/>
      <c r="O961" s="241"/>
      <c r="P961" s="241"/>
      <c r="Q961" s="241"/>
      <c r="R961" s="241"/>
      <c r="S961" s="241"/>
      <c r="T961" s="242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T961" s="243" t="s">
        <v>152</v>
      </c>
      <c r="AU961" s="243" t="s">
        <v>79</v>
      </c>
      <c r="AV961" s="13" t="s">
        <v>77</v>
      </c>
      <c r="AW961" s="13" t="s">
        <v>32</v>
      </c>
      <c r="AX961" s="13" t="s">
        <v>70</v>
      </c>
      <c r="AY961" s="243" t="s">
        <v>141</v>
      </c>
    </row>
    <row r="962" s="14" customFormat="1">
      <c r="A962" s="14"/>
      <c r="B962" s="244"/>
      <c r="C962" s="245"/>
      <c r="D962" s="235" t="s">
        <v>152</v>
      </c>
      <c r="E962" s="246" t="s">
        <v>19</v>
      </c>
      <c r="F962" s="247" t="s">
        <v>1370</v>
      </c>
      <c r="G962" s="245"/>
      <c r="H962" s="248">
        <v>2.4289999999999998</v>
      </c>
      <c r="I962" s="249"/>
      <c r="J962" s="245"/>
      <c r="K962" s="245"/>
      <c r="L962" s="250"/>
      <c r="M962" s="251"/>
      <c r="N962" s="252"/>
      <c r="O962" s="252"/>
      <c r="P962" s="252"/>
      <c r="Q962" s="252"/>
      <c r="R962" s="252"/>
      <c r="S962" s="252"/>
      <c r="T962" s="253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T962" s="254" t="s">
        <v>152</v>
      </c>
      <c r="AU962" s="254" t="s">
        <v>79</v>
      </c>
      <c r="AV962" s="14" t="s">
        <v>79</v>
      </c>
      <c r="AW962" s="14" t="s">
        <v>32</v>
      </c>
      <c r="AX962" s="14" t="s">
        <v>70</v>
      </c>
      <c r="AY962" s="254" t="s">
        <v>141</v>
      </c>
    </row>
    <row r="963" s="14" customFormat="1">
      <c r="A963" s="14"/>
      <c r="B963" s="244"/>
      <c r="C963" s="245"/>
      <c r="D963" s="235" t="s">
        <v>152</v>
      </c>
      <c r="E963" s="246" t="s">
        <v>19</v>
      </c>
      <c r="F963" s="247" t="s">
        <v>1371</v>
      </c>
      <c r="G963" s="245"/>
      <c r="H963" s="248">
        <v>0.65000000000000002</v>
      </c>
      <c r="I963" s="249"/>
      <c r="J963" s="245"/>
      <c r="K963" s="245"/>
      <c r="L963" s="250"/>
      <c r="M963" s="251"/>
      <c r="N963" s="252"/>
      <c r="O963" s="252"/>
      <c r="P963" s="252"/>
      <c r="Q963" s="252"/>
      <c r="R963" s="252"/>
      <c r="S963" s="252"/>
      <c r="T963" s="253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T963" s="254" t="s">
        <v>152</v>
      </c>
      <c r="AU963" s="254" t="s">
        <v>79</v>
      </c>
      <c r="AV963" s="14" t="s">
        <v>79</v>
      </c>
      <c r="AW963" s="14" t="s">
        <v>32</v>
      </c>
      <c r="AX963" s="14" t="s">
        <v>70</v>
      </c>
      <c r="AY963" s="254" t="s">
        <v>141</v>
      </c>
    </row>
    <row r="964" s="15" customFormat="1">
      <c r="A964" s="15"/>
      <c r="B964" s="255"/>
      <c r="C964" s="256"/>
      <c r="D964" s="235" t="s">
        <v>152</v>
      </c>
      <c r="E964" s="257" t="s">
        <v>19</v>
      </c>
      <c r="F964" s="258" t="s">
        <v>155</v>
      </c>
      <c r="G964" s="256"/>
      <c r="H964" s="259">
        <v>3.0789999999999997</v>
      </c>
      <c r="I964" s="260"/>
      <c r="J964" s="256"/>
      <c r="K964" s="256"/>
      <c r="L964" s="261"/>
      <c r="M964" s="262"/>
      <c r="N964" s="263"/>
      <c r="O964" s="263"/>
      <c r="P964" s="263"/>
      <c r="Q964" s="263"/>
      <c r="R964" s="263"/>
      <c r="S964" s="263"/>
      <c r="T964" s="264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T964" s="265" t="s">
        <v>152</v>
      </c>
      <c r="AU964" s="265" t="s">
        <v>79</v>
      </c>
      <c r="AV964" s="15" t="s">
        <v>148</v>
      </c>
      <c r="AW964" s="15" t="s">
        <v>32</v>
      </c>
      <c r="AX964" s="15" t="s">
        <v>77</v>
      </c>
      <c r="AY964" s="265" t="s">
        <v>141</v>
      </c>
    </row>
    <row r="965" s="14" customFormat="1">
      <c r="A965" s="14"/>
      <c r="B965" s="244"/>
      <c r="C965" s="245"/>
      <c r="D965" s="235" t="s">
        <v>152</v>
      </c>
      <c r="E965" s="245"/>
      <c r="F965" s="247" t="s">
        <v>1374</v>
      </c>
      <c r="G965" s="245"/>
      <c r="H965" s="248">
        <v>12.316000000000001</v>
      </c>
      <c r="I965" s="249"/>
      <c r="J965" s="245"/>
      <c r="K965" s="245"/>
      <c r="L965" s="250"/>
      <c r="M965" s="251"/>
      <c r="N965" s="252"/>
      <c r="O965" s="252"/>
      <c r="P965" s="252"/>
      <c r="Q965" s="252"/>
      <c r="R965" s="252"/>
      <c r="S965" s="252"/>
      <c r="T965" s="253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T965" s="254" t="s">
        <v>152</v>
      </c>
      <c r="AU965" s="254" t="s">
        <v>79</v>
      </c>
      <c r="AV965" s="14" t="s">
        <v>79</v>
      </c>
      <c r="AW965" s="14" t="s">
        <v>4</v>
      </c>
      <c r="AX965" s="14" t="s">
        <v>77</v>
      </c>
      <c r="AY965" s="254" t="s">
        <v>141</v>
      </c>
    </row>
    <row r="966" s="2" customFormat="1" ht="24.15" customHeight="1">
      <c r="A966" s="41"/>
      <c r="B966" s="42"/>
      <c r="C966" s="215" t="s">
        <v>1375</v>
      </c>
      <c r="D966" s="215" t="s">
        <v>143</v>
      </c>
      <c r="E966" s="216" t="s">
        <v>579</v>
      </c>
      <c r="F966" s="217" t="s">
        <v>580</v>
      </c>
      <c r="G966" s="218" t="s">
        <v>320</v>
      </c>
      <c r="H966" s="219">
        <v>3.0790000000000002</v>
      </c>
      <c r="I966" s="220"/>
      <c r="J966" s="221">
        <f>ROUND(I966*H966,2)</f>
        <v>0</v>
      </c>
      <c r="K966" s="217" t="s">
        <v>147</v>
      </c>
      <c r="L966" s="47"/>
      <c r="M966" s="222" t="s">
        <v>19</v>
      </c>
      <c r="N966" s="223" t="s">
        <v>41</v>
      </c>
      <c r="O966" s="87"/>
      <c r="P966" s="224">
        <f>O966*H966</f>
        <v>0</v>
      </c>
      <c r="Q966" s="224">
        <v>0</v>
      </c>
      <c r="R966" s="224">
        <f>Q966*H966</f>
        <v>0</v>
      </c>
      <c r="S966" s="224">
        <v>0</v>
      </c>
      <c r="T966" s="225">
        <f>S966*H966</f>
        <v>0</v>
      </c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R966" s="226" t="s">
        <v>148</v>
      </c>
      <c r="AT966" s="226" t="s">
        <v>143</v>
      </c>
      <c r="AU966" s="226" t="s">
        <v>79</v>
      </c>
      <c r="AY966" s="20" t="s">
        <v>141</v>
      </c>
      <c r="BE966" s="227">
        <f>IF(N966="základní",J966,0)</f>
        <v>0</v>
      </c>
      <c r="BF966" s="227">
        <f>IF(N966="snížená",J966,0)</f>
        <v>0</v>
      </c>
      <c r="BG966" s="227">
        <f>IF(N966="zákl. přenesená",J966,0)</f>
        <v>0</v>
      </c>
      <c r="BH966" s="227">
        <f>IF(N966="sníž. přenesená",J966,0)</f>
        <v>0</v>
      </c>
      <c r="BI966" s="227">
        <f>IF(N966="nulová",J966,0)</f>
        <v>0</v>
      </c>
      <c r="BJ966" s="20" t="s">
        <v>77</v>
      </c>
      <c r="BK966" s="227">
        <f>ROUND(I966*H966,2)</f>
        <v>0</v>
      </c>
      <c r="BL966" s="20" t="s">
        <v>148</v>
      </c>
      <c r="BM966" s="226" t="s">
        <v>1376</v>
      </c>
    </row>
    <row r="967" s="2" customFormat="1">
      <c r="A967" s="41"/>
      <c r="B967" s="42"/>
      <c r="C967" s="43"/>
      <c r="D967" s="228" t="s">
        <v>150</v>
      </c>
      <c r="E967" s="43"/>
      <c r="F967" s="229" t="s">
        <v>582</v>
      </c>
      <c r="G967" s="43"/>
      <c r="H967" s="43"/>
      <c r="I967" s="230"/>
      <c r="J967" s="43"/>
      <c r="K967" s="43"/>
      <c r="L967" s="47"/>
      <c r="M967" s="231"/>
      <c r="N967" s="232"/>
      <c r="O967" s="87"/>
      <c r="P967" s="87"/>
      <c r="Q967" s="87"/>
      <c r="R967" s="87"/>
      <c r="S967" s="87"/>
      <c r="T967" s="88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T967" s="20" t="s">
        <v>150</v>
      </c>
      <c r="AU967" s="20" t="s">
        <v>79</v>
      </c>
    </row>
    <row r="968" s="13" customFormat="1">
      <c r="A968" s="13"/>
      <c r="B968" s="233"/>
      <c r="C968" s="234"/>
      <c r="D968" s="235" t="s">
        <v>152</v>
      </c>
      <c r="E968" s="236" t="s">
        <v>19</v>
      </c>
      <c r="F968" s="237" t="s">
        <v>539</v>
      </c>
      <c r="G968" s="234"/>
      <c r="H968" s="236" t="s">
        <v>19</v>
      </c>
      <c r="I968" s="238"/>
      <c r="J968" s="234"/>
      <c r="K968" s="234"/>
      <c r="L968" s="239"/>
      <c r="M968" s="240"/>
      <c r="N968" s="241"/>
      <c r="O968" s="241"/>
      <c r="P968" s="241"/>
      <c r="Q968" s="241"/>
      <c r="R968" s="241"/>
      <c r="S968" s="241"/>
      <c r="T968" s="242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T968" s="243" t="s">
        <v>152</v>
      </c>
      <c r="AU968" s="243" t="s">
        <v>79</v>
      </c>
      <c r="AV968" s="13" t="s">
        <v>77</v>
      </c>
      <c r="AW968" s="13" t="s">
        <v>32</v>
      </c>
      <c r="AX968" s="13" t="s">
        <v>70</v>
      </c>
      <c r="AY968" s="243" t="s">
        <v>141</v>
      </c>
    </row>
    <row r="969" s="14" customFormat="1">
      <c r="A969" s="14"/>
      <c r="B969" s="244"/>
      <c r="C969" s="245"/>
      <c r="D969" s="235" t="s">
        <v>152</v>
      </c>
      <c r="E969" s="246" t="s">
        <v>19</v>
      </c>
      <c r="F969" s="247" t="s">
        <v>1370</v>
      </c>
      <c r="G969" s="245"/>
      <c r="H969" s="248">
        <v>2.4289999999999998</v>
      </c>
      <c r="I969" s="249"/>
      <c r="J969" s="245"/>
      <c r="K969" s="245"/>
      <c r="L969" s="250"/>
      <c r="M969" s="251"/>
      <c r="N969" s="252"/>
      <c r="O969" s="252"/>
      <c r="P969" s="252"/>
      <c r="Q969" s="252"/>
      <c r="R969" s="252"/>
      <c r="S969" s="252"/>
      <c r="T969" s="253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T969" s="254" t="s">
        <v>152</v>
      </c>
      <c r="AU969" s="254" t="s">
        <v>79</v>
      </c>
      <c r="AV969" s="14" t="s">
        <v>79</v>
      </c>
      <c r="AW969" s="14" t="s">
        <v>32</v>
      </c>
      <c r="AX969" s="14" t="s">
        <v>70</v>
      </c>
      <c r="AY969" s="254" t="s">
        <v>141</v>
      </c>
    </row>
    <row r="970" s="14" customFormat="1">
      <c r="A970" s="14"/>
      <c r="B970" s="244"/>
      <c r="C970" s="245"/>
      <c r="D970" s="235" t="s">
        <v>152</v>
      </c>
      <c r="E970" s="246" t="s">
        <v>19</v>
      </c>
      <c r="F970" s="247" t="s">
        <v>1371</v>
      </c>
      <c r="G970" s="245"/>
      <c r="H970" s="248">
        <v>0.65000000000000002</v>
      </c>
      <c r="I970" s="249"/>
      <c r="J970" s="245"/>
      <c r="K970" s="245"/>
      <c r="L970" s="250"/>
      <c r="M970" s="251"/>
      <c r="N970" s="252"/>
      <c r="O970" s="252"/>
      <c r="P970" s="252"/>
      <c r="Q970" s="252"/>
      <c r="R970" s="252"/>
      <c r="S970" s="252"/>
      <c r="T970" s="253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T970" s="254" t="s">
        <v>152</v>
      </c>
      <c r="AU970" s="254" t="s">
        <v>79</v>
      </c>
      <c r="AV970" s="14" t="s">
        <v>79</v>
      </c>
      <c r="AW970" s="14" t="s">
        <v>32</v>
      </c>
      <c r="AX970" s="14" t="s">
        <v>70</v>
      </c>
      <c r="AY970" s="254" t="s">
        <v>141</v>
      </c>
    </row>
    <row r="971" s="15" customFormat="1">
      <c r="A971" s="15"/>
      <c r="B971" s="255"/>
      <c r="C971" s="256"/>
      <c r="D971" s="235" t="s">
        <v>152</v>
      </c>
      <c r="E971" s="257" t="s">
        <v>19</v>
      </c>
      <c r="F971" s="258" t="s">
        <v>155</v>
      </c>
      <c r="G971" s="256"/>
      <c r="H971" s="259">
        <v>3.0789999999999997</v>
      </c>
      <c r="I971" s="260"/>
      <c r="J971" s="256"/>
      <c r="K971" s="256"/>
      <c r="L971" s="261"/>
      <c r="M971" s="262"/>
      <c r="N971" s="263"/>
      <c r="O971" s="263"/>
      <c r="P971" s="263"/>
      <c r="Q971" s="263"/>
      <c r="R971" s="263"/>
      <c r="S971" s="263"/>
      <c r="T971" s="264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T971" s="265" t="s">
        <v>152</v>
      </c>
      <c r="AU971" s="265" t="s">
        <v>79</v>
      </c>
      <c r="AV971" s="15" t="s">
        <v>148</v>
      </c>
      <c r="AW971" s="15" t="s">
        <v>32</v>
      </c>
      <c r="AX971" s="15" t="s">
        <v>77</v>
      </c>
      <c r="AY971" s="265" t="s">
        <v>141</v>
      </c>
    </row>
    <row r="972" s="2" customFormat="1" ht="24.15" customHeight="1">
      <c r="A972" s="41"/>
      <c r="B972" s="42"/>
      <c r="C972" s="215" t="s">
        <v>1377</v>
      </c>
      <c r="D972" s="215" t="s">
        <v>143</v>
      </c>
      <c r="E972" s="216" t="s">
        <v>589</v>
      </c>
      <c r="F972" s="217" t="s">
        <v>319</v>
      </c>
      <c r="G972" s="218" t="s">
        <v>320</v>
      </c>
      <c r="H972" s="219">
        <v>5</v>
      </c>
      <c r="I972" s="220"/>
      <c r="J972" s="221">
        <f>ROUND(I972*H972,2)</f>
        <v>0</v>
      </c>
      <c r="K972" s="217" t="s">
        <v>147</v>
      </c>
      <c r="L972" s="47"/>
      <c r="M972" s="222" t="s">
        <v>19</v>
      </c>
      <c r="N972" s="223" t="s">
        <v>41</v>
      </c>
      <c r="O972" s="87"/>
      <c r="P972" s="224">
        <f>O972*H972</f>
        <v>0</v>
      </c>
      <c r="Q972" s="224">
        <v>0</v>
      </c>
      <c r="R972" s="224">
        <f>Q972*H972</f>
        <v>0</v>
      </c>
      <c r="S972" s="224">
        <v>0</v>
      </c>
      <c r="T972" s="225">
        <f>S972*H972</f>
        <v>0</v>
      </c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R972" s="226" t="s">
        <v>148</v>
      </c>
      <c r="AT972" s="226" t="s">
        <v>143</v>
      </c>
      <c r="AU972" s="226" t="s">
        <v>79</v>
      </c>
      <c r="AY972" s="20" t="s">
        <v>141</v>
      </c>
      <c r="BE972" s="227">
        <f>IF(N972="základní",J972,0)</f>
        <v>0</v>
      </c>
      <c r="BF972" s="227">
        <f>IF(N972="snížená",J972,0)</f>
        <v>0</v>
      </c>
      <c r="BG972" s="227">
        <f>IF(N972="zákl. přenesená",J972,0)</f>
        <v>0</v>
      </c>
      <c r="BH972" s="227">
        <f>IF(N972="sníž. přenesená",J972,0)</f>
        <v>0</v>
      </c>
      <c r="BI972" s="227">
        <f>IF(N972="nulová",J972,0)</f>
        <v>0</v>
      </c>
      <c r="BJ972" s="20" t="s">
        <v>77</v>
      </c>
      <c r="BK972" s="227">
        <f>ROUND(I972*H972,2)</f>
        <v>0</v>
      </c>
      <c r="BL972" s="20" t="s">
        <v>148</v>
      </c>
      <c r="BM972" s="226" t="s">
        <v>1378</v>
      </c>
    </row>
    <row r="973" s="2" customFormat="1">
      <c r="A973" s="41"/>
      <c r="B973" s="42"/>
      <c r="C973" s="43"/>
      <c r="D973" s="228" t="s">
        <v>150</v>
      </c>
      <c r="E973" s="43"/>
      <c r="F973" s="229" t="s">
        <v>591</v>
      </c>
      <c r="G973" s="43"/>
      <c r="H973" s="43"/>
      <c r="I973" s="230"/>
      <c r="J973" s="43"/>
      <c r="K973" s="43"/>
      <c r="L973" s="47"/>
      <c r="M973" s="231"/>
      <c r="N973" s="232"/>
      <c r="O973" s="87"/>
      <c r="P973" s="87"/>
      <c r="Q973" s="87"/>
      <c r="R973" s="87"/>
      <c r="S973" s="87"/>
      <c r="T973" s="88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T973" s="20" t="s">
        <v>150</v>
      </c>
      <c r="AU973" s="20" t="s">
        <v>79</v>
      </c>
    </row>
    <row r="974" s="13" customFormat="1">
      <c r="A974" s="13"/>
      <c r="B974" s="233"/>
      <c r="C974" s="234"/>
      <c r="D974" s="235" t="s">
        <v>152</v>
      </c>
      <c r="E974" s="236" t="s">
        <v>19</v>
      </c>
      <c r="F974" s="237" t="s">
        <v>539</v>
      </c>
      <c r="G974" s="234"/>
      <c r="H974" s="236" t="s">
        <v>19</v>
      </c>
      <c r="I974" s="238"/>
      <c r="J974" s="234"/>
      <c r="K974" s="234"/>
      <c r="L974" s="239"/>
      <c r="M974" s="240"/>
      <c r="N974" s="241"/>
      <c r="O974" s="241"/>
      <c r="P974" s="241"/>
      <c r="Q974" s="241"/>
      <c r="R974" s="241"/>
      <c r="S974" s="241"/>
      <c r="T974" s="242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T974" s="243" t="s">
        <v>152</v>
      </c>
      <c r="AU974" s="243" t="s">
        <v>79</v>
      </c>
      <c r="AV974" s="13" t="s">
        <v>77</v>
      </c>
      <c r="AW974" s="13" t="s">
        <v>32</v>
      </c>
      <c r="AX974" s="13" t="s">
        <v>70</v>
      </c>
      <c r="AY974" s="243" t="s">
        <v>141</v>
      </c>
    </row>
    <row r="975" s="14" customFormat="1">
      <c r="A975" s="14"/>
      <c r="B975" s="244"/>
      <c r="C975" s="245"/>
      <c r="D975" s="235" t="s">
        <v>152</v>
      </c>
      <c r="E975" s="246" t="s">
        <v>19</v>
      </c>
      <c r="F975" s="247" t="s">
        <v>1363</v>
      </c>
      <c r="G975" s="245"/>
      <c r="H975" s="248">
        <v>5</v>
      </c>
      <c r="I975" s="249"/>
      <c r="J975" s="245"/>
      <c r="K975" s="245"/>
      <c r="L975" s="250"/>
      <c r="M975" s="251"/>
      <c r="N975" s="252"/>
      <c r="O975" s="252"/>
      <c r="P975" s="252"/>
      <c r="Q975" s="252"/>
      <c r="R975" s="252"/>
      <c r="S975" s="252"/>
      <c r="T975" s="253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T975" s="254" t="s">
        <v>152</v>
      </c>
      <c r="AU975" s="254" t="s">
        <v>79</v>
      </c>
      <c r="AV975" s="14" t="s">
        <v>79</v>
      </c>
      <c r="AW975" s="14" t="s">
        <v>32</v>
      </c>
      <c r="AX975" s="14" t="s">
        <v>70</v>
      </c>
      <c r="AY975" s="254" t="s">
        <v>141</v>
      </c>
    </row>
    <row r="976" s="15" customFormat="1">
      <c r="A976" s="15"/>
      <c r="B976" s="255"/>
      <c r="C976" s="256"/>
      <c r="D976" s="235" t="s">
        <v>152</v>
      </c>
      <c r="E976" s="257" t="s">
        <v>19</v>
      </c>
      <c r="F976" s="258" t="s">
        <v>155</v>
      </c>
      <c r="G976" s="256"/>
      <c r="H976" s="259">
        <v>5</v>
      </c>
      <c r="I976" s="260"/>
      <c r="J976" s="256"/>
      <c r="K976" s="256"/>
      <c r="L976" s="261"/>
      <c r="M976" s="262"/>
      <c r="N976" s="263"/>
      <c r="O976" s="263"/>
      <c r="P976" s="263"/>
      <c r="Q976" s="263"/>
      <c r="R976" s="263"/>
      <c r="S976" s="263"/>
      <c r="T976" s="264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T976" s="265" t="s">
        <v>152</v>
      </c>
      <c r="AU976" s="265" t="s">
        <v>79</v>
      </c>
      <c r="AV976" s="15" t="s">
        <v>148</v>
      </c>
      <c r="AW976" s="15" t="s">
        <v>32</v>
      </c>
      <c r="AX976" s="15" t="s">
        <v>77</v>
      </c>
      <c r="AY976" s="265" t="s">
        <v>141</v>
      </c>
    </row>
    <row r="977" s="2" customFormat="1" ht="24.15" customHeight="1">
      <c r="A977" s="41"/>
      <c r="B977" s="42"/>
      <c r="C977" s="215" t="s">
        <v>1379</v>
      </c>
      <c r="D977" s="215" t="s">
        <v>143</v>
      </c>
      <c r="E977" s="216" t="s">
        <v>593</v>
      </c>
      <c r="F977" s="217" t="s">
        <v>594</v>
      </c>
      <c r="G977" s="218" t="s">
        <v>320</v>
      </c>
      <c r="H977" s="219">
        <v>3.274</v>
      </c>
      <c r="I977" s="220"/>
      <c r="J977" s="221">
        <f>ROUND(I977*H977,2)</f>
        <v>0</v>
      </c>
      <c r="K977" s="217" t="s">
        <v>147</v>
      </c>
      <c r="L977" s="47"/>
      <c r="M977" s="222" t="s">
        <v>19</v>
      </c>
      <c r="N977" s="223" t="s">
        <v>41</v>
      </c>
      <c r="O977" s="87"/>
      <c r="P977" s="224">
        <f>O977*H977</f>
        <v>0</v>
      </c>
      <c r="Q977" s="224">
        <v>0</v>
      </c>
      <c r="R977" s="224">
        <f>Q977*H977</f>
        <v>0</v>
      </c>
      <c r="S977" s="224">
        <v>0</v>
      </c>
      <c r="T977" s="225">
        <f>S977*H977</f>
        <v>0</v>
      </c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R977" s="226" t="s">
        <v>148</v>
      </c>
      <c r="AT977" s="226" t="s">
        <v>143</v>
      </c>
      <c r="AU977" s="226" t="s">
        <v>79</v>
      </c>
      <c r="AY977" s="20" t="s">
        <v>141</v>
      </c>
      <c r="BE977" s="227">
        <f>IF(N977="základní",J977,0)</f>
        <v>0</v>
      </c>
      <c r="BF977" s="227">
        <f>IF(N977="snížená",J977,0)</f>
        <v>0</v>
      </c>
      <c r="BG977" s="227">
        <f>IF(N977="zákl. přenesená",J977,0)</f>
        <v>0</v>
      </c>
      <c r="BH977" s="227">
        <f>IF(N977="sníž. přenesená",J977,0)</f>
        <v>0</v>
      </c>
      <c r="BI977" s="227">
        <f>IF(N977="nulová",J977,0)</f>
        <v>0</v>
      </c>
      <c r="BJ977" s="20" t="s">
        <v>77</v>
      </c>
      <c r="BK977" s="227">
        <f>ROUND(I977*H977,2)</f>
        <v>0</v>
      </c>
      <c r="BL977" s="20" t="s">
        <v>148</v>
      </c>
      <c r="BM977" s="226" t="s">
        <v>1380</v>
      </c>
    </row>
    <row r="978" s="2" customFormat="1">
      <c r="A978" s="41"/>
      <c r="B978" s="42"/>
      <c r="C978" s="43"/>
      <c r="D978" s="228" t="s">
        <v>150</v>
      </c>
      <c r="E978" s="43"/>
      <c r="F978" s="229" t="s">
        <v>596</v>
      </c>
      <c r="G978" s="43"/>
      <c r="H978" s="43"/>
      <c r="I978" s="230"/>
      <c r="J978" s="43"/>
      <c r="K978" s="43"/>
      <c r="L978" s="47"/>
      <c r="M978" s="231"/>
      <c r="N978" s="232"/>
      <c r="O978" s="87"/>
      <c r="P978" s="87"/>
      <c r="Q978" s="87"/>
      <c r="R978" s="87"/>
      <c r="S978" s="87"/>
      <c r="T978" s="88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T978" s="20" t="s">
        <v>150</v>
      </c>
      <c r="AU978" s="20" t="s">
        <v>79</v>
      </c>
    </row>
    <row r="979" s="13" customFormat="1">
      <c r="A979" s="13"/>
      <c r="B979" s="233"/>
      <c r="C979" s="234"/>
      <c r="D979" s="235" t="s">
        <v>152</v>
      </c>
      <c r="E979" s="236" t="s">
        <v>19</v>
      </c>
      <c r="F979" s="237" t="s">
        <v>539</v>
      </c>
      <c r="G979" s="234"/>
      <c r="H979" s="236" t="s">
        <v>19</v>
      </c>
      <c r="I979" s="238"/>
      <c r="J979" s="234"/>
      <c r="K979" s="234"/>
      <c r="L979" s="239"/>
      <c r="M979" s="240"/>
      <c r="N979" s="241"/>
      <c r="O979" s="241"/>
      <c r="P979" s="241"/>
      <c r="Q979" s="241"/>
      <c r="R979" s="241"/>
      <c r="S979" s="241"/>
      <c r="T979" s="242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T979" s="243" t="s">
        <v>152</v>
      </c>
      <c r="AU979" s="243" t="s">
        <v>79</v>
      </c>
      <c r="AV979" s="13" t="s">
        <v>77</v>
      </c>
      <c r="AW979" s="13" t="s">
        <v>32</v>
      </c>
      <c r="AX979" s="13" t="s">
        <v>70</v>
      </c>
      <c r="AY979" s="243" t="s">
        <v>141</v>
      </c>
    </row>
    <row r="980" s="14" customFormat="1">
      <c r="A980" s="14"/>
      <c r="B980" s="244"/>
      <c r="C980" s="245"/>
      <c r="D980" s="235" t="s">
        <v>152</v>
      </c>
      <c r="E980" s="246" t="s">
        <v>19</v>
      </c>
      <c r="F980" s="247" t="s">
        <v>1364</v>
      </c>
      <c r="G980" s="245"/>
      <c r="H980" s="248">
        <v>3.274</v>
      </c>
      <c r="I980" s="249"/>
      <c r="J980" s="245"/>
      <c r="K980" s="245"/>
      <c r="L980" s="250"/>
      <c r="M980" s="251"/>
      <c r="N980" s="252"/>
      <c r="O980" s="252"/>
      <c r="P980" s="252"/>
      <c r="Q980" s="252"/>
      <c r="R980" s="252"/>
      <c r="S980" s="252"/>
      <c r="T980" s="253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T980" s="254" t="s">
        <v>152</v>
      </c>
      <c r="AU980" s="254" t="s">
        <v>79</v>
      </c>
      <c r="AV980" s="14" t="s">
        <v>79</v>
      </c>
      <c r="AW980" s="14" t="s">
        <v>32</v>
      </c>
      <c r="AX980" s="14" t="s">
        <v>70</v>
      </c>
      <c r="AY980" s="254" t="s">
        <v>141</v>
      </c>
    </row>
    <row r="981" s="15" customFormat="1">
      <c r="A981" s="15"/>
      <c r="B981" s="255"/>
      <c r="C981" s="256"/>
      <c r="D981" s="235" t="s">
        <v>152</v>
      </c>
      <c r="E981" s="257" t="s">
        <v>19</v>
      </c>
      <c r="F981" s="258" t="s">
        <v>155</v>
      </c>
      <c r="G981" s="256"/>
      <c r="H981" s="259">
        <v>3.274</v>
      </c>
      <c r="I981" s="260"/>
      <c r="J981" s="256"/>
      <c r="K981" s="256"/>
      <c r="L981" s="261"/>
      <c r="M981" s="262"/>
      <c r="N981" s="263"/>
      <c r="O981" s="263"/>
      <c r="P981" s="263"/>
      <c r="Q981" s="263"/>
      <c r="R981" s="263"/>
      <c r="S981" s="263"/>
      <c r="T981" s="264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T981" s="265" t="s">
        <v>152</v>
      </c>
      <c r="AU981" s="265" t="s">
        <v>79</v>
      </c>
      <c r="AV981" s="15" t="s">
        <v>148</v>
      </c>
      <c r="AW981" s="15" t="s">
        <v>32</v>
      </c>
      <c r="AX981" s="15" t="s">
        <v>77</v>
      </c>
      <c r="AY981" s="265" t="s">
        <v>141</v>
      </c>
    </row>
    <row r="982" s="12" customFormat="1" ht="22.8" customHeight="1">
      <c r="A982" s="12"/>
      <c r="B982" s="199"/>
      <c r="C982" s="200"/>
      <c r="D982" s="201" t="s">
        <v>69</v>
      </c>
      <c r="E982" s="213" t="s">
        <v>598</v>
      </c>
      <c r="F982" s="213" t="s">
        <v>599</v>
      </c>
      <c r="G982" s="200"/>
      <c r="H982" s="200"/>
      <c r="I982" s="203"/>
      <c r="J982" s="214">
        <f>BK982</f>
        <v>0</v>
      </c>
      <c r="K982" s="200"/>
      <c r="L982" s="205"/>
      <c r="M982" s="206"/>
      <c r="N982" s="207"/>
      <c r="O982" s="207"/>
      <c r="P982" s="208">
        <f>SUM(P983:P984)</f>
        <v>0</v>
      </c>
      <c r="Q982" s="207"/>
      <c r="R982" s="208">
        <f>SUM(R983:R984)</f>
        <v>0</v>
      </c>
      <c r="S982" s="207"/>
      <c r="T982" s="209">
        <f>SUM(T983:T984)</f>
        <v>0</v>
      </c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R982" s="210" t="s">
        <v>77</v>
      </c>
      <c r="AT982" s="211" t="s">
        <v>69</v>
      </c>
      <c r="AU982" s="211" t="s">
        <v>77</v>
      </c>
      <c r="AY982" s="210" t="s">
        <v>141</v>
      </c>
      <c r="BK982" s="212">
        <f>SUM(BK983:BK984)</f>
        <v>0</v>
      </c>
    </row>
    <row r="983" s="2" customFormat="1" ht="24.15" customHeight="1">
      <c r="A983" s="41"/>
      <c r="B983" s="42"/>
      <c r="C983" s="215" t="s">
        <v>1381</v>
      </c>
      <c r="D983" s="215" t="s">
        <v>143</v>
      </c>
      <c r="E983" s="216" t="s">
        <v>601</v>
      </c>
      <c r="F983" s="217" t="s">
        <v>602</v>
      </c>
      <c r="G983" s="218" t="s">
        <v>320</v>
      </c>
      <c r="H983" s="219">
        <v>20.882999999999999</v>
      </c>
      <c r="I983" s="220"/>
      <c r="J983" s="221">
        <f>ROUND(I983*H983,2)</f>
        <v>0</v>
      </c>
      <c r="K983" s="217" t="s">
        <v>147</v>
      </c>
      <c r="L983" s="47"/>
      <c r="M983" s="222" t="s">
        <v>19</v>
      </c>
      <c r="N983" s="223" t="s">
        <v>41</v>
      </c>
      <c r="O983" s="87"/>
      <c r="P983" s="224">
        <f>O983*H983</f>
        <v>0</v>
      </c>
      <c r="Q983" s="224">
        <v>0</v>
      </c>
      <c r="R983" s="224">
        <f>Q983*H983</f>
        <v>0</v>
      </c>
      <c r="S983" s="224">
        <v>0</v>
      </c>
      <c r="T983" s="225">
        <f>S983*H983</f>
        <v>0</v>
      </c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R983" s="226" t="s">
        <v>148</v>
      </c>
      <c r="AT983" s="226" t="s">
        <v>143</v>
      </c>
      <c r="AU983" s="226" t="s">
        <v>79</v>
      </c>
      <c r="AY983" s="20" t="s">
        <v>141</v>
      </c>
      <c r="BE983" s="227">
        <f>IF(N983="základní",J983,0)</f>
        <v>0</v>
      </c>
      <c r="BF983" s="227">
        <f>IF(N983="snížená",J983,0)</f>
        <v>0</v>
      </c>
      <c r="BG983" s="227">
        <f>IF(N983="zákl. přenesená",J983,0)</f>
        <v>0</v>
      </c>
      <c r="BH983" s="227">
        <f>IF(N983="sníž. přenesená",J983,0)</f>
        <v>0</v>
      </c>
      <c r="BI983" s="227">
        <f>IF(N983="nulová",J983,0)</f>
        <v>0</v>
      </c>
      <c r="BJ983" s="20" t="s">
        <v>77</v>
      </c>
      <c r="BK983" s="227">
        <f>ROUND(I983*H983,2)</f>
        <v>0</v>
      </c>
      <c r="BL983" s="20" t="s">
        <v>148</v>
      </c>
      <c r="BM983" s="226" t="s">
        <v>1382</v>
      </c>
    </row>
    <row r="984" s="2" customFormat="1">
      <c r="A984" s="41"/>
      <c r="B984" s="42"/>
      <c r="C984" s="43"/>
      <c r="D984" s="228" t="s">
        <v>150</v>
      </c>
      <c r="E984" s="43"/>
      <c r="F984" s="229" t="s">
        <v>604</v>
      </c>
      <c r="G984" s="43"/>
      <c r="H984" s="43"/>
      <c r="I984" s="230"/>
      <c r="J984" s="43"/>
      <c r="K984" s="43"/>
      <c r="L984" s="47"/>
      <c r="M984" s="287"/>
      <c r="N984" s="288"/>
      <c r="O984" s="289"/>
      <c r="P984" s="289"/>
      <c r="Q984" s="289"/>
      <c r="R984" s="289"/>
      <c r="S984" s="289"/>
      <c r="T984" s="290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T984" s="20" t="s">
        <v>150</v>
      </c>
      <c r="AU984" s="20" t="s">
        <v>79</v>
      </c>
    </row>
    <row r="985" s="2" customFormat="1" ht="6.96" customHeight="1">
      <c r="A985" s="41"/>
      <c r="B985" s="62"/>
      <c r="C985" s="63"/>
      <c r="D985" s="63"/>
      <c r="E985" s="63"/>
      <c r="F985" s="63"/>
      <c r="G985" s="63"/>
      <c r="H985" s="63"/>
      <c r="I985" s="63"/>
      <c r="J985" s="63"/>
      <c r="K985" s="63"/>
      <c r="L985" s="47"/>
      <c r="M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</row>
  </sheetData>
  <sheetProtection sheet="1" autoFilter="0" formatColumns="0" formatRows="0" objects="1" scenarios="1" spinCount="100000" saltValue="52kSMrVpbG+144mBrDK0FYmrGiPnWZ0oQ1VdV4KHH52Yj2/WBD2q0l0uniZ5qzTiEPvFtbdiLT0cmNxZdKnNLw==" hashValue="ELqM0GXejNEC3SRGLf6h3XLBRrgmfSAhC9/L3TNHdoz2zxeYoYp6NodMJtvxEQPQFj5Wy3W/Sn4+0C8A+PM5dA==" algorithmName="SHA-512" password="CC51"/>
  <autoFilter ref="C92:K984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hyperlinks>
    <hyperlink ref="F97" r:id="rId1" display="https://podminky.urs.cz/item/CS_URS_2025_02/111212351"/>
    <hyperlink ref="F101" r:id="rId2" display="https://podminky.urs.cz/item/CS_URS_2025_02/112155315"/>
    <hyperlink ref="F105" r:id="rId3" display="https://podminky.urs.cz/item/CS_URS_2025_02/113106023"/>
    <hyperlink ref="F110" r:id="rId4" display="https://podminky.urs.cz/item/CS_URS_2025_02/113106061"/>
    <hyperlink ref="F114" r:id="rId5" display="https://podminky.urs.cz/item/CS_URS_2025_02/113106071"/>
    <hyperlink ref="F118" r:id="rId6" display="https://podminky.urs.cz/item/CS_URS_2025_02/113107421"/>
    <hyperlink ref="F135" r:id="rId7" display="https://podminky.urs.cz/item/CS_URS_2025_02/113107423"/>
    <hyperlink ref="F164" r:id="rId8" display="https://podminky.urs.cz/item/CS_URS_2025_02/113107424"/>
    <hyperlink ref="F176" r:id="rId9" display="https://podminky.urs.cz/item/CS_URS_2025_02/113107431"/>
    <hyperlink ref="F180" r:id="rId10" display="https://podminky.urs.cz/item/CS_URS_2025_02/113107442"/>
    <hyperlink ref="F184" r:id="rId11" display="https://podminky.urs.cz/item/CS_URS_2025_02/113154523"/>
    <hyperlink ref="F188" r:id="rId12" display="https://podminky.urs.cz/item/CS_URS_2025_02/113202111"/>
    <hyperlink ref="F192" r:id="rId13" display="https://podminky.urs.cz/item/CS_URS_2025_02/119001405"/>
    <hyperlink ref="F197" r:id="rId14" display="https://podminky.urs.cz/item/CS_URS_2025_02/119001406"/>
    <hyperlink ref="F202" r:id="rId15" display="https://podminky.urs.cz/item/CS_URS_2025_02/119001421"/>
    <hyperlink ref="F207" r:id="rId16" display="https://podminky.urs.cz/item/CS_URS_2025_02/121151104"/>
    <hyperlink ref="F252" r:id="rId17" display="https://podminky.urs.cz/item/CS_URS_2025_02/131251203"/>
    <hyperlink ref="F328" r:id="rId18" display="https://podminky.urs.cz/item/CS_URS_2025_02/132254203"/>
    <hyperlink ref="F338" r:id="rId19" display="https://podminky.urs.cz/item/CS_URS_2025_02/133212821"/>
    <hyperlink ref="F386" r:id="rId20" display="https://podminky.urs.cz/item/CS_URS_2025_02/139001101"/>
    <hyperlink ref="F393" r:id="rId21" display="https://podminky.urs.cz/item/CS_URS_2025_02/151102201"/>
    <hyperlink ref="F456" r:id="rId22" display="https://podminky.urs.cz/item/CS_URS_2025_02/151102211"/>
    <hyperlink ref="F458" r:id="rId23" display="https://podminky.urs.cz/item/CS_URS_2025_02/151102301"/>
    <hyperlink ref="F521" r:id="rId24" display="https://podminky.urs.cz/item/CS_URS_2025_02/151102311"/>
    <hyperlink ref="F523" r:id="rId25" display="https://podminky.urs.cz/item/CS_URS_2025_02/151811131"/>
    <hyperlink ref="F528" r:id="rId26" display="https://podminky.urs.cz/item/CS_URS_2025_02/151811231"/>
    <hyperlink ref="F530" r:id="rId27" display="https://podminky.urs.cz/item/CS_URS_2025_02/162351104"/>
    <hyperlink ref="F541" r:id="rId28" display="https://podminky.urs.cz/item/CS_URS_2025_02/162651112"/>
    <hyperlink ref="F547" r:id="rId29" display="https://podminky.urs.cz/item/CS_URS_2025_02/167151101"/>
    <hyperlink ref="F553" r:id="rId30" display="https://podminky.urs.cz/item/CS_URS_2025_02/171201231"/>
    <hyperlink ref="F560" r:id="rId31" display="https://podminky.urs.cz/item/CS_URS_2025_02/171251201"/>
    <hyperlink ref="F566" r:id="rId32" display="https://podminky.urs.cz/item/CS_URS_2025_02/174151101"/>
    <hyperlink ref="F578" r:id="rId33" display="https://podminky.urs.cz/item/CS_URS_2025_02/174151101"/>
    <hyperlink ref="F623" r:id="rId34" display="https://podminky.urs.cz/item/CS_URS_2025_02/174151101"/>
    <hyperlink ref="F645" r:id="rId35" display="https://podminky.urs.cz/item/CS_URS_2025_02/175151101"/>
    <hyperlink ref="F697" r:id="rId36" display="https://podminky.urs.cz/item/CS_URS_2025_02/181111111"/>
    <hyperlink ref="F703" r:id="rId37" display="https://podminky.urs.cz/item/CS_URS_2025_02/181351004"/>
    <hyperlink ref="F708" r:id="rId38" display="https://podminky.urs.cz/item/CS_URS_2025_02/181411141"/>
    <hyperlink ref="F717" r:id="rId39" display="https://podminky.urs.cz/item/CS_URS_2025_02/451541111"/>
    <hyperlink ref="F768" r:id="rId40" display="https://podminky.urs.cz/item/CS_URS_2025_02/564831011"/>
    <hyperlink ref="F778" r:id="rId41" display="https://podminky.urs.cz/item/CS_URS_2025_02/564851011"/>
    <hyperlink ref="F787" r:id="rId42" display="https://podminky.urs.cz/item/CS_URS_2025_02/564861011"/>
    <hyperlink ref="F825" r:id="rId43" display="https://podminky.urs.cz/item/CS_URS_2025_02/565145001"/>
    <hyperlink ref="F829" r:id="rId44" display="https://podminky.urs.cz/item/CS_URS_2025_02/565211111"/>
    <hyperlink ref="F845" r:id="rId45" display="https://podminky.urs.cz/item/CS_URS_2025_02/573211109"/>
    <hyperlink ref="F850" r:id="rId46" display="https://podminky.urs.cz/item/CS_URS_2025_02/577144011"/>
    <hyperlink ref="F854" r:id="rId47" display="https://podminky.urs.cz/item/CS_URS_2025_02/581121311"/>
    <hyperlink ref="F858" r:id="rId48" display="https://podminky.urs.cz/item/CS_URS_2025_02/596211110"/>
    <hyperlink ref="F868" r:id="rId49" display="https://podminky.urs.cz/item/CS_URS_2025_02/596212210"/>
    <hyperlink ref="F877" r:id="rId50" display="https://podminky.urs.cz/item/CS_URS_2025_02/850311811"/>
    <hyperlink ref="F882" r:id="rId51" display="https://podminky.urs.cz/item/CS_URS_2025_02/916131213"/>
    <hyperlink ref="F888" r:id="rId52" display="https://podminky.urs.cz/item/CS_URS_2025_02/916231213"/>
    <hyperlink ref="F894" r:id="rId53" display="https://podminky.urs.cz/item/CS_URS_2025_02/919112111"/>
    <hyperlink ref="F898" r:id="rId54" display="https://podminky.urs.cz/item/CS_URS_2025_02/919112212"/>
    <hyperlink ref="F900" r:id="rId55" display="https://podminky.urs.cz/item/CS_URS_2025_02/919121111"/>
    <hyperlink ref="F902" r:id="rId56" display="https://podminky.urs.cz/item/CS_URS_2025_02/919735112"/>
    <hyperlink ref="F906" r:id="rId57" display="https://podminky.urs.cz/item/CS_URS_2025_02/979021112"/>
    <hyperlink ref="F910" r:id="rId58" display="https://podminky.urs.cz/item/CS_URS_2025_02/979021113"/>
    <hyperlink ref="F914" r:id="rId59" display="https://podminky.urs.cz/item/CS_URS_2025_02/979051121"/>
    <hyperlink ref="F920" r:id="rId60" display="https://podminky.urs.cz/item/CS_URS_2025_02/979071021"/>
    <hyperlink ref="F925" r:id="rId61" display="https://podminky.urs.cz/item/CS_URS_2025_02/997013151"/>
    <hyperlink ref="F930" r:id="rId62" display="https://podminky.urs.cz/item/CS_URS_2025_02/997013501"/>
    <hyperlink ref="F935" r:id="rId63" display="https://podminky.urs.cz/item/CS_URS_2025_02/997013509"/>
    <hyperlink ref="F941" r:id="rId64" display="https://podminky.urs.cz/item/CS_URS_2025_02/997221551"/>
    <hyperlink ref="F947" r:id="rId65" display="https://podminky.urs.cz/item/CS_URS_2025_02/997221559"/>
    <hyperlink ref="F954" r:id="rId66" display="https://podminky.urs.cz/item/CS_URS_2025_02/997221561"/>
    <hyperlink ref="F960" r:id="rId67" display="https://podminky.urs.cz/item/CS_URS_2025_02/997221569"/>
    <hyperlink ref="F967" r:id="rId68" display="https://podminky.urs.cz/item/CS_URS_2025_02/997221861"/>
    <hyperlink ref="F973" r:id="rId69" display="https://podminky.urs.cz/item/CS_URS_2025_02/997221873"/>
    <hyperlink ref="F978" r:id="rId70" display="https://podminky.urs.cz/item/CS_URS_2025_02/997221875"/>
    <hyperlink ref="F984" r:id="rId71" display="https://podminky.urs.cz/item/CS_URS_2025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72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100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79</v>
      </c>
    </row>
    <row r="4" s="1" customFormat="1" ht="24.96" customHeight="1">
      <c r="B4" s="23"/>
      <c r="D4" s="143" t="s">
        <v>109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26.25" customHeight="1">
      <c r="B7" s="23"/>
      <c r="E7" s="146" t="str">
        <f>'Rekapitulace stavby'!K6</f>
        <v>UHERSKÉ HRADIŠTĚ, MAŘATICE, UL. NA ZÁPOVĚDI REKONSTRUKCE VODOVODNÍCH ŘADŮ O-7 A O-8</v>
      </c>
      <c r="F7" s="145"/>
      <c r="G7" s="145"/>
      <c r="H7" s="145"/>
      <c r="L7" s="23"/>
    </row>
    <row r="8" s="1" customFormat="1" ht="12" customHeight="1">
      <c r="B8" s="23"/>
      <c r="D8" s="145" t="s">
        <v>110</v>
      </c>
      <c r="L8" s="23"/>
    </row>
    <row r="9" s="2" customFormat="1" ht="16.5" customHeight="1">
      <c r="A9" s="41"/>
      <c r="B9" s="47"/>
      <c r="C9" s="41"/>
      <c r="D9" s="41"/>
      <c r="E9" s="146" t="s">
        <v>1052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112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1383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19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21</v>
      </c>
      <c r="E14" s="41"/>
      <c r="F14" s="136" t="s">
        <v>22</v>
      </c>
      <c r="G14" s="41"/>
      <c r="H14" s="41"/>
      <c r="I14" s="145" t="s">
        <v>23</v>
      </c>
      <c r="J14" s="149" t="str">
        <f>'Rekapitulace stavby'!AN8</f>
        <v>25. 9. 2025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25</v>
      </c>
      <c r="E16" s="41"/>
      <c r="F16" s="41"/>
      <c r="G16" s="41"/>
      <c r="H16" s="41"/>
      <c r="I16" s="145" t="s">
        <v>26</v>
      </c>
      <c r="J16" s="136" t="str">
        <f>IF('Rekapitulace stavby'!AN10="","",'Rekapitulace stavby'!AN10)</f>
        <v/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tr">
        <f>IF('Rekapitulace stavby'!E11="","",'Rekapitulace stavby'!E11)</f>
        <v xml:space="preserve"> </v>
      </c>
      <c r="F17" s="41"/>
      <c r="G17" s="41"/>
      <c r="H17" s="41"/>
      <c r="I17" s="145" t="s">
        <v>28</v>
      </c>
      <c r="J17" s="136" t="str">
        <f>IF('Rekapitulace stavby'!AN11="","",'Rekapitulace stavby'!AN11)</f>
        <v/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29</v>
      </c>
      <c r="E19" s="41"/>
      <c r="F19" s="41"/>
      <c r="G19" s="41"/>
      <c r="H19" s="41"/>
      <c r="I19" s="145" t="s">
        <v>26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28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31</v>
      </c>
      <c r="E22" s="41"/>
      <c r="F22" s="41"/>
      <c r="G22" s="41"/>
      <c r="H22" s="41"/>
      <c r="I22" s="145" t="s">
        <v>26</v>
      </c>
      <c r="J22" s="136" t="str">
        <f>IF('Rekapitulace stavby'!AN16="","",'Rekapitulace stavby'!AN16)</f>
        <v/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tr">
        <f>IF('Rekapitulace stavby'!E17="","",'Rekapitulace stavby'!E17)</f>
        <v xml:space="preserve"> </v>
      </c>
      <c r="F23" s="41"/>
      <c r="G23" s="41"/>
      <c r="H23" s="41"/>
      <c r="I23" s="145" t="s">
        <v>28</v>
      </c>
      <c r="J23" s="136" t="str">
        <f>IF('Rekapitulace stavby'!AN17="","",'Rekapitulace stavby'!AN17)</f>
        <v/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33</v>
      </c>
      <c r="E25" s="41"/>
      <c r="F25" s="41"/>
      <c r="G25" s="41"/>
      <c r="H25" s="41"/>
      <c r="I25" s="145" t="s">
        <v>26</v>
      </c>
      <c r="J25" s="136" t="str">
        <f>IF('Rekapitulace stavby'!AN19="","",'Rekapitulace stavby'!AN19)</f>
        <v/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5" t="s">
        <v>28</v>
      </c>
      <c r="J26" s="136" t="str">
        <f>IF('Rekapitulace stavby'!AN20="","",'Rekapitulace stavby'!AN20)</f>
        <v/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34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36</v>
      </c>
      <c r="E32" s="41"/>
      <c r="F32" s="41"/>
      <c r="G32" s="41"/>
      <c r="H32" s="41"/>
      <c r="I32" s="41"/>
      <c r="J32" s="156">
        <f>ROUND(J90,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38</v>
      </c>
      <c r="G34" s="41"/>
      <c r="H34" s="41"/>
      <c r="I34" s="157" t="s">
        <v>37</v>
      </c>
      <c r="J34" s="157" t="s">
        <v>39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40</v>
      </c>
      <c r="E35" s="145" t="s">
        <v>41</v>
      </c>
      <c r="F35" s="159">
        <f>ROUND((SUM(BE90:BE236)),  2)</f>
        <v>0</v>
      </c>
      <c r="G35" s="41"/>
      <c r="H35" s="41"/>
      <c r="I35" s="160">
        <v>0.20999999999999999</v>
      </c>
      <c r="J35" s="159">
        <f>ROUND(((SUM(BE90:BE236))*I35),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42</v>
      </c>
      <c r="F36" s="159">
        <f>ROUND((SUM(BF90:BF236)),  2)</f>
        <v>0</v>
      </c>
      <c r="G36" s="41"/>
      <c r="H36" s="41"/>
      <c r="I36" s="160">
        <v>0.12</v>
      </c>
      <c r="J36" s="159">
        <f>ROUND(((SUM(BF90:BF236))*I36),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43</v>
      </c>
      <c r="F37" s="159">
        <f>ROUND((SUM(BG90:BG236)),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44</v>
      </c>
      <c r="F38" s="159">
        <f>ROUND((SUM(BH90:BH236)),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45</v>
      </c>
      <c r="F39" s="159">
        <f>ROUND((SUM(BI90:BI236)),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46</v>
      </c>
      <c r="E41" s="163"/>
      <c r="F41" s="163"/>
      <c r="G41" s="164" t="s">
        <v>47</v>
      </c>
      <c r="H41" s="165" t="s">
        <v>48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114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2" t="str">
        <f>E7</f>
        <v>UHERSKÉ HRADIŠTĚ, MAŘATICE, UL. NA ZÁPOVĚDI REKONSTRUKCE VODOVODNÍCH ŘADŮ O-7 A O-8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110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1052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112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SO02.2 - Výpis materiálu řad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21</v>
      </c>
      <c r="D56" s="43"/>
      <c r="E56" s="43"/>
      <c r="F56" s="30" t="str">
        <f>F14</f>
        <v>Uherské Hradiště, místní části Mařatice</v>
      </c>
      <c r="G56" s="43"/>
      <c r="H56" s="43"/>
      <c r="I56" s="35" t="s">
        <v>23</v>
      </c>
      <c r="J56" s="75" t="str">
        <f>IF(J14="","",J14)</f>
        <v>25. 9. 2025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25</v>
      </c>
      <c r="D58" s="43"/>
      <c r="E58" s="43"/>
      <c r="F58" s="30" t="str">
        <f>E17</f>
        <v xml:space="preserve"> </v>
      </c>
      <c r="G58" s="43"/>
      <c r="H58" s="43"/>
      <c r="I58" s="35" t="s">
        <v>31</v>
      </c>
      <c r="J58" s="39" t="str">
        <f>E23</f>
        <v xml:space="preserve"> 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29</v>
      </c>
      <c r="D59" s="43"/>
      <c r="E59" s="43"/>
      <c r="F59" s="30" t="str">
        <f>IF(E20="","",E20)</f>
        <v>Vyplň údaj</v>
      </c>
      <c r="G59" s="43"/>
      <c r="H59" s="43"/>
      <c r="I59" s="35" t="s">
        <v>33</v>
      </c>
      <c r="J59" s="39" t="str">
        <f>E26</f>
        <v xml:space="preserve"> 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115</v>
      </c>
      <c r="D61" s="174"/>
      <c r="E61" s="174"/>
      <c r="F61" s="174"/>
      <c r="G61" s="174"/>
      <c r="H61" s="174"/>
      <c r="I61" s="174"/>
      <c r="J61" s="175" t="s">
        <v>116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68</v>
      </c>
      <c r="D63" s="43"/>
      <c r="E63" s="43"/>
      <c r="F63" s="43"/>
      <c r="G63" s="43"/>
      <c r="H63" s="43"/>
      <c r="I63" s="43"/>
      <c r="J63" s="105">
        <f>J90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117</v>
      </c>
    </row>
    <row r="64" s="9" customFormat="1" ht="24.96" customHeight="1">
      <c r="A64" s="9"/>
      <c r="B64" s="177"/>
      <c r="C64" s="178"/>
      <c r="D64" s="179" t="s">
        <v>606</v>
      </c>
      <c r="E64" s="180"/>
      <c r="F64" s="180"/>
      <c r="G64" s="180"/>
      <c r="H64" s="180"/>
      <c r="I64" s="180"/>
      <c r="J64" s="181">
        <f>J91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607</v>
      </c>
      <c r="E65" s="185"/>
      <c r="F65" s="185"/>
      <c r="G65" s="185"/>
      <c r="H65" s="185"/>
      <c r="I65" s="185"/>
      <c r="J65" s="186">
        <f>J92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608</v>
      </c>
      <c r="E66" s="185"/>
      <c r="F66" s="185"/>
      <c r="G66" s="185"/>
      <c r="H66" s="185"/>
      <c r="I66" s="185"/>
      <c r="J66" s="186">
        <f>J185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609</v>
      </c>
      <c r="E67" s="185"/>
      <c r="F67" s="185"/>
      <c r="G67" s="185"/>
      <c r="H67" s="185"/>
      <c r="I67" s="185"/>
      <c r="J67" s="186">
        <f>J192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125</v>
      </c>
      <c r="E68" s="185"/>
      <c r="F68" s="185"/>
      <c r="G68" s="185"/>
      <c r="H68" s="185"/>
      <c r="I68" s="185"/>
      <c r="J68" s="186">
        <f>J234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126</v>
      </c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6.25" customHeight="1">
      <c r="A78" s="41"/>
      <c r="B78" s="42"/>
      <c r="C78" s="43"/>
      <c r="D78" s="43"/>
      <c r="E78" s="172" t="str">
        <f>E7</f>
        <v>UHERSKÉ HRADIŠTĚ, MAŘATICE, UL. NA ZÁPOVĚDI REKONSTRUKCE VODOVODNÍCH ŘADŮ O-7 A O-8</v>
      </c>
      <c r="F78" s="35"/>
      <c r="G78" s="35"/>
      <c r="H78" s="35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110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2" customFormat="1" ht="16.5" customHeight="1">
      <c r="A80" s="41"/>
      <c r="B80" s="42"/>
      <c r="C80" s="43"/>
      <c r="D80" s="43"/>
      <c r="E80" s="172" t="s">
        <v>1052</v>
      </c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112</v>
      </c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6.5" customHeight="1">
      <c r="A82" s="41"/>
      <c r="B82" s="42"/>
      <c r="C82" s="43"/>
      <c r="D82" s="43"/>
      <c r="E82" s="72" t="str">
        <f>E11</f>
        <v>SO02.2 - Výpis materiálu řad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21</v>
      </c>
      <c r="D84" s="43"/>
      <c r="E84" s="43"/>
      <c r="F84" s="30" t="str">
        <f>F14</f>
        <v>Uherské Hradiště, místní části Mařatice</v>
      </c>
      <c r="G84" s="43"/>
      <c r="H84" s="43"/>
      <c r="I84" s="35" t="s">
        <v>23</v>
      </c>
      <c r="J84" s="75" t="str">
        <f>IF(J14="","",J14)</f>
        <v>25. 9. 2025</v>
      </c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5.15" customHeight="1">
      <c r="A86" s="41"/>
      <c r="B86" s="42"/>
      <c r="C86" s="35" t="s">
        <v>25</v>
      </c>
      <c r="D86" s="43"/>
      <c r="E86" s="43"/>
      <c r="F86" s="30" t="str">
        <f>E17</f>
        <v xml:space="preserve"> </v>
      </c>
      <c r="G86" s="43"/>
      <c r="H86" s="43"/>
      <c r="I86" s="35" t="s">
        <v>31</v>
      </c>
      <c r="J86" s="39" t="str">
        <f>E23</f>
        <v xml:space="preserve"> 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5.15" customHeight="1">
      <c r="A87" s="41"/>
      <c r="B87" s="42"/>
      <c r="C87" s="35" t="s">
        <v>29</v>
      </c>
      <c r="D87" s="43"/>
      <c r="E87" s="43"/>
      <c r="F87" s="30" t="str">
        <f>IF(E20="","",E20)</f>
        <v>Vyplň údaj</v>
      </c>
      <c r="G87" s="43"/>
      <c r="H87" s="43"/>
      <c r="I87" s="35" t="s">
        <v>33</v>
      </c>
      <c r="J87" s="39" t="str">
        <f>E26</f>
        <v xml:space="preserve"> 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0.32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11" customFormat="1" ht="29.28" customHeight="1">
      <c r="A89" s="188"/>
      <c r="B89" s="189"/>
      <c r="C89" s="190" t="s">
        <v>127</v>
      </c>
      <c r="D89" s="191" t="s">
        <v>55</v>
      </c>
      <c r="E89" s="191" t="s">
        <v>51</v>
      </c>
      <c r="F89" s="191" t="s">
        <v>52</v>
      </c>
      <c r="G89" s="191" t="s">
        <v>128</v>
      </c>
      <c r="H89" s="191" t="s">
        <v>129</v>
      </c>
      <c r="I89" s="191" t="s">
        <v>130</v>
      </c>
      <c r="J89" s="191" t="s">
        <v>116</v>
      </c>
      <c r="K89" s="192" t="s">
        <v>131</v>
      </c>
      <c r="L89" s="193"/>
      <c r="M89" s="95" t="s">
        <v>19</v>
      </c>
      <c r="N89" s="96" t="s">
        <v>40</v>
      </c>
      <c r="O89" s="96" t="s">
        <v>132</v>
      </c>
      <c r="P89" s="96" t="s">
        <v>133</v>
      </c>
      <c r="Q89" s="96" t="s">
        <v>134</v>
      </c>
      <c r="R89" s="96" t="s">
        <v>135</v>
      </c>
      <c r="S89" s="96" t="s">
        <v>136</v>
      </c>
      <c r="T89" s="97" t="s">
        <v>137</v>
      </c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</row>
    <row r="90" s="2" customFormat="1" ht="22.8" customHeight="1">
      <c r="A90" s="41"/>
      <c r="B90" s="42"/>
      <c r="C90" s="102" t="s">
        <v>138</v>
      </c>
      <c r="D90" s="43"/>
      <c r="E90" s="43"/>
      <c r="F90" s="43"/>
      <c r="G90" s="43"/>
      <c r="H90" s="43"/>
      <c r="I90" s="43"/>
      <c r="J90" s="194">
        <f>BK90</f>
        <v>0</v>
      </c>
      <c r="K90" s="43"/>
      <c r="L90" s="47"/>
      <c r="M90" s="98"/>
      <c r="N90" s="195"/>
      <c r="O90" s="99"/>
      <c r="P90" s="196">
        <f>P91</f>
        <v>0</v>
      </c>
      <c r="Q90" s="99"/>
      <c r="R90" s="196">
        <f>R91</f>
        <v>3.5732396120000001</v>
      </c>
      <c r="S90" s="99"/>
      <c r="T90" s="197">
        <f>T91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69</v>
      </c>
      <c r="AU90" s="20" t="s">
        <v>117</v>
      </c>
      <c r="BK90" s="198">
        <f>BK91</f>
        <v>0</v>
      </c>
    </row>
    <row r="91" s="12" customFormat="1" ht="25.92" customHeight="1">
      <c r="A91" s="12"/>
      <c r="B91" s="199"/>
      <c r="C91" s="200"/>
      <c r="D91" s="201" t="s">
        <v>69</v>
      </c>
      <c r="E91" s="202" t="s">
        <v>139</v>
      </c>
      <c r="F91" s="202" t="s">
        <v>610</v>
      </c>
      <c r="G91" s="200"/>
      <c r="H91" s="200"/>
      <c r="I91" s="203"/>
      <c r="J91" s="204">
        <f>BK91</f>
        <v>0</v>
      </c>
      <c r="K91" s="200"/>
      <c r="L91" s="205"/>
      <c r="M91" s="206"/>
      <c r="N91" s="207"/>
      <c r="O91" s="207"/>
      <c r="P91" s="208">
        <f>P92+P185+P192+P234</f>
        <v>0</v>
      </c>
      <c r="Q91" s="207"/>
      <c r="R91" s="208">
        <f>R92+R185+R192+R234</f>
        <v>3.5732396120000001</v>
      </c>
      <c r="S91" s="207"/>
      <c r="T91" s="209">
        <f>T92+T185+T192+T234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77</v>
      </c>
      <c r="AT91" s="211" t="s">
        <v>69</v>
      </c>
      <c r="AU91" s="211" t="s">
        <v>70</v>
      </c>
      <c r="AY91" s="210" t="s">
        <v>141</v>
      </c>
      <c r="BK91" s="212">
        <f>BK92+BK185+BK192+BK234</f>
        <v>0</v>
      </c>
    </row>
    <row r="92" s="12" customFormat="1" ht="22.8" customHeight="1">
      <c r="A92" s="12"/>
      <c r="B92" s="199"/>
      <c r="C92" s="200"/>
      <c r="D92" s="201" t="s">
        <v>69</v>
      </c>
      <c r="E92" s="213" t="s">
        <v>205</v>
      </c>
      <c r="F92" s="213" t="s">
        <v>611</v>
      </c>
      <c r="G92" s="200"/>
      <c r="H92" s="200"/>
      <c r="I92" s="203"/>
      <c r="J92" s="214">
        <f>BK92</f>
        <v>0</v>
      </c>
      <c r="K92" s="200"/>
      <c r="L92" s="205"/>
      <c r="M92" s="206"/>
      <c r="N92" s="207"/>
      <c r="O92" s="207"/>
      <c r="P92" s="208">
        <f>SUM(P93:P184)</f>
        <v>0</v>
      </c>
      <c r="Q92" s="207"/>
      <c r="R92" s="208">
        <f>SUM(R93:R184)</f>
        <v>2.845459612</v>
      </c>
      <c r="S92" s="207"/>
      <c r="T92" s="209">
        <f>SUM(T93:T184)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77</v>
      </c>
      <c r="AT92" s="211" t="s">
        <v>69</v>
      </c>
      <c r="AU92" s="211" t="s">
        <v>77</v>
      </c>
      <c r="AY92" s="210" t="s">
        <v>141</v>
      </c>
      <c r="BK92" s="212">
        <f>SUM(BK93:BK184)</f>
        <v>0</v>
      </c>
    </row>
    <row r="93" s="2" customFormat="1" ht="24.15" customHeight="1">
      <c r="A93" s="41"/>
      <c r="B93" s="42"/>
      <c r="C93" s="215" t="s">
        <v>77</v>
      </c>
      <c r="D93" s="215" t="s">
        <v>143</v>
      </c>
      <c r="E93" s="216" t="s">
        <v>612</v>
      </c>
      <c r="F93" s="217" t="s">
        <v>613</v>
      </c>
      <c r="G93" s="218" t="s">
        <v>467</v>
      </c>
      <c r="H93" s="219">
        <v>6</v>
      </c>
      <c r="I93" s="220"/>
      <c r="J93" s="221">
        <f>ROUND(I93*H93,2)</f>
        <v>0</v>
      </c>
      <c r="K93" s="217" t="s">
        <v>147</v>
      </c>
      <c r="L93" s="47"/>
      <c r="M93" s="222" t="s">
        <v>19</v>
      </c>
      <c r="N93" s="223" t="s">
        <v>41</v>
      </c>
      <c r="O93" s="87"/>
      <c r="P93" s="224">
        <f>O93*H93</f>
        <v>0</v>
      </c>
      <c r="Q93" s="224">
        <v>0.00167</v>
      </c>
      <c r="R93" s="224">
        <f>Q93*H93</f>
        <v>0.010020000000000001</v>
      </c>
      <c r="S93" s="224">
        <v>0</v>
      </c>
      <c r="T93" s="225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6" t="s">
        <v>148</v>
      </c>
      <c r="AT93" s="226" t="s">
        <v>143</v>
      </c>
      <c r="AU93" s="226" t="s">
        <v>79</v>
      </c>
      <c r="AY93" s="20" t="s">
        <v>141</v>
      </c>
      <c r="BE93" s="227">
        <f>IF(N93="základní",J93,0)</f>
        <v>0</v>
      </c>
      <c r="BF93" s="227">
        <f>IF(N93="snížená",J93,0)</f>
        <v>0</v>
      </c>
      <c r="BG93" s="227">
        <f>IF(N93="zákl. přenesená",J93,0)</f>
        <v>0</v>
      </c>
      <c r="BH93" s="227">
        <f>IF(N93="sníž. přenesená",J93,0)</f>
        <v>0</v>
      </c>
      <c r="BI93" s="227">
        <f>IF(N93="nulová",J93,0)</f>
        <v>0</v>
      </c>
      <c r="BJ93" s="20" t="s">
        <v>77</v>
      </c>
      <c r="BK93" s="227">
        <f>ROUND(I93*H93,2)</f>
        <v>0</v>
      </c>
      <c r="BL93" s="20" t="s">
        <v>148</v>
      </c>
      <c r="BM93" s="226" t="s">
        <v>1384</v>
      </c>
    </row>
    <row r="94" s="2" customFormat="1">
      <c r="A94" s="41"/>
      <c r="B94" s="42"/>
      <c r="C94" s="43"/>
      <c r="D94" s="228" t="s">
        <v>150</v>
      </c>
      <c r="E94" s="43"/>
      <c r="F94" s="229" t="s">
        <v>615</v>
      </c>
      <c r="G94" s="43"/>
      <c r="H94" s="43"/>
      <c r="I94" s="230"/>
      <c r="J94" s="43"/>
      <c r="K94" s="43"/>
      <c r="L94" s="47"/>
      <c r="M94" s="231"/>
      <c r="N94" s="232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150</v>
      </c>
      <c r="AU94" s="20" t="s">
        <v>79</v>
      </c>
    </row>
    <row r="95" s="2" customFormat="1" ht="16.5" customHeight="1">
      <c r="A95" s="41"/>
      <c r="B95" s="42"/>
      <c r="C95" s="277" t="s">
        <v>79</v>
      </c>
      <c r="D95" s="277" t="s">
        <v>354</v>
      </c>
      <c r="E95" s="278" t="s">
        <v>616</v>
      </c>
      <c r="F95" s="279" t="s">
        <v>617</v>
      </c>
      <c r="G95" s="280" t="s">
        <v>467</v>
      </c>
      <c r="H95" s="281">
        <v>2</v>
      </c>
      <c r="I95" s="282"/>
      <c r="J95" s="283">
        <f>ROUND(I95*H95,2)</f>
        <v>0</v>
      </c>
      <c r="K95" s="279" t="s">
        <v>147</v>
      </c>
      <c r="L95" s="284"/>
      <c r="M95" s="285" t="s">
        <v>19</v>
      </c>
      <c r="N95" s="286" t="s">
        <v>41</v>
      </c>
      <c r="O95" s="87"/>
      <c r="P95" s="224">
        <f>O95*H95</f>
        <v>0</v>
      </c>
      <c r="Q95" s="224">
        <v>0.0035999999999999999</v>
      </c>
      <c r="R95" s="224">
        <f>Q95*H95</f>
        <v>0.0071999999999999998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205</v>
      </c>
      <c r="AT95" s="226" t="s">
        <v>354</v>
      </c>
      <c r="AU95" s="226" t="s">
        <v>79</v>
      </c>
      <c r="AY95" s="20" t="s">
        <v>141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20" t="s">
        <v>77</v>
      </c>
      <c r="BK95" s="227">
        <f>ROUND(I95*H95,2)</f>
        <v>0</v>
      </c>
      <c r="BL95" s="20" t="s">
        <v>148</v>
      </c>
      <c r="BM95" s="226" t="s">
        <v>1385</v>
      </c>
    </row>
    <row r="96" s="2" customFormat="1">
      <c r="A96" s="41"/>
      <c r="B96" s="42"/>
      <c r="C96" s="43"/>
      <c r="D96" s="235" t="s">
        <v>619</v>
      </c>
      <c r="E96" s="43"/>
      <c r="F96" s="291" t="s">
        <v>620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619</v>
      </c>
      <c r="AU96" s="20" t="s">
        <v>79</v>
      </c>
    </row>
    <row r="97" s="14" customFormat="1">
      <c r="A97" s="14"/>
      <c r="B97" s="244"/>
      <c r="C97" s="245"/>
      <c r="D97" s="235" t="s">
        <v>152</v>
      </c>
      <c r="E97" s="246" t="s">
        <v>19</v>
      </c>
      <c r="F97" s="247" t="s">
        <v>688</v>
      </c>
      <c r="G97" s="245"/>
      <c r="H97" s="248">
        <v>2</v>
      </c>
      <c r="I97" s="249"/>
      <c r="J97" s="245"/>
      <c r="K97" s="245"/>
      <c r="L97" s="250"/>
      <c r="M97" s="251"/>
      <c r="N97" s="252"/>
      <c r="O97" s="252"/>
      <c r="P97" s="252"/>
      <c r="Q97" s="252"/>
      <c r="R97" s="252"/>
      <c r="S97" s="252"/>
      <c r="T97" s="253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4" t="s">
        <v>152</v>
      </c>
      <c r="AU97" s="254" t="s">
        <v>79</v>
      </c>
      <c r="AV97" s="14" t="s">
        <v>79</v>
      </c>
      <c r="AW97" s="14" t="s">
        <v>32</v>
      </c>
      <c r="AX97" s="14" t="s">
        <v>70</v>
      </c>
      <c r="AY97" s="254" t="s">
        <v>141</v>
      </c>
    </row>
    <row r="98" s="15" customFormat="1">
      <c r="A98" s="15"/>
      <c r="B98" s="255"/>
      <c r="C98" s="256"/>
      <c r="D98" s="235" t="s">
        <v>152</v>
      </c>
      <c r="E98" s="257" t="s">
        <v>19</v>
      </c>
      <c r="F98" s="258" t="s">
        <v>155</v>
      </c>
      <c r="G98" s="256"/>
      <c r="H98" s="259">
        <v>2</v>
      </c>
      <c r="I98" s="260"/>
      <c r="J98" s="256"/>
      <c r="K98" s="256"/>
      <c r="L98" s="261"/>
      <c r="M98" s="262"/>
      <c r="N98" s="263"/>
      <c r="O98" s="263"/>
      <c r="P98" s="263"/>
      <c r="Q98" s="263"/>
      <c r="R98" s="263"/>
      <c r="S98" s="263"/>
      <c r="T98" s="264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T98" s="265" t="s">
        <v>152</v>
      </c>
      <c r="AU98" s="265" t="s">
        <v>79</v>
      </c>
      <c r="AV98" s="15" t="s">
        <v>148</v>
      </c>
      <c r="AW98" s="15" t="s">
        <v>32</v>
      </c>
      <c r="AX98" s="15" t="s">
        <v>77</v>
      </c>
      <c r="AY98" s="265" t="s">
        <v>141</v>
      </c>
    </row>
    <row r="99" s="2" customFormat="1" ht="16.5" customHeight="1">
      <c r="A99" s="41"/>
      <c r="B99" s="42"/>
      <c r="C99" s="277" t="s">
        <v>164</v>
      </c>
      <c r="D99" s="277" t="s">
        <v>354</v>
      </c>
      <c r="E99" s="278" t="s">
        <v>622</v>
      </c>
      <c r="F99" s="279" t="s">
        <v>623</v>
      </c>
      <c r="G99" s="280" t="s">
        <v>467</v>
      </c>
      <c r="H99" s="281">
        <v>2</v>
      </c>
      <c r="I99" s="282"/>
      <c r="J99" s="283">
        <f>ROUND(I99*H99,2)</f>
        <v>0</v>
      </c>
      <c r="K99" s="279" t="s">
        <v>147</v>
      </c>
      <c r="L99" s="284"/>
      <c r="M99" s="285" t="s">
        <v>19</v>
      </c>
      <c r="N99" s="286" t="s">
        <v>41</v>
      </c>
      <c r="O99" s="87"/>
      <c r="P99" s="224">
        <f>O99*H99</f>
        <v>0</v>
      </c>
      <c r="Q99" s="224">
        <v>0.012200000000000001</v>
      </c>
      <c r="R99" s="224">
        <f>Q99*H99</f>
        <v>0.024400000000000002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205</v>
      </c>
      <c r="AT99" s="226" t="s">
        <v>354</v>
      </c>
      <c r="AU99" s="226" t="s">
        <v>79</v>
      </c>
      <c r="AY99" s="20" t="s">
        <v>141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20" t="s">
        <v>77</v>
      </c>
      <c r="BK99" s="227">
        <f>ROUND(I99*H99,2)</f>
        <v>0</v>
      </c>
      <c r="BL99" s="20" t="s">
        <v>148</v>
      </c>
      <c r="BM99" s="226" t="s">
        <v>1386</v>
      </c>
    </row>
    <row r="100" s="2" customFormat="1">
      <c r="A100" s="41"/>
      <c r="B100" s="42"/>
      <c r="C100" s="43"/>
      <c r="D100" s="235" t="s">
        <v>619</v>
      </c>
      <c r="E100" s="43"/>
      <c r="F100" s="291" t="s">
        <v>625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619</v>
      </c>
      <c r="AU100" s="20" t="s">
        <v>79</v>
      </c>
    </row>
    <row r="101" s="14" customFormat="1">
      <c r="A101" s="14"/>
      <c r="B101" s="244"/>
      <c r="C101" s="245"/>
      <c r="D101" s="235" t="s">
        <v>152</v>
      </c>
      <c r="E101" s="246" t="s">
        <v>19</v>
      </c>
      <c r="F101" s="247" t="s">
        <v>827</v>
      </c>
      <c r="G101" s="245"/>
      <c r="H101" s="248">
        <v>2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152</v>
      </c>
      <c r="AU101" s="254" t="s">
        <v>79</v>
      </c>
      <c r="AV101" s="14" t="s">
        <v>79</v>
      </c>
      <c r="AW101" s="14" t="s">
        <v>32</v>
      </c>
      <c r="AX101" s="14" t="s">
        <v>70</v>
      </c>
      <c r="AY101" s="254" t="s">
        <v>141</v>
      </c>
    </row>
    <row r="102" s="15" customFormat="1">
      <c r="A102" s="15"/>
      <c r="B102" s="255"/>
      <c r="C102" s="256"/>
      <c r="D102" s="235" t="s">
        <v>152</v>
      </c>
      <c r="E102" s="257" t="s">
        <v>19</v>
      </c>
      <c r="F102" s="258" t="s">
        <v>155</v>
      </c>
      <c r="G102" s="256"/>
      <c r="H102" s="259">
        <v>2</v>
      </c>
      <c r="I102" s="260"/>
      <c r="J102" s="256"/>
      <c r="K102" s="256"/>
      <c r="L102" s="261"/>
      <c r="M102" s="262"/>
      <c r="N102" s="263"/>
      <c r="O102" s="263"/>
      <c r="P102" s="263"/>
      <c r="Q102" s="263"/>
      <c r="R102" s="263"/>
      <c r="S102" s="263"/>
      <c r="T102" s="264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T102" s="265" t="s">
        <v>152</v>
      </c>
      <c r="AU102" s="265" t="s">
        <v>79</v>
      </c>
      <c r="AV102" s="15" t="s">
        <v>148</v>
      </c>
      <c r="AW102" s="15" t="s">
        <v>32</v>
      </c>
      <c r="AX102" s="15" t="s">
        <v>77</v>
      </c>
      <c r="AY102" s="265" t="s">
        <v>141</v>
      </c>
    </row>
    <row r="103" s="2" customFormat="1" ht="16.5" customHeight="1">
      <c r="A103" s="41"/>
      <c r="B103" s="42"/>
      <c r="C103" s="277" t="s">
        <v>148</v>
      </c>
      <c r="D103" s="277" t="s">
        <v>354</v>
      </c>
      <c r="E103" s="278" t="s">
        <v>627</v>
      </c>
      <c r="F103" s="279" t="s">
        <v>628</v>
      </c>
      <c r="G103" s="280" t="s">
        <v>467</v>
      </c>
      <c r="H103" s="281">
        <v>2</v>
      </c>
      <c r="I103" s="282"/>
      <c r="J103" s="283">
        <f>ROUND(I103*H103,2)</f>
        <v>0</v>
      </c>
      <c r="K103" s="279" t="s">
        <v>147</v>
      </c>
      <c r="L103" s="284"/>
      <c r="M103" s="285" t="s">
        <v>19</v>
      </c>
      <c r="N103" s="286" t="s">
        <v>41</v>
      </c>
      <c r="O103" s="87"/>
      <c r="P103" s="224">
        <f>O103*H103</f>
        <v>0</v>
      </c>
      <c r="Q103" s="224">
        <v>0.0095999999999999992</v>
      </c>
      <c r="R103" s="224">
        <f>Q103*H103</f>
        <v>0.019199999999999998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205</v>
      </c>
      <c r="AT103" s="226" t="s">
        <v>354</v>
      </c>
      <c r="AU103" s="226" t="s">
        <v>79</v>
      </c>
      <c r="AY103" s="20" t="s">
        <v>141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20" t="s">
        <v>77</v>
      </c>
      <c r="BK103" s="227">
        <f>ROUND(I103*H103,2)</f>
        <v>0</v>
      </c>
      <c r="BL103" s="20" t="s">
        <v>148</v>
      </c>
      <c r="BM103" s="226" t="s">
        <v>1387</v>
      </c>
    </row>
    <row r="104" s="2" customFormat="1">
      <c r="A104" s="41"/>
      <c r="B104" s="42"/>
      <c r="C104" s="43"/>
      <c r="D104" s="235" t="s">
        <v>619</v>
      </c>
      <c r="E104" s="43"/>
      <c r="F104" s="291" t="s">
        <v>630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619</v>
      </c>
      <c r="AU104" s="20" t="s">
        <v>79</v>
      </c>
    </row>
    <row r="105" s="14" customFormat="1">
      <c r="A105" s="14"/>
      <c r="B105" s="244"/>
      <c r="C105" s="245"/>
      <c r="D105" s="235" t="s">
        <v>152</v>
      </c>
      <c r="E105" s="246" t="s">
        <v>19</v>
      </c>
      <c r="F105" s="247" t="s">
        <v>680</v>
      </c>
      <c r="G105" s="245"/>
      <c r="H105" s="248">
        <v>2</v>
      </c>
      <c r="I105" s="249"/>
      <c r="J105" s="245"/>
      <c r="K105" s="245"/>
      <c r="L105" s="250"/>
      <c r="M105" s="251"/>
      <c r="N105" s="252"/>
      <c r="O105" s="252"/>
      <c r="P105" s="252"/>
      <c r="Q105" s="252"/>
      <c r="R105" s="252"/>
      <c r="S105" s="252"/>
      <c r="T105" s="253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4" t="s">
        <v>152</v>
      </c>
      <c r="AU105" s="254" t="s">
        <v>79</v>
      </c>
      <c r="AV105" s="14" t="s">
        <v>79</v>
      </c>
      <c r="AW105" s="14" t="s">
        <v>32</v>
      </c>
      <c r="AX105" s="14" t="s">
        <v>70</v>
      </c>
      <c r="AY105" s="254" t="s">
        <v>141</v>
      </c>
    </row>
    <row r="106" s="15" customFormat="1">
      <c r="A106" s="15"/>
      <c r="B106" s="255"/>
      <c r="C106" s="256"/>
      <c r="D106" s="235" t="s">
        <v>152</v>
      </c>
      <c r="E106" s="257" t="s">
        <v>19</v>
      </c>
      <c r="F106" s="258" t="s">
        <v>155</v>
      </c>
      <c r="G106" s="256"/>
      <c r="H106" s="259">
        <v>2</v>
      </c>
      <c r="I106" s="260"/>
      <c r="J106" s="256"/>
      <c r="K106" s="256"/>
      <c r="L106" s="261"/>
      <c r="M106" s="262"/>
      <c r="N106" s="263"/>
      <c r="O106" s="263"/>
      <c r="P106" s="263"/>
      <c r="Q106" s="263"/>
      <c r="R106" s="263"/>
      <c r="S106" s="263"/>
      <c r="T106" s="264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T106" s="265" t="s">
        <v>152</v>
      </c>
      <c r="AU106" s="265" t="s">
        <v>79</v>
      </c>
      <c r="AV106" s="15" t="s">
        <v>148</v>
      </c>
      <c r="AW106" s="15" t="s">
        <v>32</v>
      </c>
      <c r="AX106" s="15" t="s">
        <v>77</v>
      </c>
      <c r="AY106" s="265" t="s">
        <v>141</v>
      </c>
    </row>
    <row r="107" s="2" customFormat="1" ht="24.15" customHeight="1">
      <c r="A107" s="41"/>
      <c r="B107" s="42"/>
      <c r="C107" s="215" t="s">
        <v>185</v>
      </c>
      <c r="D107" s="215" t="s">
        <v>143</v>
      </c>
      <c r="E107" s="216" t="s">
        <v>636</v>
      </c>
      <c r="F107" s="217" t="s">
        <v>637</v>
      </c>
      <c r="G107" s="218" t="s">
        <v>467</v>
      </c>
      <c r="H107" s="219">
        <v>1</v>
      </c>
      <c r="I107" s="220"/>
      <c r="J107" s="221">
        <f>ROUND(I107*H107,2)</f>
        <v>0</v>
      </c>
      <c r="K107" s="217" t="s">
        <v>147</v>
      </c>
      <c r="L107" s="47"/>
      <c r="M107" s="222" t="s">
        <v>19</v>
      </c>
      <c r="N107" s="223" t="s">
        <v>41</v>
      </c>
      <c r="O107" s="87"/>
      <c r="P107" s="224">
        <f>O107*H107</f>
        <v>0</v>
      </c>
      <c r="Q107" s="224">
        <v>0.0017099999999999999</v>
      </c>
      <c r="R107" s="224">
        <f>Q107*H107</f>
        <v>0.0017099999999999999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148</v>
      </c>
      <c r="AT107" s="226" t="s">
        <v>143</v>
      </c>
      <c r="AU107" s="226" t="s">
        <v>79</v>
      </c>
      <c r="AY107" s="20" t="s">
        <v>141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20" t="s">
        <v>77</v>
      </c>
      <c r="BK107" s="227">
        <f>ROUND(I107*H107,2)</f>
        <v>0</v>
      </c>
      <c r="BL107" s="20" t="s">
        <v>148</v>
      </c>
      <c r="BM107" s="226" t="s">
        <v>1388</v>
      </c>
    </row>
    <row r="108" s="2" customFormat="1">
      <c r="A108" s="41"/>
      <c r="B108" s="42"/>
      <c r="C108" s="43"/>
      <c r="D108" s="228" t="s">
        <v>150</v>
      </c>
      <c r="E108" s="43"/>
      <c r="F108" s="229" t="s">
        <v>639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150</v>
      </c>
      <c r="AU108" s="20" t="s">
        <v>79</v>
      </c>
    </row>
    <row r="109" s="2" customFormat="1" ht="16.5" customHeight="1">
      <c r="A109" s="41"/>
      <c r="B109" s="42"/>
      <c r="C109" s="277" t="s">
        <v>192</v>
      </c>
      <c r="D109" s="277" t="s">
        <v>354</v>
      </c>
      <c r="E109" s="278" t="s">
        <v>640</v>
      </c>
      <c r="F109" s="279" t="s">
        <v>641</v>
      </c>
      <c r="G109" s="280" t="s">
        <v>467</v>
      </c>
      <c r="H109" s="281">
        <v>1</v>
      </c>
      <c r="I109" s="282"/>
      <c r="J109" s="283">
        <f>ROUND(I109*H109,2)</f>
        <v>0</v>
      </c>
      <c r="K109" s="279" t="s">
        <v>147</v>
      </c>
      <c r="L109" s="284"/>
      <c r="M109" s="285" t="s">
        <v>19</v>
      </c>
      <c r="N109" s="286" t="s">
        <v>41</v>
      </c>
      <c r="O109" s="87"/>
      <c r="P109" s="224">
        <f>O109*H109</f>
        <v>0</v>
      </c>
      <c r="Q109" s="224">
        <v>0.0155</v>
      </c>
      <c r="R109" s="224">
        <f>Q109*H109</f>
        <v>0.0155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205</v>
      </c>
      <c r="AT109" s="226" t="s">
        <v>354</v>
      </c>
      <c r="AU109" s="226" t="s">
        <v>79</v>
      </c>
      <c r="AY109" s="20" t="s">
        <v>141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20" t="s">
        <v>77</v>
      </c>
      <c r="BK109" s="227">
        <f>ROUND(I109*H109,2)</f>
        <v>0</v>
      </c>
      <c r="BL109" s="20" t="s">
        <v>148</v>
      </c>
      <c r="BM109" s="226" t="s">
        <v>1389</v>
      </c>
    </row>
    <row r="110" s="14" customFormat="1">
      <c r="A110" s="14"/>
      <c r="B110" s="244"/>
      <c r="C110" s="245"/>
      <c r="D110" s="235" t="s">
        <v>152</v>
      </c>
      <c r="E110" s="246" t="s">
        <v>19</v>
      </c>
      <c r="F110" s="247" t="s">
        <v>1390</v>
      </c>
      <c r="G110" s="245"/>
      <c r="H110" s="248">
        <v>1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152</v>
      </c>
      <c r="AU110" s="254" t="s">
        <v>79</v>
      </c>
      <c r="AV110" s="14" t="s">
        <v>79</v>
      </c>
      <c r="AW110" s="14" t="s">
        <v>32</v>
      </c>
      <c r="AX110" s="14" t="s">
        <v>70</v>
      </c>
      <c r="AY110" s="254" t="s">
        <v>141</v>
      </c>
    </row>
    <row r="111" s="15" customFormat="1">
      <c r="A111" s="15"/>
      <c r="B111" s="255"/>
      <c r="C111" s="256"/>
      <c r="D111" s="235" t="s">
        <v>152</v>
      </c>
      <c r="E111" s="257" t="s">
        <v>19</v>
      </c>
      <c r="F111" s="258" t="s">
        <v>155</v>
      </c>
      <c r="G111" s="256"/>
      <c r="H111" s="259">
        <v>1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152</v>
      </c>
      <c r="AU111" s="265" t="s">
        <v>79</v>
      </c>
      <c r="AV111" s="15" t="s">
        <v>148</v>
      </c>
      <c r="AW111" s="15" t="s">
        <v>32</v>
      </c>
      <c r="AX111" s="15" t="s">
        <v>77</v>
      </c>
      <c r="AY111" s="265" t="s">
        <v>141</v>
      </c>
    </row>
    <row r="112" s="2" customFormat="1" ht="24.15" customHeight="1">
      <c r="A112" s="41"/>
      <c r="B112" s="42"/>
      <c r="C112" s="215" t="s">
        <v>199</v>
      </c>
      <c r="D112" s="215" t="s">
        <v>143</v>
      </c>
      <c r="E112" s="216" t="s">
        <v>653</v>
      </c>
      <c r="F112" s="217" t="s">
        <v>654</v>
      </c>
      <c r="G112" s="218" t="s">
        <v>467</v>
      </c>
      <c r="H112" s="219">
        <v>2</v>
      </c>
      <c r="I112" s="220"/>
      <c r="J112" s="221">
        <f>ROUND(I112*H112,2)</f>
        <v>0</v>
      </c>
      <c r="K112" s="217" t="s">
        <v>147</v>
      </c>
      <c r="L112" s="47"/>
      <c r="M112" s="222" t="s">
        <v>19</v>
      </c>
      <c r="N112" s="223" t="s">
        <v>41</v>
      </c>
      <c r="O112" s="87"/>
      <c r="P112" s="224">
        <f>O112*H112</f>
        <v>0</v>
      </c>
      <c r="Q112" s="224">
        <v>0.00167</v>
      </c>
      <c r="R112" s="224">
        <f>Q112*H112</f>
        <v>0.0033400000000000001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148</v>
      </c>
      <c r="AT112" s="226" t="s">
        <v>143</v>
      </c>
      <c r="AU112" s="226" t="s">
        <v>79</v>
      </c>
      <c r="AY112" s="20" t="s">
        <v>141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20" t="s">
        <v>77</v>
      </c>
      <c r="BK112" s="227">
        <f>ROUND(I112*H112,2)</f>
        <v>0</v>
      </c>
      <c r="BL112" s="20" t="s">
        <v>148</v>
      </c>
      <c r="BM112" s="226" t="s">
        <v>1391</v>
      </c>
    </row>
    <row r="113" s="2" customFormat="1">
      <c r="A113" s="41"/>
      <c r="B113" s="42"/>
      <c r="C113" s="43"/>
      <c r="D113" s="228" t="s">
        <v>150</v>
      </c>
      <c r="E113" s="43"/>
      <c r="F113" s="229" t="s">
        <v>656</v>
      </c>
      <c r="G113" s="43"/>
      <c r="H113" s="43"/>
      <c r="I113" s="230"/>
      <c r="J113" s="43"/>
      <c r="K113" s="43"/>
      <c r="L113" s="47"/>
      <c r="M113" s="231"/>
      <c r="N113" s="232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150</v>
      </c>
      <c r="AU113" s="20" t="s">
        <v>79</v>
      </c>
    </row>
    <row r="114" s="2" customFormat="1" ht="16.5" customHeight="1">
      <c r="A114" s="41"/>
      <c r="B114" s="42"/>
      <c r="C114" s="277" t="s">
        <v>205</v>
      </c>
      <c r="D114" s="277" t="s">
        <v>354</v>
      </c>
      <c r="E114" s="278" t="s">
        <v>657</v>
      </c>
      <c r="F114" s="279" t="s">
        <v>658</v>
      </c>
      <c r="G114" s="280" t="s">
        <v>467</v>
      </c>
      <c r="H114" s="281">
        <v>1</v>
      </c>
      <c r="I114" s="282"/>
      <c r="J114" s="283">
        <f>ROUND(I114*H114,2)</f>
        <v>0</v>
      </c>
      <c r="K114" s="279" t="s">
        <v>147</v>
      </c>
      <c r="L114" s="284"/>
      <c r="M114" s="285" t="s">
        <v>19</v>
      </c>
      <c r="N114" s="286" t="s">
        <v>41</v>
      </c>
      <c r="O114" s="87"/>
      <c r="P114" s="224">
        <f>O114*H114</f>
        <v>0</v>
      </c>
      <c r="Q114" s="224">
        <v>0.0040000000000000001</v>
      </c>
      <c r="R114" s="224">
        <f>Q114*H114</f>
        <v>0.0040000000000000001</v>
      </c>
      <c r="S114" s="224">
        <v>0</v>
      </c>
      <c r="T114" s="225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6" t="s">
        <v>205</v>
      </c>
      <c r="AT114" s="226" t="s">
        <v>354</v>
      </c>
      <c r="AU114" s="226" t="s">
        <v>79</v>
      </c>
      <c r="AY114" s="20" t="s">
        <v>141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20" t="s">
        <v>77</v>
      </c>
      <c r="BK114" s="227">
        <f>ROUND(I114*H114,2)</f>
        <v>0</v>
      </c>
      <c r="BL114" s="20" t="s">
        <v>148</v>
      </c>
      <c r="BM114" s="226" t="s">
        <v>1392</v>
      </c>
    </row>
    <row r="115" s="2" customFormat="1">
      <c r="A115" s="41"/>
      <c r="B115" s="42"/>
      <c r="C115" s="43"/>
      <c r="D115" s="235" t="s">
        <v>619</v>
      </c>
      <c r="E115" s="43"/>
      <c r="F115" s="291" t="s">
        <v>660</v>
      </c>
      <c r="G115" s="43"/>
      <c r="H115" s="43"/>
      <c r="I115" s="230"/>
      <c r="J115" s="43"/>
      <c r="K115" s="43"/>
      <c r="L115" s="47"/>
      <c r="M115" s="231"/>
      <c r="N115" s="232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619</v>
      </c>
      <c r="AU115" s="20" t="s">
        <v>79</v>
      </c>
    </row>
    <row r="116" s="14" customFormat="1">
      <c r="A116" s="14"/>
      <c r="B116" s="244"/>
      <c r="C116" s="245"/>
      <c r="D116" s="235" t="s">
        <v>152</v>
      </c>
      <c r="E116" s="246" t="s">
        <v>19</v>
      </c>
      <c r="F116" s="247" t="s">
        <v>716</v>
      </c>
      <c r="G116" s="245"/>
      <c r="H116" s="248">
        <v>1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152</v>
      </c>
      <c r="AU116" s="254" t="s">
        <v>79</v>
      </c>
      <c r="AV116" s="14" t="s">
        <v>79</v>
      </c>
      <c r="AW116" s="14" t="s">
        <v>32</v>
      </c>
      <c r="AX116" s="14" t="s">
        <v>70</v>
      </c>
      <c r="AY116" s="254" t="s">
        <v>141</v>
      </c>
    </row>
    <row r="117" s="15" customFormat="1">
      <c r="A117" s="15"/>
      <c r="B117" s="255"/>
      <c r="C117" s="256"/>
      <c r="D117" s="235" t="s">
        <v>152</v>
      </c>
      <c r="E117" s="257" t="s">
        <v>19</v>
      </c>
      <c r="F117" s="258" t="s">
        <v>155</v>
      </c>
      <c r="G117" s="256"/>
      <c r="H117" s="259">
        <v>1</v>
      </c>
      <c r="I117" s="260"/>
      <c r="J117" s="256"/>
      <c r="K117" s="256"/>
      <c r="L117" s="261"/>
      <c r="M117" s="262"/>
      <c r="N117" s="263"/>
      <c r="O117" s="263"/>
      <c r="P117" s="263"/>
      <c r="Q117" s="263"/>
      <c r="R117" s="263"/>
      <c r="S117" s="263"/>
      <c r="T117" s="264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T117" s="265" t="s">
        <v>152</v>
      </c>
      <c r="AU117" s="265" t="s">
        <v>79</v>
      </c>
      <c r="AV117" s="15" t="s">
        <v>148</v>
      </c>
      <c r="AW117" s="15" t="s">
        <v>32</v>
      </c>
      <c r="AX117" s="15" t="s">
        <v>77</v>
      </c>
      <c r="AY117" s="265" t="s">
        <v>141</v>
      </c>
    </row>
    <row r="118" s="2" customFormat="1" ht="16.5" customHeight="1">
      <c r="A118" s="41"/>
      <c r="B118" s="42"/>
      <c r="C118" s="277" t="s">
        <v>213</v>
      </c>
      <c r="D118" s="277" t="s">
        <v>354</v>
      </c>
      <c r="E118" s="278" t="s">
        <v>662</v>
      </c>
      <c r="F118" s="279" t="s">
        <v>663</v>
      </c>
      <c r="G118" s="280" t="s">
        <v>467</v>
      </c>
      <c r="H118" s="281">
        <v>1</v>
      </c>
      <c r="I118" s="282"/>
      <c r="J118" s="283">
        <f>ROUND(I118*H118,2)</f>
        <v>0</v>
      </c>
      <c r="K118" s="279" t="s">
        <v>147</v>
      </c>
      <c r="L118" s="284"/>
      <c r="M118" s="285" t="s">
        <v>19</v>
      </c>
      <c r="N118" s="286" t="s">
        <v>41</v>
      </c>
      <c r="O118" s="87"/>
      <c r="P118" s="224">
        <f>O118*H118</f>
        <v>0</v>
      </c>
      <c r="Q118" s="224">
        <v>0.0094999999999999998</v>
      </c>
      <c r="R118" s="224">
        <f>Q118*H118</f>
        <v>0.0094999999999999998</v>
      </c>
      <c r="S118" s="224">
        <v>0</v>
      </c>
      <c r="T118" s="225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6" t="s">
        <v>205</v>
      </c>
      <c r="AT118" s="226" t="s">
        <v>354</v>
      </c>
      <c r="AU118" s="226" t="s">
        <v>79</v>
      </c>
      <c r="AY118" s="20" t="s">
        <v>141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20" t="s">
        <v>77</v>
      </c>
      <c r="BK118" s="227">
        <f>ROUND(I118*H118,2)</f>
        <v>0</v>
      </c>
      <c r="BL118" s="20" t="s">
        <v>148</v>
      </c>
      <c r="BM118" s="226" t="s">
        <v>1393</v>
      </c>
    </row>
    <row r="119" s="2" customFormat="1">
      <c r="A119" s="41"/>
      <c r="B119" s="42"/>
      <c r="C119" s="43"/>
      <c r="D119" s="235" t="s">
        <v>619</v>
      </c>
      <c r="E119" s="43"/>
      <c r="F119" s="291" t="s">
        <v>665</v>
      </c>
      <c r="G119" s="43"/>
      <c r="H119" s="43"/>
      <c r="I119" s="230"/>
      <c r="J119" s="43"/>
      <c r="K119" s="43"/>
      <c r="L119" s="47"/>
      <c r="M119" s="231"/>
      <c r="N119" s="232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619</v>
      </c>
      <c r="AU119" s="20" t="s">
        <v>79</v>
      </c>
    </row>
    <row r="120" s="14" customFormat="1">
      <c r="A120" s="14"/>
      <c r="B120" s="244"/>
      <c r="C120" s="245"/>
      <c r="D120" s="235" t="s">
        <v>152</v>
      </c>
      <c r="E120" s="246" t="s">
        <v>19</v>
      </c>
      <c r="F120" s="247" t="s">
        <v>643</v>
      </c>
      <c r="G120" s="245"/>
      <c r="H120" s="248">
        <v>1</v>
      </c>
      <c r="I120" s="249"/>
      <c r="J120" s="245"/>
      <c r="K120" s="245"/>
      <c r="L120" s="250"/>
      <c r="M120" s="251"/>
      <c r="N120" s="252"/>
      <c r="O120" s="252"/>
      <c r="P120" s="252"/>
      <c r="Q120" s="252"/>
      <c r="R120" s="252"/>
      <c r="S120" s="252"/>
      <c r="T120" s="253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4" t="s">
        <v>152</v>
      </c>
      <c r="AU120" s="254" t="s">
        <v>79</v>
      </c>
      <c r="AV120" s="14" t="s">
        <v>79</v>
      </c>
      <c r="AW120" s="14" t="s">
        <v>32</v>
      </c>
      <c r="AX120" s="14" t="s">
        <v>70</v>
      </c>
      <c r="AY120" s="254" t="s">
        <v>141</v>
      </c>
    </row>
    <row r="121" s="15" customFormat="1">
      <c r="A121" s="15"/>
      <c r="B121" s="255"/>
      <c r="C121" s="256"/>
      <c r="D121" s="235" t="s">
        <v>152</v>
      </c>
      <c r="E121" s="257" t="s">
        <v>19</v>
      </c>
      <c r="F121" s="258" t="s">
        <v>155</v>
      </c>
      <c r="G121" s="256"/>
      <c r="H121" s="259">
        <v>1</v>
      </c>
      <c r="I121" s="260"/>
      <c r="J121" s="256"/>
      <c r="K121" s="256"/>
      <c r="L121" s="261"/>
      <c r="M121" s="262"/>
      <c r="N121" s="263"/>
      <c r="O121" s="263"/>
      <c r="P121" s="263"/>
      <c r="Q121" s="263"/>
      <c r="R121" s="263"/>
      <c r="S121" s="263"/>
      <c r="T121" s="264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5" t="s">
        <v>152</v>
      </c>
      <c r="AU121" s="265" t="s">
        <v>79</v>
      </c>
      <c r="AV121" s="15" t="s">
        <v>148</v>
      </c>
      <c r="AW121" s="15" t="s">
        <v>32</v>
      </c>
      <c r="AX121" s="15" t="s">
        <v>77</v>
      </c>
      <c r="AY121" s="265" t="s">
        <v>141</v>
      </c>
    </row>
    <row r="122" s="2" customFormat="1" ht="24.15" customHeight="1">
      <c r="A122" s="41"/>
      <c r="B122" s="42"/>
      <c r="C122" s="215" t="s">
        <v>233</v>
      </c>
      <c r="D122" s="215" t="s">
        <v>143</v>
      </c>
      <c r="E122" s="216" t="s">
        <v>672</v>
      </c>
      <c r="F122" s="217" t="s">
        <v>673</v>
      </c>
      <c r="G122" s="218" t="s">
        <v>467</v>
      </c>
      <c r="H122" s="219">
        <v>1</v>
      </c>
      <c r="I122" s="220"/>
      <c r="J122" s="221">
        <f>ROUND(I122*H122,2)</f>
        <v>0</v>
      </c>
      <c r="K122" s="217" t="s">
        <v>147</v>
      </c>
      <c r="L122" s="47"/>
      <c r="M122" s="222" t="s">
        <v>19</v>
      </c>
      <c r="N122" s="223" t="s">
        <v>41</v>
      </c>
      <c r="O122" s="87"/>
      <c r="P122" s="224">
        <f>O122*H122</f>
        <v>0</v>
      </c>
      <c r="Q122" s="224">
        <v>0.0017099999999999999</v>
      </c>
      <c r="R122" s="224">
        <f>Q122*H122</f>
        <v>0.0017099999999999999</v>
      </c>
      <c r="S122" s="224">
        <v>0</v>
      </c>
      <c r="T122" s="225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6" t="s">
        <v>148</v>
      </c>
      <c r="AT122" s="226" t="s">
        <v>143</v>
      </c>
      <c r="AU122" s="226" t="s">
        <v>79</v>
      </c>
      <c r="AY122" s="20" t="s">
        <v>141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20" t="s">
        <v>77</v>
      </c>
      <c r="BK122" s="227">
        <f>ROUND(I122*H122,2)</f>
        <v>0</v>
      </c>
      <c r="BL122" s="20" t="s">
        <v>148</v>
      </c>
      <c r="BM122" s="226" t="s">
        <v>1394</v>
      </c>
    </row>
    <row r="123" s="2" customFormat="1">
      <c r="A123" s="41"/>
      <c r="B123" s="42"/>
      <c r="C123" s="43"/>
      <c r="D123" s="228" t="s">
        <v>150</v>
      </c>
      <c r="E123" s="43"/>
      <c r="F123" s="229" t="s">
        <v>675</v>
      </c>
      <c r="G123" s="43"/>
      <c r="H123" s="43"/>
      <c r="I123" s="230"/>
      <c r="J123" s="43"/>
      <c r="K123" s="43"/>
      <c r="L123" s="47"/>
      <c r="M123" s="231"/>
      <c r="N123" s="232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150</v>
      </c>
      <c r="AU123" s="20" t="s">
        <v>79</v>
      </c>
    </row>
    <row r="124" s="2" customFormat="1" ht="16.5" customHeight="1">
      <c r="A124" s="41"/>
      <c r="B124" s="42"/>
      <c r="C124" s="277" t="s">
        <v>241</v>
      </c>
      <c r="D124" s="277" t="s">
        <v>354</v>
      </c>
      <c r="E124" s="278" t="s">
        <v>676</v>
      </c>
      <c r="F124" s="279" t="s">
        <v>677</v>
      </c>
      <c r="G124" s="280" t="s">
        <v>467</v>
      </c>
      <c r="H124" s="281">
        <v>1</v>
      </c>
      <c r="I124" s="282"/>
      <c r="J124" s="283">
        <f>ROUND(I124*H124,2)</f>
        <v>0</v>
      </c>
      <c r="K124" s="279" t="s">
        <v>147</v>
      </c>
      <c r="L124" s="284"/>
      <c r="M124" s="285" t="s">
        <v>19</v>
      </c>
      <c r="N124" s="286" t="s">
        <v>41</v>
      </c>
      <c r="O124" s="87"/>
      <c r="P124" s="224">
        <f>O124*H124</f>
        <v>0</v>
      </c>
      <c r="Q124" s="224">
        <v>0.019400000000000001</v>
      </c>
      <c r="R124" s="224">
        <f>Q124*H124</f>
        <v>0.019400000000000001</v>
      </c>
      <c r="S124" s="224">
        <v>0</v>
      </c>
      <c r="T124" s="225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6" t="s">
        <v>205</v>
      </c>
      <c r="AT124" s="226" t="s">
        <v>354</v>
      </c>
      <c r="AU124" s="226" t="s">
        <v>79</v>
      </c>
      <c r="AY124" s="20" t="s">
        <v>141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20" t="s">
        <v>77</v>
      </c>
      <c r="BK124" s="227">
        <f>ROUND(I124*H124,2)</f>
        <v>0</v>
      </c>
      <c r="BL124" s="20" t="s">
        <v>148</v>
      </c>
      <c r="BM124" s="226" t="s">
        <v>1395</v>
      </c>
    </row>
    <row r="125" s="2" customFormat="1">
      <c r="A125" s="41"/>
      <c r="B125" s="42"/>
      <c r="C125" s="43"/>
      <c r="D125" s="235" t="s">
        <v>619</v>
      </c>
      <c r="E125" s="43"/>
      <c r="F125" s="291" t="s">
        <v>679</v>
      </c>
      <c r="G125" s="43"/>
      <c r="H125" s="43"/>
      <c r="I125" s="230"/>
      <c r="J125" s="43"/>
      <c r="K125" s="43"/>
      <c r="L125" s="47"/>
      <c r="M125" s="231"/>
      <c r="N125" s="232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619</v>
      </c>
      <c r="AU125" s="20" t="s">
        <v>79</v>
      </c>
    </row>
    <row r="126" s="14" customFormat="1">
      <c r="A126" s="14"/>
      <c r="B126" s="244"/>
      <c r="C126" s="245"/>
      <c r="D126" s="235" t="s">
        <v>152</v>
      </c>
      <c r="E126" s="246" t="s">
        <v>19</v>
      </c>
      <c r="F126" s="247" t="s">
        <v>1396</v>
      </c>
      <c r="G126" s="245"/>
      <c r="H126" s="248">
        <v>1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152</v>
      </c>
      <c r="AU126" s="254" t="s">
        <v>79</v>
      </c>
      <c r="AV126" s="14" t="s">
        <v>79</v>
      </c>
      <c r="AW126" s="14" t="s">
        <v>32</v>
      </c>
      <c r="AX126" s="14" t="s">
        <v>70</v>
      </c>
      <c r="AY126" s="254" t="s">
        <v>141</v>
      </c>
    </row>
    <row r="127" s="15" customFormat="1">
      <c r="A127" s="15"/>
      <c r="B127" s="255"/>
      <c r="C127" s="256"/>
      <c r="D127" s="235" t="s">
        <v>152</v>
      </c>
      <c r="E127" s="257" t="s">
        <v>19</v>
      </c>
      <c r="F127" s="258" t="s">
        <v>155</v>
      </c>
      <c r="G127" s="256"/>
      <c r="H127" s="259">
        <v>1</v>
      </c>
      <c r="I127" s="260"/>
      <c r="J127" s="256"/>
      <c r="K127" s="256"/>
      <c r="L127" s="261"/>
      <c r="M127" s="262"/>
      <c r="N127" s="263"/>
      <c r="O127" s="263"/>
      <c r="P127" s="263"/>
      <c r="Q127" s="263"/>
      <c r="R127" s="263"/>
      <c r="S127" s="263"/>
      <c r="T127" s="264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T127" s="265" t="s">
        <v>152</v>
      </c>
      <c r="AU127" s="265" t="s">
        <v>79</v>
      </c>
      <c r="AV127" s="15" t="s">
        <v>148</v>
      </c>
      <c r="AW127" s="15" t="s">
        <v>32</v>
      </c>
      <c r="AX127" s="15" t="s">
        <v>77</v>
      </c>
      <c r="AY127" s="265" t="s">
        <v>141</v>
      </c>
    </row>
    <row r="128" s="2" customFormat="1" ht="24.15" customHeight="1">
      <c r="A128" s="41"/>
      <c r="B128" s="42"/>
      <c r="C128" s="215" t="s">
        <v>8</v>
      </c>
      <c r="D128" s="215" t="s">
        <v>143</v>
      </c>
      <c r="E128" s="216" t="s">
        <v>681</v>
      </c>
      <c r="F128" s="217" t="s">
        <v>682</v>
      </c>
      <c r="G128" s="218" t="s">
        <v>467</v>
      </c>
      <c r="H128" s="219">
        <v>22</v>
      </c>
      <c r="I128" s="220"/>
      <c r="J128" s="221">
        <f>ROUND(I128*H128,2)</f>
        <v>0</v>
      </c>
      <c r="K128" s="217" t="s">
        <v>147</v>
      </c>
      <c r="L128" s="47"/>
      <c r="M128" s="222" t="s">
        <v>19</v>
      </c>
      <c r="N128" s="223" t="s">
        <v>41</v>
      </c>
      <c r="O128" s="87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148</v>
      </c>
      <c r="AT128" s="226" t="s">
        <v>143</v>
      </c>
      <c r="AU128" s="226" t="s">
        <v>79</v>
      </c>
      <c r="AY128" s="20" t="s">
        <v>141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20" t="s">
        <v>77</v>
      </c>
      <c r="BK128" s="227">
        <f>ROUND(I128*H128,2)</f>
        <v>0</v>
      </c>
      <c r="BL128" s="20" t="s">
        <v>148</v>
      </c>
      <c r="BM128" s="226" t="s">
        <v>1397</v>
      </c>
    </row>
    <row r="129" s="2" customFormat="1">
      <c r="A129" s="41"/>
      <c r="B129" s="42"/>
      <c r="C129" s="43"/>
      <c r="D129" s="228" t="s">
        <v>150</v>
      </c>
      <c r="E129" s="43"/>
      <c r="F129" s="229" t="s">
        <v>684</v>
      </c>
      <c r="G129" s="43"/>
      <c r="H129" s="43"/>
      <c r="I129" s="230"/>
      <c r="J129" s="43"/>
      <c r="K129" s="43"/>
      <c r="L129" s="47"/>
      <c r="M129" s="231"/>
      <c r="N129" s="232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150</v>
      </c>
      <c r="AU129" s="20" t="s">
        <v>79</v>
      </c>
    </row>
    <row r="130" s="2" customFormat="1" ht="16.5" customHeight="1">
      <c r="A130" s="41"/>
      <c r="B130" s="42"/>
      <c r="C130" s="277" t="s">
        <v>256</v>
      </c>
      <c r="D130" s="277" t="s">
        <v>354</v>
      </c>
      <c r="E130" s="278" t="s">
        <v>685</v>
      </c>
      <c r="F130" s="279" t="s">
        <v>686</v>
      </c>
      <c r="G130" s="280" t="s">
        <v>467</v>
      </c>
      <c r="H130" s="281">
        <v>2</v>
      </c>
      <c r="I130" s="282"/>
      <c r="J130" s="283">
        <f>ROUND(I130*H130,2)</f>
        <v>0</v>
      </c>
      <c r="K130" s="279" t="s">
        <v>147</v>
      </c>
      <c r="L130" s="284"/>
      <c r="M130" s="285" t="s">
        <v>19</v>
      </c>
      <c r="N130" s="286" t="s">
        <v>41</v>
      </c>
      <c r="O130" s="87"/>
      <c r="P130" s="224">
        <f>O130*H130</f>
        <v>0</v>
      </c>
      <c r="Q130" s="224">
        <v>0.0014</v>
      </c>
      <c r="R130" s="224">
        <f>Q130*H130</f>
        <v>0.0028</v>
      </c>
      <c r="S130" s="224">
        <v>0</v>
      </c>
      <c r="T130" s="225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6" t="s">
        <v>205</v>
      </c>
      <c r="AT130" s="226" t="s">
        <v>354</v>
      </c>
      <c r="AU130" s="226" t="s">
        <v>79</v>
      </c>
      <c r="AY130" s="20" t="s">
        <v>141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20" t="s">
        <v>77</v>
      </c>
      <c r="BK130" s="227">
        <f>ROUND(I130*H130,2)</f>
        <v>0</v>
      </c>
      <c r="BL130" s="20" t="s">
        <v>148</v>
      </c>
      <c r="BM130" s="226" t="s">
        <v>1398</v>
      </c>
    </row>
    <row r="131" s="14" customFormat="1">
      <c r="A131" s="14"/>
      <c r="B131" s="244"/>
      <c r="C131" s="245"/>
      <c r="D131" s="235" t="s">
        <v>152</v>
      </c>
      <c r="E131" s="246" t="s">
        <v>19</v>
      </c>
      <c r="F131" s="247" t="s">
        <v>1399</v>
      </c>
      <c r="G131" s="245"/>
      <c r="H131" s="248">
        <v>2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152</v>
      </c>
      <c r="AU131" s="254" t="s">
        <v>79</v>
      </c>
      <c r="AV131" s="14" t="s">
        <v>79</v>
      </c>
      <c r="AW131" s="14" t="s">
        <v>32</v>
      </c>
      <c r="AX131" s="14" t="s">
        <v>70</v>
      </c>
      <c r="AY131" s="254" t="s">
        <v>141</v>
      </c>
    </row>
    <row r="132" s="15" customFormat="1">
      <c r="A132" s="15"/>
      <c r="B132" s="255"/>
      <c r="C132" s="256"/>
      <c r="D132" s="235" t="s">
        <v>152</v>
      </c>
      <c r="E132" s="257" t="s">
        <v>19</v>
      </c>
      <c r="F132" s="258" t="s">
        <v>155</v>
      </c>
      <c r="G132" s="256"/>
      <c r="H132" s="259">
        <v>2</v>
      </c>
      <c r="I132" s="260"/>
      <c r="J132" s="256"/>
      <c r="K132" s="256"/>
      <c r="L132" s="261"/>
      <c r="M132" s="262"/>
      <c r="N132" s="263"/>
      <c r="O132" s="263"/>
      <c r="P132" s="263"/>
      <c r="Q132" s="263"/>
      <c r="R132" s="263"/>
      <c r="S132" s="263"/>
      <c r="T132" s="264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65" t="s">
        <v>152</v>
      </c>
      <c r="AU132" s="265" t="s">
        <v>79</v>
      </c>
      <c r="AV132" s="15" t="s">
        <v>148</v>
      </c>
      <c r="AW132" s="15" t="s">
        <v>32</v>
      </c>
      <c r="AX132" s="15" t="s">
        <v>77</v>
      </c>
      <c r="AY132" s="265" t="s">
        <v>141</v>
      </c>
    </row>
    <row r="133" s="2" customFormat="1" ht="16.5" customHeight="1">
      <c r="A133" s="41"/>
      <c r="B133" s="42"/>
      <c r="C133" s="277" t="s">
        <v>270</v>
      </c>
      <c r="D133" s="277" t="s">
        <v>354</v>
      </c>
      <c r="E133" s="278" t="s">
        <v>1400</v>
      </c>
      <c r="F133" s="279" t="s">
        <v>1401</v>
      </c>
      <c r="G133" s="280" t="s">
        <v>467</v>
      </c>
      <c r="H133" s="281">
        <v>1</v>
      </c>
      <c r="I133" s="282"/>
      <c r="J133" s="283">
        <f>ROUND(I133*H133,2)</f>
        <v>0</v>
      </c>
      <c r="K133" s="279" t="s">
        <v>147</v>
      </c>
      <c r="L133" s="284"/>
      <c r="M133" s="285" t="s">
        <v>19</v>
      </c>
      <c r="N133" s="286" t="s">
        <v>41</v>
      </c>
      <c r="O133" s="87"/>
      <c r="P133" s="224">
        <f>O133*H133</f>
        <v>0</v>
      </c>
      <c r="Q133" s="224">
        <v>0.0016000000000000001</v>
      </c>
      <c r="R133" s="224">
        <f>Q133*H133</f>
        <v>0.0016000000000000001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205</v>
      </c>
      <c r="AT133" s="226" t="s">
        <v>354</v>
      </c>
      <c r="AU133" s="226" t="s">
        <v>79</v>
      </c>
      <c r="AY133" s="20" t="s">
        <v>141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20" t="s">
        <v>77</v>
      </c>
      <c r="BK133" s="227">
        <f>ROUND(I133*H133,2)</f>
        <v>0</v>
      </c>
      <c r="BL133" s="20" t="s">
        <v>148</v>
      </c>
      <c r="BM133" s="226" t="s">
        <v>1402</v>
      </c>
    </row>
    <row r="134" s="14" customFormat="1">
      <c r="A134" s="14"/>
      <c r="B134" s="244"/>
      <c r="C134" s="245"/>
      <c r="D134" s="235" t="s">
        <v>152</v>
      </c>
      <c r="E134" s="246" t="s">
        <v>19</v>
      </c>
      <c r="F134" s="247" t="s">
        <v>1403</v>
      </c>
      <c r="G134" s="245"/>
      <c r="H134" s="248">
        <v>1</v>
      </c>
      <c r="I134" s="249"/>
      <c r="J134" s="245"/>
      <c r="K134" s="245"/>
      <c r="L134" s="250"/>
      <c r="M134" s="251"/>
      <c r="N134" s="252"/>
      <c r="O134" s="252"/>
      <c r="P134" s="252"/>
      <c r="Q134" s="252"/>
      <c r="R134" s="252"/>
      <c r="S134" s="252"/>
      <c r="T134" s="253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4" t="s">
        <v>152</v>
      </c>
      <c r="AU134" s="254" t="s">
        <v>79</v>
      </c>
      <c r="AV134" s="14" t="s">
        <v>79</v>
      </c>
      <c r="AW134" s="14" t="s">
        <v>32</v>
      </c>
      <c r="AX134" s="14" t="s">
        <v>70</v>
      </c>
      <c r="AY134" s="254" t="s">
        <v>141</v>
      </c>
    </row>
    <row r="135" s="15" customFormat="1">
      <c r="A135" s="15"/>
      <c r="B135" s="255"/>
      <c r="C135" s="256"/>
      <c r="D135" s="235" t="s">
        <v>152</v>
      </c>
      <c r="E135" s="257" t="s">
        <v>19</v>
      </c>
      <c r="F135" s="258" t="s">
        <v>155</v>
      </c>
      <c r="G135" s="256"/>
      <c r="H135" s="259">
        <v>1</v>
      </c>
      <c r="I135" s="260"/>
      <c r="J135" s="256"/>
      <c r="K135" s="256"/>
      <c r="L135" s="261"/>
      <c r="M135" s="262"/>
      <c r="N135" s="263"/>
      <c r="O135" s="263"/>
      <c r="P135" s="263"/>
      <c r="Q135" s="263"/>
      <c r="R135" s="263"/>
      <c r="S135" s="263"/>
      <c r="T135" s="264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65" t="s">
        <v>152</v>
      </c>
      <c r="AU135" s="265" t="s">
        <v>79</v>
      </c>
      <c r="AV135" s="15" t="s">
        <v>148</v>
      </c>
      <c r="AW135" s="15" t="s">
        <v>32</v>
      </c>
      <c r="AX135" s="15" t="s">
        <v>77</v>
      </c>
      <c r="AY135" s="265" t="s">
        <v>141</v>
      </c>
    </row>
    <row r="136" s="2" customFormat="1" ht="16.5" customHeight="1">
      <c r="A136" s="41"/>
      <c r="B136" s="42"/>
      <c r="C136" s="277" t="s">
        <v>275</v>
      </c>
      <c r="D136" s="277" t="s">
        <v>354</v>
      </c>
      <c r="E136" s="278" t="s">
        <v>689</v>
      </c>
      <c r="F136" s="279" t="s">
        <v>690</v>
      </c>
      <c r="G136" s="280" t="s">
        <v>467</v>
      </c>
      <c r="H136" s="281">
        <v>15</v>
      </c>
      <c r="I136" s="282"/>
      <c r="J136" s="283">
        <f>ROUND(I136*H136,2)</f>
        <v>0</v>
      </c>
      <c r="K136" s="279" t="s">
        <v>147</v>
      </c>
      <c r="L136" s="284"/>
      <c r="M136" s="285" t="s">
        <v>19</v>
      </c>
      <c r="N136" s="286" t="s">
        <v>41</v>
      </c>
      <c r="O136" s="87"/>
      <c r="P136" s="224">
        <f>O136*H136</f>
        <v>0</v>
      </c>
      <c r="Q136" s="224">
        <v>0.00038999999999999999</v>
      </c>
      <c r="R136" s="224">
        <f>Q136*H136</f>
        <v>0.0058500000000000002</v>
      </c>
      <c r="S136" s="224">
        <v>0</v>
      </c>
      <c r="T136" s="225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6" t="s">
        <v>205</v>
      </c>
      <c r="AT136" s="226" t="s">
        <v>354</v>
      </c>
      <c r="AU136" s="226" t="s">
        <v>79</v>
      </c>
      <c r="AY136" s="20" t="s">
        <v>141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20" t="s">
        <v>77</v>
      </c>
      <c r="BK136" s="227">
        <f>ROUND(I136*H136,2)</f>
        <v>0</v>
      </c>
      <c r="BL136" s="20" t="s">
        <v>148</v>
      </c>
      <c r="BM136" s="226" t="s">
        <v>1404</v>
      </c>
    </row>
    <row r="137" s="14" customFormat="1">
      <c r="A137" s="14"/>
      <c r="B137" s="244"/>
      <c r="C137" s="245"/>
      <c r="D137" s="235" t="s">
        <v>152</v>
      </c>
      <c r="E137" s="246" t="s">
        <v>19</v>
      </c>
      <c r="F137" s="247" t="s">
        <v>1405</v>
      </c>
      <c r="G137" s="245"/>
      <c r="H137" s="248">
        <v>15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152</v>
      </c>
      <c r="AU137" s="254" t="s">
        <v>79</v>
      </c>
      <c r="AV137" s="14" t="s">
        <v>79</v>
      </c>
      <c r="AW137" s="14" t="s">
        <v>32</v>
      </c>
      <c r="AX137" s="14" t="s">
        <v>70</v>
      </c>
      <c r="AY137" s="254" t="s">
        <v>141</v>
      </c>
    </row>
    <row r="138" s="15" customFormat="1">
      <c r="A138" s="15"/>
      <c r="B138" s="255"/>
      <c r="C138" s="256"/>
      <c r="D138" s="235" t="s">
        <v>152</v>
      </c>
      <c r="E138" s="257" t="s">
        <v>19</v>
      </c>
      <c r="F138" s="258" t="s">
        <v>155</v>
      </c>
      <c r="G138" s="256"/>
      <c r="H138" s="259">
        <v>15</v>
      </c>
      <c r="I138" s="260"/>
      <c r="J138" s="256"/>
      <c r="K138" s="256"/>
      <c r="L138" s="261"/>
      <c r="M138" s="262"/>
      <c r="N138" s="263"/>
      <c r="O138" s="263"/>
      <c r="P138" s="263"/>
      <c r="Q138" s="263"/>
      <c r="R138" s="263"/>
      <c r="S138" s="263"/>
      <c r="T138" s="264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65" t="s">
        <v>152</v>
      </c>
      <c r="AU138" s="265" t="s">
        <v>79</v>
      </c>
      <c r="AV138" s="15" t="s">
        <v>148</v>
      </c>
      <c r="AW138" s="15" t="s">
        <v>32</v>
      </c>
      <c r="AX138" s="15" t="s">
        <v>77</v>
      </c>
      <c r="AY138" s="265" t="s">
        <v>141</v>
      </c>
    </row>
    <row r="139" s="2" customFormat="1" ht="16.5" customHeight="1">
      <c r="A139" s="41"/>
      <c r="B139" s="42"/>
      <c r="C139" s="277" t="s">
        <v>280</v>
      </c>
      <c r="D139" s="277" t="s">
        <v>354</v>
      </c>
      <c r="E139" s="278" t="s">
        <v>693</v>
      </c>
      <c r="F139" s="279" t="s">
        <v>694</v>
      </c>
      <c r="G139" s="280" t="s">
        <v>467</v>
      </c>
      <c r="H139" s="281">
        <v>2</v>
      </c>
      <c r="I139" s="282"/>
      <c r="J139" s="283">
        <f>ROUND(I139*H139,2)</f>
        <v>0</v>
      </c>
      <c r="K139" s="279" t="s">
        <v>147</v>
      </c>
      <c r="L139" s="284"/>
      <c r="M139" s="285" t="s">
        <v>19</v>
      </c>
      <c r="N139" s="286" t="s">
        <v>41</v>
      </c>
      <c r="O139" s="87"/>
      <c r="P139" s="224">
        <f>O139*H139</f>
        <v>0</v>
      </c>
      <c r="Q139" s="224">
        <v>0.00048000000000000001</v>
      </c>
      <c r="R139" s="224">
        <f>Q139*H139</f>
        <v>0.00096000000000000002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205</v>
      </c>
      <c r="AT139" s="226" t="s">
        <v>354</v>
      </c>
      <c r="AU139" s="226" t="s">
        <v>79</v>
      </c>
      <c r="AY139" s="20" t="s">
        <v>141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20" t="s">
        <v>77</v>
      </c>
      <c r="BK139" s="227">
        <f>ROUND(I139*H139,2)</f>
        <v>0</v>
      </c>
      <c r="BL139" s="20" t="s">
        <v>148</v>
      </c>
      <c r="BM139" s="226" t="s">
        <v>1406</v>
      </c>
    </row>
    <row r="140" s="14" customFormat="1">
      <c r="A140" s="14"/>
      <c r="B140" s="244"/>
      <c r="C140" s="245"/>
      <c r="D140" s="235" t="s">
        <v>152</v>
      </c>
      <c r="E140" s="246" t="s">
        <v>19</v>
      </c>
      <c r="F140" s="247" t="s">
        <v>1407</v>
      </c>
      <c r="G140" s="245"/>
      <c r="H140" s="248">
        <v>2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152</v>
      </c>
      <c r="AU140" s="254" t="s">
        <v>79</v>
      </c>
      <c r="AV140" s="14" t="s">
        <v>79</v>
      </c>
      <c r="AW140" s="14" t="s">
        <v>32</v>
      </c>
      <c r="AX140" s="14" t="s">
        <v>70</v>
      </c>
      <c r="AY140" s="254" t="s">
        <v>141</v>
      </c>
    </row>
    <row r="141" s="15" customFormat="1">
      <c r="A141" s="15"/>
      <c r="B141" s="255"/>
      <c r="C141" s="256"/>
      <c r="D141" s="235" t="s">
        <v>152</v>
      </c>
      <c r="E141" s="257" t="s">
        <v>19</v>
      </c>
      <c r="F141" s="258" t="s">
        <v>155</v>
      </c>
      <c r="G141" s="256"/>
      <c r="H141" s="259">
        <v>2</v>
      </c>
      <c r="I141" s="260"/>
      <c r="J141" s="256"/>
      <c r="K141" s="256"/>
      <c r="L141" s="261"/>
      <c r="M141" s="262"/>
      <c r="N141" s="263"/>
      <c r="O141" s="263"/>
      <c r="P141" s="263"/>
      <c r="Q141" s="263"/>
      <c r="R141" s="263"/>
      <c r="S141" s="263"/>
      <c r="T141" s="264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65" t="s">
        <v>152</v>
      </c>
      <c r="AU141" s="265" t="s">
        <v>79</v>
      </c>
      <c r="AV141" s="15" t="s">
        <v>148</v>
      </c>
      <c r="AW141" s="15" t="s">
        <v>32</v>
      </c>
      <c r="AX141" s="15" t="s">
        <v>77</v>
      </c>
      <c r="AY141" s="265" t="s">
        <v>141</v>
      </c>
    </row>
    <row r="142" s="2" customFormat="1" ht="16.5" customHeight="1">
      <c r="A142" s="41"/>
      <c r="B142" s="42"/>
      <c r="C142" s="277" t="s">
        <v>285</v>
      </c>
      <c r="D142" s="277" t="s">
        <v>354</v>
      </c>
      <c r="E142" s="278" t="s">
        <v>697</v>
      </c>
      <c r="F142" s="279" t="s">
        <v>698</v>
      </c>
      <c r="G142" s="280" t="s">
        <v>467</v>
      </c>
      <c r="H142" s="281">
        <v>2</v>
      </c>
      <c r="I142" s="282"/>
      <c r="J142" s="283">
        <f>ROUND(I142*H142,2)</f>
        <v>0</v>
      </c>
      <c r="K142" s="279" t="s">
        <v>19</v>
      </c>
      <c r="L142" s="284"/>
      <c r="M142" s="285" t="s">
        <v>19</v>
      </c>
      <c r="N142" s="286" t="s">
        <v>41</v>
      </c>
      <c r="O142" s="87"/>
      <c r="P142" s="224">
        <f>O142*H142</f>
        <v>0</v>
      </c>
      <c r="Q142" s="224">
        <v>0.0014</v>
      </c>
      <c r="R142" s="224">
        <f>Q142*H142</f>
        <v>0.0028</v>
      </c>
      <c r="S142" s="224">
        <v>0</v>
      </c>
      <c r="T142" s="225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6" t="s">
        <v>205</v>
      </c>
      <c r="AT142" s="226" t="s">
        <v>354</v>
      </c>
      <c r="AU142" s="226" t="s">
        <v>79</v>
      </c>
      <c r="AY142" s="20" t="s">
        <v>141</v>
      </c>
      <c r="BE142" s="227">
        <f>IF(N142="základní",J142,0)</f>
        <v>0</v>
      </c>
      <c r="BF142" s="227">
        <f>IF(N142="snížená",J142,0)</f>
        <v>0</v>
      </c>
      <c r="BG142" s="227">
        <f>IF(N142="zákl. přenesená",J142,0)</f>
        <v>0</v>
      </c>
      <c r="BH142" s="227">
        <f>IF(N142="sníž. přenesená",J142,0)</f>
        <v>0</v>
      </c>
      <c r="BI142" s="227">
        <f>IF(N142="nulová",J142,0)</f>
        <v>0</v>
      </c>
      <c r="BJ142" s="20" t="s">
        <v>77</v>
      </c>
      <c r="BK142" s="227">
        <f>ROUND(I142*H142,2)</f>
        <v>0</v>
      </c>
      <c r="BL142" s="20" t="s">
        <v>148</v>
      </c>
      <c r="BM142" s="226" t="s">
        <v>1408</v>
      </c>
    </row>
    <row r="143" s="14" customFormat="1">
      <c r="A143" s="14"/>
      <c r="B143" s="244"/>
      <c r="C143" s="245"/>
      <c r="D143" s="235" t="s">
        <v>152</v>
      </c>
      <c r="E143" s="246" t="s">
        <v>19</v>
      </c>
      <c r="F143" s="247" t="s">
        <v>1409</v>
      </c>
      <c r="G143" s="245"/>
      <c r="H143" s="248">
        <v>2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152</v>
      </c>
      <c r="AU143" s="254" t="s">
        <v>79</v>
      </c>
      <c r="AV143" s="14" t="s">
        <v>79</v>
      </c>
      <c r="AW143" s="14" t="s">
        <v>32</v>
      </c>
      <c r="AX143" s="14" t="s">
        <v>70</v>
      </c>
      <c r="AY143" s="254" t="s">
        <v>141</v>
      </c>
    </row>
    <row r="144" s="15" customFormat="1">
      <c r="A144" s="15"/>
      <c r="B144" s="255"/>
      <c r="C144" s="256"/>
      <c r="D144" s="235" t="s">
        <v>152</v>
      </c>
      <c r="E144" s="257" t="s">
        <v>19</v>
      </c>
      <c r="F144" s="258" t="s">
        <v>155</v>
      </c>
      <c r="G144" s="256"/>
      <c r="H144" s="259">
        <v>2</v>
      </c>
      <c r="I144" s="260"/>
      <c r="J144" s="256"/>
      <c r="K144" s="256"/>
      <c r="L144" s="261"/>
      <c r="M144" s="262"/>
      <c r="N144" s="263"/>
      <c r="O144" s="263"/>
      <c r="P144" s="263"/>
      <c r="Q144" s="263"/>
      <c r="R144" s="263"/>
      <c r="S144" s="263"/>
      <c r="T144" s="264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5" t="s">
        <v>152</v>
      </c>
      <c r="AU144" s="265" t="s">
        <v>79</v>
      </c>
      <c r="AV144" s="15" t="s">
        <v>148</v>
      </c>
      <c r="AW144" s="15" t="s">
        <v>32</v>
      </c>
      <c r="AX144" s="15" t="s">
        <v>77</v>
      </c>
      <c r="AY144" s="265" t="s">
        <v>141</v>
      </c>
    </row>
    <row r="145" s="2" customFormat="1" ht="24.15" customHeight="1">
      <c r="A145" s="41"/>
      <c r="B145" s="42"/>
      <c r="C145" s="215" t="s">
        <v>291</v>
      </c>
      <c r="D145" s="215" t="s">
        <v>143</v>
      </c>
      <c r="E145" s="216" t="s">
        <v>701</v>
      </c>
      <c r="F145" s="217" t="s">
        <v>702</v>
      </c>
      <c r="G145" s="218" t="s">
        <v>467</v>
      </c>
      <c r="H145" s="219">
        <v>9</v>
      </c>
      <c r="I145" s="220"/>
      <c r="J145" s="221">
        <f>ROUND(I145*H145,2)</f>
        <v>0</v>
      </c>
      <c r="K145" s="217" t="s">
        <v>147</v>
      </c>
      <c r="L145" s="47"/>
      <c r="M145" s="222" t="s">
        <v>19</v>
      </c>
      <c r="N145" s="223" t="s">
        <v>41</v>
      </c>
      <c r="O145" s="87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6" t="s">
        <v>148</v>
      </c>
      <c r="AT145" s="226" t="s">
        <v>143</v>
      </c>
      <c r="AU145" s="226" t="s">
        <v>79</v>
      </c>
      <c r="AY145" s="20" t="s">
        <v>141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20" t="s">
        <v>77</v>
      </c>
      <c r="BK145" s="227">
        <f>ROUND(I145*H145,2)</f>
        <v>0</v>
      </c>
      <c r="BL145" s="20" t="s">
        <v>148</v>
      </c>
      <c r="BM145" s="226" t="s">
        <v>1410</v>
      </c>
    </row>
    <row r="146" s="2" customFormat="1">
      <c r="A146" s="41"/>
      <c r="B146" s="42"/>
      <c r="C146" s="43"/>
      <c r="D146" s="228" t="s">
        <v>150</v>
      </c>
      <c r="E146" s="43"/>
      <c r="F146" s="229" t="s">
        <v>704</v>
      </c>
      <c r="G146" s="43"/>
      <c r="H146" s="43"/>
      <c r="I146" s="230"/>
      <c r="J146" s="43"/>
      <c r="K146" s="43"/>
      <c r="L146" s="47"/>
      <c r="M146" s="231"/>
      <c r="N146" s="232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20" t="s">
        <v>150</v>
      </c>
      <c r="AU146" s="20" t="s">
        <v>79</v>
      </c>
    </row>
    <row r="147" s="2" customFormat="1" ht="16.5" customHeight="1">
      <c r="A147" s="41"/>
      <c r="B147" s="42"/>
      <c r="C147" s="277" t="s">
        <v>296</v>
      </c>
      <c r="D147" s="277" t="s">
        <v>354</v>
      </c>
      <c r="E147" s="278" t="s">
        <v>705</v>
      </c>
      <c r="F147" s="279" t="s">
        <v>706</v>
      </c>
      <c r="G147" s="280" t="s">
        <v>467</v>
      </c>
      <c r="H147" s="281">
        <v>8</v>
      </c>
      <c r="I147" s="282"/>
      <c r="J147" s="283">
        <f>ROUND(I147*H147,2)</f>
        <v>0</v>
      </c>
      <c r="K147" s="279" t="s">
        <v>147</v>
      </c>
      <c r="L147" s="284"/>
      <c r="M147" s="285" t="s">
        <v>19</v>
      </c>
      <c r="N147" s="286" t="s">
        <v>41</v>
      </c>
      <c r="O147" s="87"/>
      <c r="P147" s="224">
        <f>O147*H147</f>
        <v>0</v>
      </c>
      <c r="Q147" s="224">
        <v>0.00072000000000000005</v>
      </c>
      <c r="R147" s="224">
        <f>Q147*H147</f>
        <v>0.0057600000000000004</v>
      </c>
      <c r="S147" s="224">
        <v>0</v>
      </c>
      <c r="T147" s="225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6" t="s">
        <v>205</v>
      </c>
      <c r="AT147" s="226" t="s">
        <v>354</v>
      </c>
      <c r="AU147" s="226" t="s">
        <v>79</v>
      </c>
      <c r="AY147" s="20" t="s">
        <v>141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20" t="s">
        <v>77</v>
      </c>
      <c r="BK147" s="227">
        <f>ROUND(I147*H147,2)</f>
        <v>0</v>
      </c>
      <c r="BL147" s="20" t="s">
        <v>148</v>
      </c>
      <c r="BM147" s="226" t="s">
        <v>1411</v>
      </c>
    </row>
    <row r="148" s="14" customFormat="1">
      <c r="A148" s="14"/>
      <c r="B148" s="244"/>
      <c r="C148" s="245"/>
      <c r="D148" s="235" t="s">
        <v>152</v>
      </c>
      <c r="E148" s="246" t="s">
        <v>19</v>
      </c>
      <c r="F148" s="247" t="s">
        <v>1412</v>
      </c>
      <c r="G148" s="245"/>
      <c r="H148" s="248">
        <v>8</v>
      </c>
      <c r="I148" s="249"/>
      <c r="J148" s="245"/>
      <c r="K148" s="245"/>
      <c r="L148" s="250"/>
      <c r="M148" s="251"/>
      <c r="N148" s="252"/>
      <c r="O148" s="252"/>
      <c r="P148" s="252"/>
      <c r="Q148" s="252"/>
      <c r="R148" s="252"/>
      <c r="S148" s="252"/>
      <c r="T148" s="253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4" t="s">
        <v>152</v>
      </c>
      <c r="AU148" s="254" t="s">
        <v>79</v>
      </c>
      <c r="AV148" s="14" t="s">
        <v>79</v>
      </c>
      <c r="AW148" s="14" t="s">
        <v>32</v>
      </c>
      <c r="AX148" s="14" t="s">
        <v>70</v>
      </c>
      <c r="AY148" s="254" t="s">
        <v>141</v>
      </c>
    </row>
    <row r="149" s="15" customFormat="1">
      <c r="A149" s="15"/>
      <c r="B149" s="255"/>
      <c r="C149" s="256"/>
      <c r="D149" s="235" t="s">
        <v>152</v>
      </c>
      <c r="E149" s="257" t="s">
        <v>19</v>
      </c>
      <c r="F149" s="258" t="s">
        <v>155</v>
      </c>
      <c r="G149" s="256"/>
      <c r="H149" s="259">
        <v>8</v>
      </c>
      <c r="I149" s="260"/>
      <c r="J149" s="256"/>
      <c r="K149" s="256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152</v>
      </c>
      <c r="AU149" s="265" t="s">
        <v>79</v>
      </c>
      <c r="AV149" s="15" t="s">
        <v>148</v>
      </c>
      <c r="AW149" s="15" t="s">
        <v>32</v>
      </c>
      <c r="AX149" s="15" t="s">
        <v>77</v>
      </c>
      <c r="AY149" s="265" t="s">
        <v>141</v>
      </c>
    </row>
    <row r="150" s="2" customFormat="1" ht="16.5" customHeight="1">
      <c r="A150" s="41"/>
      <c r="B150" s="42"/>
      <c r="C150" s="277" t="s">
        <v>305</v>
      </c>
      <c r="D150" s="277" t="s">
        <v>354</v>
      </c>
      <c r="E150" s="278" t="s">
        <v>709</v>
      </c>
      <c r="F150" s="279" t="s">
        <v>710</v>
      </c>
      <c r="G150" s="280" t="s">
        <v>467</v>
      </c>
      <c r="H150" s="281">
        <v>1</v>
      </c>
      <c r="I150" s="282"/>
      <c r="J150" s="283">
        <f>ROUND(I150*H150,2)</f>
        <v>0</v>
      </c>
      <c r="K150" s="279" t="s">
        <v>147</v>
      </c>
      <c r="L150" s="284"/>
      <c r="M150" s="285" t="s">
        <v>19</v>
      </c>
      <c r="N150" s="286" t="s">
        <v>41</v>
      </c>
      <c r="O150" s="87"/>
      <c r="P150" s="224">
        <f>O150*H150</f>
        <v>0</v>
      </c>
      <c r="Q150" s="224">
        <v>0.00072000000000000005</v>
      </c>
      <c r="R150" s="224">
        <f>Q150*H150</f>
        <v>0.00072000000000000005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205</v>
      </c>
      <c r="AT150" s="226" t="s">
        <v>354</v>
      </c>
      <c r="AU150" s="226" t="s">
        <v>79</v>
      </c>
      <c r="AY150" s="20" t="s">
        <v>141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20" t="s">
        <v>77</v>
      </c>
      <c r="BK150" s="227">
        <f>ROUND(I150*H150,2)</f>
        <v>0</v>
      </c>
      <c r="BL150" s="20" t="s">
        <v>148</v>
      </c>
      <c r="BM150" s="226" t="s">
        <v>1413</v>
      </c>
    </row>
    <row r="151" s="14" customFormat="1">
      <c r="A151" s="14"/>
      <c r="B151" s="244"/>
      <c r="C151" s="245"/>
      <c r="D151" s="235" t="s">
        <v>152</v>
      </c>
      <c r="E151" s="246" t="s">
        <v>19</v>
      </c>
      <c r="F151" s="247" t="s">
        <v>1414</v>
      </c>
      <c r="G151" s="245"/>
      <c r="H151" s="248">
        <v>1</v>
      </c>
      <c r="I151" s="249"/>
      <c r="J151" s="245"/>
      <c r="K151" s="245"/>
      <c r="L151" s="250"/>
      <c r="M151" s="251"/>
      <c r="N151" s="252"/>
      <c r="O151" s="252"/>
      <c r="P151" s="252"/>
      <c r="Q151" s="252"/>
      <c r="R151" s="252"/>
      <c r="S151" s="252"/>
      <c r="T151" s="253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4" t="s">
        <v>152</v>
      </c>
      <c r="AU151" s="254" t="s">
        <v>79</v>
      </c>
      <c r="AV151" s="14" t="s">
        <v>79</v>
      </c>
      <c r="AW151" s="14" t="s">
        <v>32</v>
      </c>
      <c r="AX151" s="14" t="s">
        <v>70</v>
      </c>
      <c r="AY151" s="254" t="s">
        <v>141</v>
      </c>
    </row>
    <row r="152" s="15" customFormat="1">
      <c r="A152" s="15"/>
      <c r="B152" s="255"/>
      <c r="C152" s="256"/>
      <c r="D152" s="235" t="s">
        <v>152</v>
      </c>
      <c r="E152" s="257" t="s">
        <v>19</v>
      </c>
      <c r="F152" s="258" t="s">
        <v>155</v>
      </c>
      <c r="G152" s="256"/>
      <c r="H152" s="259">
        <v>1</v>
      </c>
      <c r="I152" s="260"/>
      <c r="J152" s="256"/>
      <c r="K152" s="256"/>
      <c r="L152" s="261"/>
      <c r="M152" s="262"/>
      <c r="N152" s="263"/>
      <c r="O152" s="263"/>
      <c r="P152" s="263"/>
      <c r="Q152" s="263"/>
      <c r="R152" s="263"/>
      <c r="S152" s="263"/>
      <c r="T152" s="264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65" t="s">
        <v>152</v>
      </c>
      <c r="AU152" s="265" t="s">
        <v>79</v>
      </c>
      <c r="AV152" s="15" t="s">
        <v>148</v>
      </c>
      <c r="AW152" s="15" t="s">
        <v>32</v>
      </c>
      <c r="AX152" s="15" t="s">
        <v>77</v>
      </c>
      <c r="AY152" s="265" t="s">
        <v>141</v>
      </c>
    </row>
    <row r="153" s="2" customFormat="1" ht="16.5" customHeight="1">
      <c r="A153" s="41"/>
      <c r="B153" s="42"/>
      <c r="C153" s="215" t="s">
        <v>7</v>
      </c>
      <c r="D153" s="215" t="s">
        <v>143</v>
      </c>
      <c r="E153" s="216" t="s">
        <v>725</v>
      </c>
      <c r="F153" s="217" t="s">
        <v>726</v>
      </c>
      <c r="G153" s="218" t="s">
        <v>188</v>
      </c>
      <c r="H153" s="219">
        <v>193.5</v>
      </c>
      <c r="I153" s="220"/>
      <c r="J153" s="221">
        <f>ROUND(I153*H153,2)</f>
        <v>0</v>
      </c>
      <c r="K153" s="217" t="s">
        <v>147</v>
      </c>
      <c r="L153" s="47"/>
      <c r="M153" s="222" t="s">
        <v>19</v>
      </c>
      <c r="N153" s="223" t="s">
        <v>41</v>
      </c>
      <c r="O153" s="87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148</v>
      </c>
      <c r="AT153" s="226" t="s">
        <v>143</v>
      </c>
      <c r="AU153" s="226" t="s">
        <v>79</v>
      </c>
      <c r="AY153" s="20" t="s">
        <v>141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20" t="s">
        <v>77</v>
      </c>
      <c r="BK153" s="227">
        <f>ROUND(I153*H153,2)</f>
        <v>0</v>
      </c>
      <c r="BL153" s="20" t="s">
        <v>148</v>
      </c>
      <c r="BM153" s="226" t="s">
        <v>1415</v>
      </c>
    </row>
    <row r="154" s="2" customFormat="1">
      <c r="A154" s="41"/>
      <c r="B154" s="42"/>
      <c r="C154" s="43"/>
      <c r="D154" s="228" t="s">
        <v>150</v>
      </c>
      <c r="E154" s="43"/>
      <c r="F154" s="229" t="s">
        <v>728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20" t="s">
        <v>150</v>
      </c>
      <c r="AU154" s="20" t="s">
        <v>79</v>
      </c>
    </row>
    <row r="155" s="14" customFormat="1">
      <c r="A155" s="14"/>
      <c r="B155" s="244"/>
      <c r="C155" s="245"/>
      <c r="D155" s="235" t="s">
        <v>152</v>
      </c>
      <c r="E155" s="246" t="s">
        <v>19</v>
      </c>
      <c r="F155" s="247" t="s">
        <v>1416</v>
      </c>
      <c r="G155" s="245"/>
      <c r="H155" s="248">
        <v>193.5</v>
      </c>
      <c r="I155" s="249"/>
      <c r="J155" s="245"/>
      <c r="K155" s="245"/>
      <c r="L155" s="250"/>
      <c r="M155" s="251"/>
      <c r="N155" s="252"/>
      <c r="O155" s="252"/>
      <c r="P155" s="252"/>
      <c r="Q155" s="252"/>
      <c r="R155" s="252"/>
      <c r="S155" s="252"/>
      <c r="T155" s="253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4" t="s">
        <v>152</v>
      </c>
      <c r="AU155" s="254" t="s">
        <v>79</v>
      </c>
      <c r="AV155" s="14" t="s">
        <v>79</v>
      </c>
      <c r="AW155" s="14" t="s">
        <v>32</v>
      </c>
      <c r="AX155" s="14" t="s">
        <v>70</v>
      </c>
      <c r="AY155" s="254" t="s">
        <v>141</v>
      </c>
    </row>
    <row r="156" s="15" customFormat="1">
      <c r="A156" s="15"/>
      <c r="B156" s="255"/>
      <c r="C156" s="256"/>
      <c r="D156" s="235" t="s">
        <v>152</v>
      </c>
      <c r="E156" s="257" t="s">
        <v>19</v>
      </c>
      <c r="F156" s="258" t="s">
        <v>155</v>
      </c>
      <c r="G156" s="256"/>
      <c r="H156" s="259">
        <v>193.5</v>
      </c>
      <c r="I156" s="260"/>
      <c r="J156" s="256"/>
      <c r="K156" s="256"/>
      <c r="L156" s="261"/>
      <c r="M156" s="262"/>
      <c r="N156" s="263"/>
      <c r="O156" s="263"/>
      <c r="P156" s="263"/>
      <c r="Q156" s="263"/>
      <c r="R156" s="263"/>
      <c r="S156" s="263"/>
      <c r="T156" s="264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65" t="s">
        <v>152</v>
      </c>
      <c r="AU156" s="265" t="s">
        <v>79</v>
      </c>
      <c r="AV156" s="15" t="s">
        <v>148</v>
      </c>
      <c r="AW156" s="15" t="s">
        <v>32</v>
      </c>
      <c r="AX156" s="15" t="s">
        <v>77</v>
      </c>
      <c r="AY156" s="265" t="s">
        <v>141</v>
      </c>
    </row>
    <row r="157" s="2" customFormat="1" ht="16.5" customHeight="1">
      <c r="A157" s="41"/>
      <c r="B157" s="42"/>
      <c r="C157" s="215" t="s">
        <v>317</v>
      </c>
      <c r="D157" s="215" t="s">
        <v>143</v>
      </c>
      <c r="E157" s="216" t="s">
        <v>730</v>
      </c>
      <c r="F157" s="217" t="s">
        <v>731</v>
      </c>
      <c r="G157" s="218" t="s">
        <v>188</v>
      </c>
      <c r="H157" s="219">
        <v>254.5</v>
      </c>
      <c r="I157" s="220"/>
      <c r="J157" s="221">
        <f>ROUND(I157*H157,2)</f>
        <v>0</v>
      </c>
      <c r="K157" s="217" t="s">
        <v>147</v>
      </c>
      <c r="L157" s="47"/>
      <c r="M157" s="222" t="s">
        <v>19</v>
      </c>
      <c r="N157" s="223" t="s">
        <v>41</v>
      </c>
      <c r="O157" s="87"/>
      <c r="P157" s="224">
        <f>O157*H157</f>
        <v>0</v>
      </c>
      <c r="Q157" s="224">
        <v>0</v>
      </c>
      <c r="R157" s="224">
        <f>Q157*H157</f>
        <v>0</v>
      </c>
      <c r="S157" s="224">
        <v>0</v>
      </c>
      <c r="T157" s="225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6" t="s">
        <v>148</v>
      </c>
      <c r="AT157" s="226" t="s">
        <v>143</v>
      </c>
      <c r="AU157" s="226" t="s">
        <v>79</v>
      </c>
      <c r="AY157" s="20" t="s">
        <v>141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20" t="s">
        <v>77</v>
      </c>
      <c r="BK157" s="227">
        <f>ROUND(I157*H157,2)</f>
        <v>0</v>
      </c>
      <c r="BL157" s="20" t="s">
        <v>148</v>
      </c>
      <c r="BM157" s="226" t="s">
        <v>1417</v>
      </c>
    </row>
    <row r="158" s="2" customFormat="1">
      <c r="A158" s="41"/>
      <c r="B158" s="42"/>
      <c r="C158" s="43"/>
      <c r="D158" s="228" t="s">
        <v>150</v>
      </c>
      <c r="E158" s="43"/>
      <c r="F158" s="229" t="s">
        <v>733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20" t="s">
        <v>150</v>
      </c>
      <c r="AU158" s="20" t="s">
        <v>79</v>
      </c>
    </row>
    <row r="159" s="14" customFormat="1">
      <c r="A159" s="14"/>
      <c r="B159" s="244"/>
      <c r="C159" s="245"/>
      <c r="D159" s="235" t="s">
        <v>152</v>
      </c>
      <c r="E159" s="246" t="s">
        <v>19</v>
      </c>
      <c r="F159" s="247" t="s">
        <v>1418</v>
      </c>
      <c r="G159" s="245"/>
      <c r="H159" s="248">
        <v>254.5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152</v>
      </c>
      <c r="AU159" s="254" t="s">
        <v>79</v>
      </c>
      <c r="AV159" s="14" t="s">
        <v>79</v>
      </c>
      <c r="AW159" s="14" t="s">
        <v>32</v>
      </c>
      <c r="AX159" s="14" t="s">
        <v>70</v>
      </c>
      <c r="AY159" s="254" t="s">
        <v>141</v>
      </c>
    </row>
    <row r="160" s="15" customFormat="1">
      <c r="A160" s="15"/>
      <c r="B160" s="255"/>
      <c r="C160" s="256"/>
      <c r="D160" s="235" t="s">
        <v>152</v>
      </c>
      <c r="E160" s="257" t="s">
        <v>19</v>
      </c>
      <c r="F160" s="258" t="s">
        <v>155</v>
      </c>
      <c r="G160" s="256"/>
      <c r="H160" s="259">
        <v>254.5</v>
      </c>
      <c r="I160" s="260"/>
      <c r="J160" s="256"/>
      <c r="K160" s="256"/>
      <c r="L160" s="261"/>
      <c r="M160" s="262"/>
      <c r="N160" s="263"/>
      <c r="O160" s="263"/>
      <c r="P160" s="263"/>
      <c r="Q160" s="263"/>
      <c r="R160" s="263"/>
      <c r="S160" s="263"/>
      <c r="T160" s="264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65" t="s">
        <v>152</v>
      </c>
      <c r="AU160" s="265" t="s">
        <v>79</v>
      </c>
      <c r="AV160" s="15" t="s">
        <v>148</v>
      </c>
      <c r="AW160" s="15" t="s">
        <v>32</v>
      </c>
      <c r="AX160" s="15" t="s">
        <v>77</v>
      </c>
      <c r="AY160" s="265" t="s">
        <v>141</v>
      </c>
    </row>
    <row r="161" s="2" customFormat="1" ht="16.5" customHeight="1">
      <c r="A161" s="41"/>
      <c r="B161" s="42"/>
      <c r="C161" s="215" t="s">
        <v>324</v>
      </c>
      <c r="D161" s="215" t="s">
        <v>143</v>
      </c>
      <c r="E161" s="216" t="s">
        <v>735</v>
      </c>
      <c r="F161" s="217" t="s">
        <v>736</v>
      </c>
      <c r="G161" s="218" t="s">
        <v>188</v>
      </c>
      <c r="H161" s="219">
        <v>448</v>
      </c>
      <c r="I161" s="220"/>
      <c r="J161" s="221">
        <f>ROUND(I161*H161,2)</f>
        <v>0</v>
      </c>
      <c r="K161" s="217" t="s">
        <v>147</v>
      </c>
      <c r="L161" s="47"/>
      <c r="M161" s="222" t="s">
        <v>19</v>
      </c>
      <c r="N161" s="223" t="s">
        <v>41</v>
      </c>
      <c r="O161" s="87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148</v>
      </c>
      <c r="AT161" s="226" t="s">
        <v>143</v>
      </c>
      <c r="AU161" s="226" t="s">
        <v>79</v>
      </c>
      <c r="AY161" s="20" t="s">
        <v>141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20" t="s">
        <v>77</v>
      </c>
      <c r="BK161" s="227">
        <f>ROUND(I161*H161,2)</f>
        <v>0</v>
      </c>
      <c r="BL161" s="20" t="s">
        <v>148</v>
      </c>
      <c r="BM161" s="226" t="s">
        <v>1419</v>
      </c>
    </row>
    <row r="162" s="2" customFormat="1">
      <c r="A162" s="41"/>
      <c r="B162" s="42"/>
      <c r="C162" s="43"/>
      <c r="D162" s="228" t="s">
        <v>150</v>
      </c>
      <c r="E162" s="43"/>
      <c r="F162" s="229" t="s">
        <v>738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20" t="s">
        <v>150</v>
      </c>
      <c r="AU162" s="20" t="s">
        <v>79</v>
      </c>
    </row>
    <row r="163" s="14" customFormat="1">
      <c r="A163" s="14"/>
      <c r="B163" s="244"/>
      <c r="C163" s="245"/>
      <c r="D163" s="235" t="s">
        <v>152</v>
      </c>
      <c r="E163" s="246" t="s">
        <v>19</v>
      </c>
      <c r="F163" s="247" t="s">
        <v>1418</v>
      </c>
      <c r="G163" s="245"/>
      <c r="H163" s="248">
        <v>254.5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152</v>
      </c>
      <c r="AU163" s="254" t="s">
        <v>79</v>
      </c>
      <c r="AV163" s="14" t="s">
        <v>79</v>
      </c>
      <c r="AW163" s="14" t="s">
        <v>32</v>
      </c>
      <c r="AX163" s="14" t="s">
        <v>70</v>
      </c>
      <c r="AY163" s="254" t="s">
        <v>141</v>
      </c>
    </row>
    <row r="164" s="14" customFormat="1">
      <c r="A164" s="14"/>
      <c r="B164" s="244"/>
      <c r="C164" s="245"/>
      <c r="D164" s="235" t="s">
        <v>152</v>
      </c>
      <c r="E164" s="246" t="s">
        <v>19</v>
      </c>
      <c r="F164" s="247" t="s">
        <v>1416</v>
      </c>
      <c r="G164" s="245"/>
      <c r="H164" s="248">
        <v>193.5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152</v>
      </c>
      <c r="AU164" s="254" t="s">
        <v>79</v>
      </c>
      <c r="AV164" s="14" t="s">
        <v>79</v>
      </c>
      <c r="AW164" s="14" t="s">
        <v>32</v>
      </c>
      <c r="AX164" s="14" t="s">
        <v>70</v>
      </c>
      <c r="AY164" s="254" t="s">
        <v>141</v>
      </c>
    </row>
    <row r="165" s="15" customFormat="1">
      <c r="A165" s="15"/>
      <c r="B165" s="255"/>
      <c r="C165" s="256"/>
      <c r="D165" s="235" t="s">
        <v>152</v>
      </c>
      <c r="E165" s="257" t="s">
        <v>19</v>
      </c>
      <c r="F165" s="258" t="s">
        <v>155</v>
      </c>
      <c r="G165" s="256"/>
      <c r="H165" s="259">
        <v>448</v>
      </c>
      <c r="I165" s="260"/>
      <c r="J165" s="256"/>
      <c r="K165" s="256"/>
      <c r="L165" s="261"/>
      <c r="M165" s="262"/>
      <c r="N165" s="263"/>
      <c r="O165" s="263"/>
      <c r="P165" s="263"/>
      <c r="Q165" s="263"/>
      <c r="R165" s="263"/>
      <c r="S165" s="263"/>
      <c r="T165" s="264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65" t="s">
        <v>152</v>
      </c>
      <c r="AU165" s="265" t="s">
        <v>79</v>
      </c>
      <c r="AV165" s="15" t="s">
        <v>148</v>
      </c>
      <c r="AW165" s="15" t="s">
        <v>32</v>
      </c>
      <c r="AX165" s="15" t="s">
        <v>77</v>
      </c>
      <c r="AY165" s="265" t="s">
        <v>141</v>
      </c>
    </row>
    <row r="166" s="2" customFormat="1" ht="16.5" customHeight="1">
      <c r="A166" s="41"/>
      <c r="B166" s="42"/>
      <c r="C166" s="215" t="s">
        <v>330</v>
      </c>
      <c r="D166" s="215" t="s">
        <v>143</v>
      </c>
      <c r="E166" s="216" t="s">
        <v>739</v>
      </c>
      <c r="F166" s="217" t="s">
        <v>740</v>
      </c>
      <c r="G166" s="218" t="s">
        <v>467</v>
      </c>
      <c r="H166" s="219">
        <v>2</v>
      </c>
      <c r="I166" s="220"/>
      <c r="J166" s="221">
        <f>ROUND(I166*H166,2)</f>
        <v>0</v>
      </c>
      <c r="K166" s="217" t="s">
        <v>147</v>
      </c>
      <c r="L166" s="47"/>
      <c r="M166" s="222" t="s">
        <v>19</v>
      </c>
      <c r="N166" s="223" t="s">
        <v>41</v>
      </c>
      <c r="O166" s="87"/>
      <c r="P166" s="224">
        <f>O166*H166</f>
        <v>0</v>
      </c>
      <c r="Q166" s="224">
        <v>0.45937290600000003</v>
      </c>
      <c r="R166" s="224">
        <f>Q166*H166</f>
        <v>0.91874581200000005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148</v>
      </c>
      <c r="AT166" s="226" t="s">
        <v>143</v>
      </c>
      <c r="AU166" s="226" t="s">
        <v>79</v>
      </c>
      <c r="AY166" s="20" t="s">
        <v>141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20" t="s">
        <v>77</v>
      </c>
      <c r="BK166" s="227">
        <f>ROUND(I166*H166,2)</f>
        <v>0</v>
      </c>
      <c r="BL166" s="20" t="s">
        <v>148</v>
      </c>
      <c r="BM166" s="226" t="s">
        <v>1420</v>
      </c>
    </row>
    <row r="167" s="2" customFormat="1">
      <c r="A167" s="41"/>
      <c r="B167" s="42"/>
      <c r="C167" s="43"/>
      <c r="D167" s="228" t="s">
        <v>150</v>
      </c>
      <c r="E167" s="43"/>
      <c r="F167" s="229" t="s">
        <v>742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150</v>
      </c>
      <c r="AU167" s="20" t="s">
        <v>79</v>
      </c>
    </row>
    <row r="168" s="2" customFormat="1" ht="21.75" customHeight="1">
      <c r="A168" s="41"/>
      <c r="B168" s="42"/>
      <c r="C168" s="215" t="s">
        <v>341</v>
      </c>
      <c r="D168" s="215" t="s">
        <v>143</v>
      </c>
      <c r="E168" s="216" t="s">
        <v>743</v>
      </c>
      <c r="F168" s="217" t="s">
        <v>744</v>
      </c>
      <c r="G168" s="218" t="s">
        <v>188</v>
      </c>
      <c r="H168" s="219">
        <v>254.5</v>
      </c>
      <c r="I168" s="220"/>
      <c r="J168" s="221">
        <f>ROUND(I168*H168,2)</f>
        <v>0</v>
      </c>
      <c r="K168" s="217" t="s">
        <v>147</v>
      </c>
      <c r="L168" s="47"/>
      <c r="M168" s="222" t="s">
        <v>19</v>
      </c>
      <c r="N168" s="223" t="s">
        <v>41</v>
      </c>
      <c r="O168" s="87"/>
      <c r="P168" s="224">
        <f>O168*H168</f>
        <v>0</v>
      </c>
      <c r="Q168" s="224">
        <v>0.0038</v>
      </c>
      <c r="R168" s="224">
        <f>Q168*H168</f>
        <v>0.96709999999999996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148</v>
      </c>
      <c r="AT168" s="226" t="s">
        <v>143</v>
      </c>
      <c r="AU168" s="226" t="s">
        <v>79</v>
      </c>
      <c r="AY168" s="20" t="s">
        <v>141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20" t="s">
        <v>77</v>
      </c>
      <c r="BK168" s="227">
        <f>ROUND(I168*H168,2)</f>
        <v>0</v>
      </c>
      <c r="BL168" s="20" t="s">
        <v>148</v>
      </c>
      <c r="BM168" s="226" t="s">
        <v>1421</v>
      </c>
    </row>
    <row r="169" s="2" customFormat="1">
      <c r="A169" s="41"/>
      <c r="B169" s="42"/>
      <c r="C169" s="43"/>
      <c r="D169" s="228" t="s">
        <v>150</v>
      </c>
      <c r="E169" s="43"/>
      <c r="F169" s="229" t="s">
        <v>746</v>
      </c>
      <c r="G169" s="43"/>
      <c r="H169" s="43"/>
      <c r="I169" s="230"/>
      <c r="J169" s="43"/>
      <c r="K169" s="43"/>
      <c r="L169" s="47"/>
      <c r="M169" s="231"/>
      <c r="N169" s="232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150</v>
      </c>
      <c r="AU169" s="20" t="s">
        <v>79</v>
      </c>
    </row>
    <row r="170" s="2" customFormat="1">
      <c r="A170" s="41"/>
      <c r="B170" s="42"/>
      <c r="C170" s="43"/>
      <c r="D170" s="235" t="s">
        <v>619</v>
      </c>
      <c r="E170" s="43"/>
      <c r="F170" s="291" t="s">
        <v>747</v>
      </c>
      <c r="G170" s="43"/>
      <c r="H170" s="43"/>
      <c r="I170" s="230"/>
      <c r="J170" s="43"/>
      <c r="K170" s="43"/>
      <c r="L170" s="47"/>
      <c r="M170" s="231"/>
      <c r="N170" s="232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20" t="s">
        <v>619</v>
      </c>
      <c r="AU170" s="20" t="s">
        <v>79</v>
      </c>
    </row>
    <row r="171" s="14" customFormat="1">
      <c r="A171" s="14"/>
      <c r="B171" s="244"/>
      <c r="C171" s="245"/>
      <c r="D171" s="235" t="s">
        <v>152</v>
      </c>
      <c r="E171" s="246" t="s">
        <v>19</v>
      </c>
      <c r="F171" s="247" t="s">
        <v>1418</v>
      </c>
      <c r="G171" s="245"/>
      <c r="H171" s="248">
        <v>254.5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152</v>
      </c>
      <c r="AU171" s="254" t="s">
        <v>79</v>
      </c>
      <c r="AV171" s="14" t="s">
        <v>79</v>
      </c>
      <c r="AW171" s="14" t="s">
        <v>32</v>
      </c>
      <c r="AX171" s="14" t="s">
        <v>70</v>
      </c>
      <c r="AY171" s="254" t="s">
        <v>141</v>
      </c>
    </row>
    <row r="172" s="15" customFormat="1">
      <c r="A172" s="15"/>
      <c r="B172" s="255"/>
      <c r="C172" s="256"/>
      <c r="D172" s="235" t="s">
        <v>152</v>
      </c>
      <c r="E172" s="257" t="s">
        <v>19</v>
      </c>
      <c r="F172" s="258" t="s">
        <v>155</v>
      </c>
      <c r="G172" s="256"/>
      <c r="H172" s="259">
        <v>254.5</v>
      </c>
      <c r="I172" s="260"/>
      <c r="J172" s="256"/>
      <c r="K172" s="256"/>
      <c r="L172" s="261"/>
      <c r="M172" s="262"/>
      <c r="N172" s="263"/>
      <c r="O172" s="263"/>
      <c r="P172" s="263"/>
      <c r="Q172" s="263"/>
      <c r="R172" s="263"/>
      <c r="S172" s="263"/>
      <c r="T172" s="264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65" t="s">
        <v>152</v>
      </c>
      <c r="AU172" s="265" t="s">
        <v>79</v>
      </c>
      <c r="AV172" s="15" t="s">
        <v>148</v>
      </c>
      <c r="AW172" s="15" t="s">
        <v>32</v>
      </c>
      <c r="AX172" s="15" t="s">
        <v>77</v>
      </c>
      <c r="AY172" s="265" t="s">
        <v>141</v>
      </c>
    </row>
    <row r="173" s="2" customFormat="1" ht="16.5" customHeight="1">
      <c r="A173" s="41"/>
      <c r="B173" s="42"/>
      <c r="C173" s="215" t="s">
        <v>348</v>
      </c>
      <c r="D173" s="215" t="s">
        <v>143</v>
      </c>
      <c r="E173" s="216" t="s">
        <v>748</v>
      </c>
      <c r="F173" s="217" t="s">
        <v>749</v>
      </c>
      <c r="G173" s="218" t="s">
        <v>467</v>
      </c>
      <c r="H173" s="219">
        <v>2</v>
      </c>
      <c r="I173" s="220"/>
      <c r="J173" s="221">
        <f>ROUND(I173*H173,2)</f>
        <v>0</v>
      </c>
      <c r="K173" s="217" t="s">
        <v>147</v>
      </c>
      <c r="L173" s="47"/>
      <c r="M173" s="222" t="s">
        <v>19</v>
      </c>
      <c r="N173" s="223" t="s">
        <v>41</v>
      </c>
      <c r="O173" s="87"/>
      <c r="P173" s="224">
        <f>O173*H173</f>
        <v>0</v>
      </c>
      <c r="Q173" s="224">
        <v>0.00016000000000000001</v>
      </c>
      <c r="R173" s="224">
        <f>Q173*H173</f>
        <v>0.00032000000000000003</v>
      </c>
      <c r="S173" s="224">
        <v>0</v>
      </c>
      <c r="T173" s="225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6" t="s">
        <v>148</v>
      </c>
      <c r="AT173" s="226" t="s">
        <v>143</v>
      </c>
      <c r="AU173" s="226" t="s">
        <v>79</v>
      </c>
      <c r="AY173" s="20" t="s">
        <v>141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20" t="s">
        <v>77</v>
      </c>
      <c r="BK173" s="227">
        <f>ROUND(I173*H173,2)</f>
        <v>0</v>
      </c>
      <c r="BL173" s="20" t="s">
        <v>148</v>
      </c>
      <c r="BM173" s="226" t="s">
        <v>1422</v>
      </c>
    </row>
    <row r="174" s="2" customFormat="1">
      <c r="A174" s="41"/>
      <c r="B174" s="42"/>
      <c r="C174" s="43"/>
      <c r="D174" s="228" t="s">
        <v>150</v>
      </c>
      <c r="E174" s="43"/>
      <c r="F174" s="229" t="s">
        <v>751</v>
      </c>
      <c r="G174" s="43"/>
      <c r="H174" s="43"/>
      <c r="I174" s="230"/>
      <c r="J174" s="43"/>
      <c r="K174" s="43"/>
      <c r="L174" s="47"/>
      <c r="M174" s="231"/>
      <c r="N174" s="232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20" t="s">
        <v>150</v>
      </c>
      <c r="AU174" s="20" t="s">
        <v>79</v>
      </c>
    </row>
    <row r="175" s="14" customFormat="1">
      <c r="A175" s="14"/>
      <c r="B175" s="244"/>
      <c r="C175" s="245"/>
      <c r="D175" s="235" t="s">
        <v>152</v>
      </c>
      <c r="E175" s="246" t="s">
        <v>19</v>
      </c>
      <c r="F175" s="247" t="s">
        <v>1423</v>
      </c>
      <c r="G175" s="245"/>
      <c r="H175" s="248">
        <v>2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152</v>
      </c>
      <c r="AU175" s="254" t="s">
        <v>79</v>
      </c>
      <c r="AV175" s="14" t="s">
        <v>79</v>
      </c>
      <c r="AW175" s="14" t="s">
        <v>32</v>
      </c>
      <c r="AX175" s="14" t="s">
        <v>70</v>
      </c>
      <c r="AY175" s="254" t="s">
        <v>141</v>
      </c>
    </row>
    <row r="176" s="15" customFormat="1">
      <c r="A176" s="15"/>
      <c r="B176" s="255"/>
      <c r="C176" s="256"/>
      <c r="D176" s="235" t="s">
        <v>152</v>
      </c>
      <c r="E176" s="257" t="s">
        <v>19</v>
      </c>
      <c r="F176" s="258" t="s">
        <v>155</v>
      </c>
      <c r="G176" s="256"/>
      <c r="H176" s="259">
        <v>2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152</v>
      </c>
      <c r="AU176" s="265" t="s">
        <v>79</v>
      </c>
      <c r="AV176" s="15" t="s">
        <v>148</v>
      </c>
      <c r="AW176" s="15" t="s">
        <v>32</v>
      </c>
      <c r="AX176" s="15" t="s">
        <v>77</v>
      </c>
      <c r="AY176" s="265" t="s">
        <v>141</v>
      </c>
    </row>
    <row r="177" s="2" customFormat="1" ht="16.5" customHeight="1">
      <c r="A177" s="41"/>
      <c r="B177" s="42"/>
      <c r="C177" s="215" t="s">
        <v>353</v>
      </c>
      <c r="D177" s="215" t="s">
        <v>143</v>
      </c>
      <c r="E177" s="216" t="s">
        <v>753</v>
      </c>
      <c r="F177" s="217" t="s">
        <v>754</v>
      </c>
      <c r="G177" s="218" t="s">
        <v>188</v>
      </c>
      <c r="H177" s="219">
        <v>455</v>
      </c>
      <c r="I177" s="220"/>
      <c r="J177" s="221">
        <f>ROUND(I177*H177,2)</f>
        <v>0</v>
      </c>
      <c r="K177" s="217" t="s">
        <v>147</v>
      </c>
      <c r="L177" s="47"/>
      <c r="M177" s="222" t="s">
        <v>19</v>
      </c>
      <c r="N177" s="223" t="s">
        <v>41</v>
      </c>
      <c r="O177" s="87"/>
      <c r="P177" s="224">
        <f>O177*H177</f>
        <v>0</v>
      </c>
      <c r="Q177" s="224">
        <v>0.00019236000000000001</v>
      </c>
      <c r="R177" s="224">
        <f>Q177*H177</f>
        <v>0.087523799999999999</v>
      </c>
      <c r="S177" s="224">
        <v>0</v>
      </c>
      <c r="T177" s="225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6" t="s">
        <v>148</v>
      </c>
      <c r="AT177" s="226" t="s">
        <v>143</v>
      </c>
      <c r="AU177" s="226" t="s">
        <v>79</v>
      </c>
      <c r="AY177" s="20" t="s">
        <v>141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20" t="s">
        <v>77</v>
      </c>
      <c r="BK177" s="227">
        <f>ROUND(I177*H177,2)</f>
        <v>0</v>
      </c>
      <c r="BL177" s="20" t="s">
        <v>148</v>
      </c>
      <c r="BM177" s="226" t="s">
        <v>1424</v>
      </c>
    </row>
    <row r="178" s="2" customFormat="1">
      <c r="A178" s="41"/>
      <c r="B178" s="42"/>
      <c r="C178" s="43"/>
      <c r="D178" s="228" t="s">
        <v>150</v>
      </c>
      <c r="E178" s="43"/>
      <c r="F178" s="229" t="s">
        <v>756</v>
      </c>
      <c r="G178" s="43"/>
      <c r="H178" s="43"/>
      <c r="I178" s="230"/>
      <c r="J178" s="43"/>
      <c r="K178" s="43"/>
      <c r="L178" s="47"/>
      <c r="M178" s="231"/>
      <c r="N178" s="232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20" t="s">
        <v>150</v>
      </c>
      <c r="AU178" s="20" t="s">
        <v>79</v>
      </c>
    </row>
    <row r="179" s="14" customFormat="1">
      <c r="A179" s="14"/>
      <c r="B179" s="244"/>
      <c r="C179" s="245"/>
      <c r="D179" s="235" t="s">
        <v>152</v>
      </c>
      <c r="E179" s="246" t="s">
        <v>19</v>
      </c>
      <c r="F179" s="247" t="s">
        <v>1425</v>
      </c>
      <c r="G179" s="245"/>
      <c r="H179" s="248">
        <v>455</v>
      </c>
      <c r="I179" s="249"/>
      <c r="J179" s="245"/>
      <c r="K179" s="245"/>
      <c r="L179" s="250"/>
      <c r="M179" s="251"/>
      <c r="N179" s="252"/>
      <c r="O179" s="252"/>
      <c r="P179" s="252"/>
      <c r="Q179" s="252"/>
      <c r="R179" s="252"/>
      <c r="S179" s="252"/>
      <c r="T179" s="253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4" t="s">
        <v>152</v>
      </c>
      <c r="AU179" s="254" t="s">
        <v>79</v>
      </c>
      <c r="AV179" s="14" t="s">
        <v>79</v>
      </c>
      <c r="AW179" s="14" t="s">
        <v>32</v>
      </c>
      <c r="AX179" s="14" t="s">
        <v>70</v>
      </c>
      <c r="AY179" s="254" t="s">
        <v>141</v>
      </c>
    </row>
    <row r="180" s="15" customFormat="1">
      <c r="A180" s="15"/>
      <c r="B180" s="255"/>
      <c r="C180" s="256"/>
      <c r="D180" s="235" t="s">
        <v>152</v>
      </c>
      <c r="E180" s="257" t="s">
        <v>19</v>
      </c>
      <c r="F180" s="258" t="s">
        <v>155</v>
      </c>
      <c r="G180" s="256"/>
      <c r="H180" s="259">
        <v>455</v>
      </c>
      <c r="I180" s="260"/>
      <c r="J180" s="256"/>
      <c r="K180" s="256"/>
      <c r="L180" s="261"/>
      <c r="M180" s="262"/>
      <c r="N180" s="263"/>
      <c r="O180" s="263"/>
      <c r="P180" s="263"/>
      <c r="Q180" s="263"/>
      <c r="R180" s="263"/>
      <c r="S180" s="263"/>
      <c r="T180" s="264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T180" s="265" t="s">
        <v>152</v>
      </c>
      <c r="AU180" s="265" t="s">
        <v>79</v>
      </c>
      <c r="AV180" s="15" t="s">
        <v>148</v>
      </c>
      <c r="AW180" s="15" t="s">
        <v>32</v>
      </c>
      <c r="AX180" s="15" t="s">
        <v>77</v>
      </c>
      <c r="AY180" s="265" t="s">
        <v>141</v>
      </c>
    </row>
    <row r="181" s="2" customFormat="1" ht="24.15" customHeight="1">
      <c r="A181" s="41"/>
      <c r="B181" s="42"/>
      <c r="C181" s="215" t="s">
        <v>359</v>
      </c>
      <c r="D181" s="215" t="s">
        <v>143</v>
      </c>
      <c r="E181" s="216" t="s">
        <v>758</v>
      </c>
      <c r="F181" s="217" t="s">
        <v>759</v>
      </c>
      <c r="G181" s="218" t="s">
        <v>188</v>
      </c>
      <c r="H181" s="219">
        <v>193.5</v>
      </c>
      <c r="I181" s="220"/>
      <c r="J181" s="221">
        <f>ROUND(I181*H181,2)</f>
        <v>0</v>
      </c>
      <c r="K181" s="217" t="s">
        <v>19</v>
      </c>
      <c r="L181" s="47"/>
      <c r="M181" s="222" t="s">
        <v>19</v>
      </c>
      <c r="N181" s="223" t="s">
        <v>41</v>
      </c>
      <c r="O181" s="87"/>
      <c r="P181" s="224">
        <f>O181*H181</f>
        <v>0</v>
      </c>
      <c r="Q181" s="224">
        <v>0.0038</v>
      </c>
      <c r="R181" s="224">
        <f>Q181*H181</f>
        <v>0.73529999999999995</v>
      </c>
      <c r="S181" s="224">
        <v>0</v>
      </c>
      <c r="T181" s="225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6" t="s">
        <v>148</v>
      </c>
      <c r="AT181" s="226" t="s">
        <v>143</v>
      </c>
      <c r="AU181" s="226" t="s">
        <v>79</v>
      </c>
      <c r="AY181" s="20" t="s">
        <v>141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20" t="s">
        <v>77</v>
      </c>
      <c r="BK181" s="227">
        <f>ROUND(I181*H181,2)</f>
        <v>0</v>
      </c>
      <c r="BL181" s="20" t="s">
        <v>148</v>
      </c>
      <c r="BM181" s="226" t="s">
        <v>1426</v>
      </c>
    </row>
    <row r="182" s="2" customFormat="1">
      <c r="A182" s="41"/>
      <c r="B182" s="42"/>
      <c r="C182" s="43"/>
      <c r="D182" s="235" t="s">
        <v>619</v>
      </c>
      <c r="E182" s="43"/>
      <c r="F182" s="291" t="s">
        <v>761</v>
      </c>
      <c r="G182" s="43"/>
      <c r="H182" s="43"/>
      <c r="I182" s="230"/>
      <c r="J182" s="43"/>
      <c r="K182" s="43"/>
      <c r="L182" s="47"/>
      <c r="M182" s="231"/>
      <c r="N182" s="232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20" t="s">
        <v>619</v>
      </c>
      <c r="AU182" s="20" t="s">
        <v>79</v>
      </c>
    </row>
    <row r="183" s="14" customFormat="1">
      <c r="A183" s="14"/>
      <c r="B183" s="244"/>
      <c r="C183" s="245"/>
      <c r="D183" s="235" t="s">
        <v>152</v>
      </c>
      <c r="E183" s="246" t="s">
        <v>19</v>
      </c>
      <c r="F183" s="247" t="s">
        <v>1416</v>
      </c>
      <c r="G183" s="245"/>
      <c r="H183" s="248">
        <v>193.5</v>
      </c>
      <c r="I183" s="249"/>
      <c r="J183" s="245"/>
      <c r="K183" s="245"/>
      <c r="L183" s="250"/>
      <c r="M183" s="251"/>
      <c r="N183" s="252"/>
      <c r="O183" s="252"/>
      <c r="P183" s="252"/>
      <c r="Q183" s="252"/>
      <c r="R183" s="252"/>
      <c r="S183" s="252"/>
      <c r="T183" s="253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4" t="s">
        <v>152</v>
      </c>
      <c r="AU183" s="254" t="s">
        <v>79</v>
      </c>
      <c r="AV183" s="14" t="s">
        <v>79</v>
      </c>
      <c r="AW183" s="14" t="s">
        <v>32</v>
      </c>
      <c r="AX183" s="14" t="s">
        <v>70</v>
      </c>
      <c r="AY183" s="254" t="s">
        <v>141</v>
      </c>
    </row>
    <row r="184" s="15" customFormat="1">
      <c r="A184" s="15"/>
      <c r="B184" s="255"/>
      <c r="C184" s="256"/>
      <c r="D184" s="235" t="s">
        <v>152</v>
      </c>
      <c r="E184" s="257" t="s">
        <v>19</v>
      </c>
      <c r="F184" s="258" t="s">
        <v>155</v>
      </c>
      <c r="G184" s="256"/>
      <c r="H184" s="259">
        <v>193.5</v>
      </c>
      <c r="I184" s="260"/>
      <c r="J184" s="256"/>
      <c r="K184" s="256"/>
      <c r="L184" s="261"/>
      <c r="M184" s="262"/>
      <c r="N184" s="263"/>
      <c r="O184" s="263"/>
      <c r="P184" s="263"/>
      <c r="Q184" s="263"/>
      <c r="R184" s="263"/>
      <c r="S184" s="263"/>
      <c r="T184" s="264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65" t="s">
        <v>152</v>
      </c>
      <c r="AU184" s="265" t="s">
        <v>79</v>
      </c>
      <c r="AV184" s="15" t="s">
        <v>148</v>
      </c>
      <c r="AW184" s="15" t="s">
        <v>32</v>
      </c>
      <c r="AX184" s="15" t="s">
        <v>77</v>
      </c>
      <c r="AY184" s="265" t="s">
        <v>141</v>
      </c>
    </row>
    <row r="185" s="12" customFormat="1" ht="22.8" customHeight="1">
      <c r="A185" s="12"/>
      <c r="B185" s="199"/>
      <c r="C185" s="200"/>
      <c r="D185" s="201" t="s">
        <v>69</v>
      </c>
      <c r="E185" s="213" t="s">
        <v>762</v>
      </c>
      <c r="F185" s="213" t="s">
        <v>763</v>
      </c>
      <c r="G185" s="200"/>
      <c r="H185" s="200"/>
      <c r="I185" s="203"/>
      <c r="J185" s="214">
        <f>BK185</f>
        <v>0</v>
      </c>
      <c r="K185" s="200"/>
      <c r="L185" s="205"/>
      <c r="M185" s="206"/>
      <c r="N185" s="207"/>
      <c r="O185" s="207"/>
      <c r="P185" s="208">
        <f>SUM(P186:P191)</f>
        <v>0</v>
      </c>
      <c r="Q185" s="207"/>
      <c r="R185" s="208">
        <f>SUM(R186:R191)</f>
        <v>0.026000000000000002</v>
      </c>
      <c r="S185" s="207"/>
      <c r="T185" s="209">
        <f>SUM(T186:T191)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10" t="s">
        <v>77</v>
      </c>
      <c r="AT185" s="211" t="s">
        <v>69</v>
      </c>
      <c r="AU185" s="211" t="s">
        <v>77</v>
      </c>
      <c r="AY185" s="210" t="s">
        <v>141</v>
      </c>
      <c r="BK185" s="212">
        <f>SUM(BK186:BK191)</f>
        <v>0</v>
      </c>
    </row>
    <row r="186" s="2" customFormat="1" ht="24.15" customHeight="1">
      <c r="A186" s="41"/>
      <c r="B186" s="42"/>
      <c r="C186" s="215" t="s">
        <v>372</v>
      </c>
      <c r="D186" s="215" t="s">
        <v>143</v>
      </c>
      <c r="E186" s="216" t="s">
        <v>764</v>
      </c>
      <c r="F186" s="217" t="s">
        <v>765</v>
      </c>
      <c r="G186" s="218" t="s">
        <v>467</v>
      </c>
      <c r="H186" s="219">
        <v>10</v>
      </c>
      <c r="I186" s="220"/>
      <c r="J186" s="221">
        <f>ROUND(I186*H186,2)</f>
        <v>0</v>
      </c>
      <c r="K186" s="217" t="s">
        <v>19</v>
      </c>
      <c r="L186" s="47"/>
      <c r="M186" s="222" t="s">
        <v>19</v>
      </c>
      <c r="N186" s="223" t="s">
        <v>41</v>
      </c>
      <c r="O186" s="87"/>
      <c r="P186" s="224">
        <f>O186*H186</f>
        <v>0</v>
      </c>
      <c r="Q186" s="224">
        <v>0.002</v>
      </c>
      <c r="R186" s="224">
        <f>Q186*H186</f>
        <v>0.02</v>
      </c>
      <c r="S186" s="224">
        <v>0</v>
      </c>
      <c r="T186" s="225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6" t="s">
        <v>148</v>
      </c>
      <c r="AT186" s="226" t="s">
        <v>143</v>
      </c>
      <c r="AU186" s="226" t="s">
        <v>79</v>
      </c>
      <c r="AY186" s="20" t="s">
        <v>141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20" t="s">
        <v>77</v>
      </c>
      <c r="BK186" s="227">
        <f>ROUND(I186*H186,2)</f>
        <v>0</v>
      </c>
      <c r="BL186" s="20" t="s">
        <v>148</v>
      </c>
      <c r="BM186" s="226" t="s">
        <v>1427</v>
      </c>
    </row>
    <row r="187" s="14" customFormat="1">
      <c r="A187" s="14"/>
      <c r="B187" s="244"/>
      <c r="C187" s="245"/>
      <c r="D187" s="235" t="s">
        <v>152</v>
      </c>
      <c r="E187" s="246" t="s">
        <v>19</v>
      </c>
      <c r="F187" s="247" t="s">
        <v>1428</v>
      </c>
      <c r="G187" s="245"/>
      <c r="H187" s="248">
        <v>10</v>
      </c>
      <c r="I187" s="249"/>
      <c r="J187" s="245"/>
      <c r="K187" s="245"/>
      <c r="L187" s="250"/>
      <c r="M187" s="251"/>
      <c r="N187" s="252"/>
      <c r="O187" s="252"/>
      <c r="P187" s="252"/>
      <c r="Q187" s="252"/>
      <c r="R187" s="252"/>
      <c r="S187" s="252"/>
      <c r="T187" s="253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4" t="s">
        <v>152</v>
      </c>
      <c r="AU187" s="254" t="s">
        <v>79</v>
      </c>
      <c r="AV187" s="14" t="s">
        <v>79</v>
      </c>
      <c r="AW187" s="14" t="s">
        <v>32</v>
      </c>
      <c r="AX187" s="14" t="s">
        <v>70</v>
      </c>
      <c r="AY187" s="254" t="s">
        <v>141</v>
      </c>
    </row>
    <row r="188" s="15" customFormat="1">
      <c r="A188" s="15"/>
      <c r="B188" s="255"/>
      <c r="C188" s="256"/>
      <c r="D188" s="235" t="s">
        <v>152</v>
      </c>
      <c r="E188" s="257" t="s">
        <v>19</v>
      </c>
      <c r="F188" s="258" t="s">
        <v>768</v>
      </c>
      <c r="G188" s="256"/>
      <c r="H188" s="259">
        <v>10</v>
      </c>
      <c r="I188" s="260"/>
      <c r="J188" s="256"/>
      <c r="K188" s="256"/>
      <c r="L188" s="261"/>
      <c r="M188" s="262"/>
      <c r="N188" s="263"/>
      <c r="O188" s="263"/>
      <c r="P188" s="263"/>
      <c r="Q188" s="263"/>
      <c r="R188" s="263"/>
      <c r="S188" s="263"/>
      <c r="T188" s="264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65" t="s">
        <v>152</v>
      </c>
      <c r="AU188" s="265" t="s">
        <v>79</v>
      </c>
      <c r="AV188" s="15" t="s">
        <v>148</v>
      </c>
      <c r="AW188" s="15" t="s">
        <v>32</v>
      </c>
      <c r="AX188" s="15" t="s">
        <v>77</v>
      </c>
      <c r="AY188" s="265" t="s">
        <v>141</v>
      </c>
    </row>
    <row r="189" s="2" customFormat="1" ht="24.15" customHeight="1">
      <c r="A189" s="41"/>
      <c r="B189" s="42"/>
      <c r="C189" s="215" t="s">
        <v>377</v>
      </c>
      <c r="D189" s="215" t="s">
        <v>143</v>
      </c>
      <c r="E189" s="216" t="s">
        <v>769</v>
      </c>
      <c r="F189" s="217" t="s">
        <v>770</v>
      </c>
      <c r="G189" s="218" t="s">
        <v>467</v>
      </c>
      <c r="H189" s="219">
        <v>3</v>
      </c>
      <c r="I189" s="220"/>
      <c r="J189" s="221">
        <f>ROUND(I189*H189,2)</f>
        <v>0</v>
      </c>
      <c r="K189" s="217" t="s">
        <v>19</v>
      </c>
      <c r="L189" s="47"/>
      <c r="M189" s="222" t="s">
        <v>19</v>
      </c>
      <c r="N189" s="223" t="s">
        <v>41</v>
      </c>
      <c r="O189" s="87"/>
      <c r="P189" s="224">
        <f>O189*H189</f>
        <v>0</v>
      </c>
      <c r="Q189" s="224">
        <v>0.002</v>
      </c>
      <c r="R189" s="224">
        <f>Q189*H189</f>
        <v>0.0060000000000000001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148</v>
      </c>
      <c r="AT189" s="226" t="s">
        <v>143</v>
      </c>
      <c r="AU189" s="226" t="s">
        <v>79</v>
      </c>
      <c r="AY189" s="20" t="s">
        <v>141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20" t="s">
        <v>77</v>
      </c>
      <c r="BK189" s="227">
        <f>ROUND(I189*H189,2)</f>
        <v>0</v>
      </c>
      <c r="BL189" s="20" t="s">
        <v>148</v>
      </c>
      <c r="BM189" s="226" t="s">
        <v>1429</v>
      </c>
    </row>
    <row r="190" s="14" customFormat="1">
      <c r="A190" s="14"/>
      <c r="B190" s="244"/>
      <c r="C190" s="245"/>
      <c r="D190" s="235" t="s">
        <v>152</v>
      </c>
      <c r="E190" s="246" t="s">
        <v>19</v>
      </c>
      <c r="F190" s="247" t="s">
        <v>1430</v>
      </c>
      <c r="G190" s="245"/>
      <c r="H190" s="248">
        <v>3</v>
      </c>
      <c r="I190" s="249"/>
      <c r="J190" s="245"/>
      <c r="K190" s="245"/>
      <c r="L190" s="250"/>
      <c r="M190" s="251"/>
      <c r="N190" s="252"/>
      <c r="O190" s="252"/>
      <c r="P190" s="252"/>
      <c r="Q190" s="252"/>
      <c r="R190" s="252"/>
      <c r="S190" s="252"/>
      <c r="T190" s="253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4" t="s">
        <v>152</v>
      </c>
      <c r="AU190" s="254" t="s">
        <v>79</v>
      </c>
      <c r="AV190" s="14" t="s">
        <v>79</v>
      </c>
      <c r="AW190" s="14" t="s">
        <v>32</v>
      </c>
      <c r="AX190" s="14" t="s">
        <v>70</v>
      </c>
      <c r="AY190" s="254" t="s">
        <v>141</v>
      </c>
    </row>
    <row r="191" s="15" customFormat="1">
      <c r="A191" s="15"/>
      <c r="B191" s="255"/>
      <c r="C191" s="256"/>
      <c r="D191" s="235" t="s">
        <v>152</v>
      </c>
      <c r="E191" s="257" t="s">
        <v>19</v>
      </c>
      <c r="F191" s="258" t="s">
        <v>768</v>
      </c>
      <c r="G191" s="256"/>
      <c r="H191" s="259">
        <v>3</v>
      </c>
      <c r="I191" s="260"/>
      <c r="J191" s="256"/>
      <c r="K191" s="256"/>
      <c r="L191" s="261"/>
      <c r="M191" s="262"/>
      <c r="N191" s="263"/>
      <c r="O191" s="263"/>
      <c r="P191" s="263"/>
      <c r="Q191" s="263"/>
      <c r="R191" s="263"/>
      <c r="S191" s="263"/>
      <c r="T191" s="264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65" t="s">
        <v>152</v>
      </c>
      <c r="AU191" s="265" t="s">
        <v>79</v>
      </c>
      <c r="AV191" s="15" t="s">
        <v>148</v>
      </c>
      <c r="AW191" s="15" t="s">
        <v>32</v>
      </c>
      <c r="AX191" s="15" t="s">
        <v>77</v>
      </c>
      <c r="AY191" s="265" t="s">
        <v>141</v>
      </c>
    </row>
    <row r="192" s="12" customFormat="1" ht="22.8" customHeight="1">
      <c r="A192" s="12"/>
      <c r="B192" s="199"/>
      <c r="C192" s="200"/>
      <c r="D192" s="201" t="s">
        <v>69</v>
      </c>
      <c r="E192" s="213" t="s">
        <v>773</v>
      </c>
      <c r="F192" s="213" t="s">
        <v>774</v>
      </c>
      <c r="G192" s="200"/>
      <c r="H192" s="200"/>
      <c r="I192" s="203"/>
      <c r="J192" s="214">
        <f>BK192</f>
        <v>0</v>
      </c>
      <c r="K192" s="200"/>
      <c r="L192" s="205"/>
      <c r="M192" s="206"/>
      <c r="N192" s="207"/>
      <c r="O192" s="207"/>
      <c r="P192" s="208">
        <f>SUM(P193:P233)</f>
        <v>0</v>
      </c>
      <c r="Q192" s="207"/>
      <c r="R192" s="208">
        <f>SUM(R193:R233)</f>
        <v>0.70178000000000007</v>
      </c>
      <c r="S192" s="207"/>
      <c r="T192" s="209">
        <f>SUM(T193:T233)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10" t="s">
        <v>77</v>
      </c>
      <c r="AT192" s="211" t="s">
        <v>69</v>
      </c>
      <c r="AU192" s="211" t="s">
        <v>77</v>
      </c>
      <c r="AY192" s="210" t="s">
        <v>141</v>
      </c>
      <c r="BK192" s="212">
        <f>SUM(BK193:BK233)</f>
        <v>0</v>
      </c>
    </row>
    <row r="193" s="2" customFormat="1" ht="24.15" customHeight="1">
      <c r="A193" s="41"/>
      <c r="B193" s="42"/>
      <c r="C193" s="215" t="s">
        <v>383</v>
      </c>
      <c r="D193" s="215" t="s">
        <v>143</v>
      </c>
      <c r="E193" s="216" t="s">
        <v>775</v>
      </c>
      <c r="F193" s="217" t="s">
        <v>776</v>
      </c>
      <c r="G193" s="218" t="s">
        <v>467</v>
      </c>
      <c r="H193" s="219">
        <v>3</v>
      </c>
      <c r="I193" s="220"/>
      <c r="J193" s="221">
        <f>ROUND(I193*H193,2)</f>
        <v>0</v>
      </c>
      <c r="K193" s="217" t="s">
        <v>147</v>
      </c>
      <c r="L193" s="47"/>
      <c r="M193" s="222" t="s">
        <v>19</v>
      </c>
      <c r="N193" s="223" t="s">
        <v>41</v>
      </c>
      <c r="O193" s="87"/>
      <c r="P193" s="224">
        <f>O193*H193</f>
        <v>0</v>
      </c>
      <c r="Q193" s="224">
        <v>0.0016199999999999999</v>
      </c>
      <c r="R193" s="224">
        <f>Q193*H193</f>
        <v>0.0048599999999999997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148</v>
      </c>
      <c r="AT193" s="226" t="s">
        <v>143</v>
      </c>
      <c r="AU193" s="226" t="s">
        <v>79</v>
      </c>
      <c r="AY193" s="20" t="s">
        <v>141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20" t="s">
        <v>77</v>
      </c>
      <c r="BK193" s="227">
        <f>ROUND(I193*H193,2)</f>
        <v>0</v>
      </c>
      <c r="BL193" s="20" t="s">
        <v>148</v>
      </c>
      <c r="BM193" s="226" t="s">
        <v>1431</v>
      </c>
    </row>
    <row r="194" s="2" customFormat="1">
      <c r="A194" s="41"/>
      <c r="B194" s="42"/>
      <c r="C194" s="43"/>
      <c r="D194" s="228" t="s">
        <v>150</v>
      </c>
      <c r="E194" s="43"/>
      <c r="F194" s="229" t="s">
        <v>778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150</v>
      </c>
      <c r="AU194" s="20" t="s">
        <v>79</v>
      </c>
    </row>
    <row r="195" s="14" customFormat="1">
      <c r="A195" s="14"/>
      <c r="B195" s="244"/>
      <c r="C195" s="245"/>
      <c r="D195" s="235" t="s">
        <v>152</v>
      </c>
      <c r="E195" s="246" t="s">
        <v>19</v>
      </c>
      <c r="F195" s="247" t="s">
        <v>1432</v>
      </c>
      <c r="G195" s="245"/>
      <c r="H195" s="248">
        <v>3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152</v>
      </c>
      <c r="AU195" s="254" t="s">
        <v>79</v>
      </c>
      <c r="AV195" s="14" t="s">
        <v>79</v>
      </c>
      <c r="AW195" s="14" t="s">
        <v>32</v>
      </c>
      <c r="AX195" s="14" t="s">
        <v>70</v>
      </c>
      <c r="AY195" s="254" t="s">
        <v>141</v>
      </c>
    </row>
    <row r="196" s="15" customFormat="1">
      <c r="A196" s="15"/>
      <c r="B196" s="255"/>
      <c r="C196" s="256"/>
      <c r="D196" s="235" t="s">
        <v>152</v>
      </c>
      <c r="E196" s="257" t="s">
        <v>19</v>
      </c>
      <c r="F196" s="258" t="s">
        <v>155</v>
      </c>
      <c r="G196" s="256"/>
      <c r="H196" s="259">
        <v>3</v>
      </c>
      <c r="I196" s="260"/>
      <c r="J196" s="256"/>
      <c r="K196" s="256"/>
      <c r="L196" s="261"/>
      <c r="M196" s="262"/>
      <c r="N196" s="263"/>
      <c r="O196" s="263"/>
      <c r="P196" s="263"/>
      <c r="Q196" s="263"/>
      <c r="R196" s="263"/>
      <c r="S196" s="263"/>
      <c r="T196" s="264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265" t="s">
        <v>152</v>
      </c>
      <c r="AU196" s="265" t="s">
        <v>79</v>
      </c>
      <c r="AV196" s="15" t="s">
        <v>148</v>
      </c>
      <c r="AW196" s="15" t="s">
        <v>32</v>
      </c>
      <c r="AX196" s="15" t="s">
        <v>77</v>
      </c>
      <c r="AY196" s="265" t="s">
        <v>141</v>
      </c>
    </row>
    <row r="197" s="2" customFormat="1" ht="16.5" customHeight="1">
      <c r="A197" s="41"/>
      <c r="B197" s="42"/>
      <c r="C197" s="277" t="s">
        <v>388</v>
      </c>
      <c r="D197" s="277" t="s">
        <v>354</v>
      </c>
      <c r="E197" s="278" t="s">
        <v>780</v>
      </c>
      <c r="F197" s="279" t="s">
        <v>781</v>
      </c>
      <c r="G197" s="280" t="s">
        <v>467</v>
      </c>
      <c r="H197" s="281">
        <v>3</v>
      </c>
      <c r="I197" s="282"/>
      <c r="J197" s="283">
        <f>ROUND(I197*H197,2)</f>
        <v>0</v>
      </c>
      <c r="K197" s="279" t="s">
        <v>147</v>
      </c>
      <c r="L197" s="284"/>
      <c r="M197" s="285" t="s">
        <v>19</v>
      </c>
      <c r="N197" s="286" t="s">
        <v>41</v>
      </c>
      <c r="O197" s="87"/>
      <c r="P197" s="224">
        <f>O197*H197</f>
        <v>0</v>
      </c>
      <c r="Q197" s="224">
        <v>0.017999999999999999</v>
      </c>
      <c r="R197" s="224">
        <f>Q197*H197</f>
        <v>0.053999999999999992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205</v>
      </c>
      <c r="AT197" s="226" t="s">
        <v>354</v>
      </c>
      <c r="AU197" s="226" t="s">
        <v>79</v>
      </c>
      <c r="AY197" s="20" t="s">
        <v>141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20" t="s">
        <v>77</v>
      </c>
      <c r="BK197" s="227">
        <f>ROUND(I197*H197,2)</f>
        <v>0</v>
      </c>
      <c r="BL197" s="20" t="s">
        <v>148</v>
      </c>
      <c r="BM197" s="226" t="s">
        <v>1433</v>
      </c>
    </row>
    <row r="198" s="2" customFormat="1">
      <c r="A198" s="41"/>
      <c r="B198" s="42"/>
      <c r="C198" s="43"/>
      <c r="D198" s="235" t="s">
        <v>619</v>
      </c>
      <c r="E198" s="43"/>
      <c r="F198" s="291" t="s">
        <v>783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20" t="s">
        <v>619</v>
      </c>
      <c r="AU198" s="20" t="s">
        <v>79</v>
      </c>
    </row>
    <row r="199" s="2" customFormat="1" ht="16.5" customHeight="1">
      <c r="A199" s="41"/>
      <c r="B199" s="42"/>
      <c r="C199" s="215" t="s">
        <v>393</v>
      </c>
      <c r="D199" s="215" t="s">
        <v>143</v>
      </c>
      <c r="E199" s="216" t="s">
        <v>784</v>
      </c>
      <c r="F199" s="217" t="s">
        <v>785</v>
      </c>
      <c r="G199" s="218" t="s">
        <v>467</v>
      </c>
      <c r="H199" s="219">
        <v>2</v>
      </c>
      <c r="I199" s="220"/>
      <c r="J199" s="221">
        <f>ROUND(I199*H199,2)</f>
        <v>0</v>
      </c>
      <c r="K199" s="217" t="s">
        <v>147</v>
      </c>
      <c r="L199" s="47"/>
      <c r="M199" s="222" t="s">
        <v>19</v>
      </c>
      <c r="N199" s="223" t="s">
        <v>41</v>
      </c>
      <c r="O199" s="87"/>
      <c r="P199" s="224">
        <f>O199*H199</f>
        <v>0</v>
      </c>
      <c r="Q199" s="224">
        <v>0.0013600000000000001</v>
      </c>
      <c r="R199" s="224">
        <f>Q199*H199</f>
        <v>0.0027200000000000002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148</v>
      </c>
      <c r="AT199" s="226" t="s">
        <v>143</v>
      </c>
      <c r="AU199" s="226" t="s">
        <v>79</v>
      </c>
      <c r="AY199" s="20" t="s">
        <v>141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20" t="s">
        <v>77</v>
      </c>
      <c r="BK199" s="227">
        <f>ROUND(I199*H199,2)</f>
        <v>0</v>
      </c>
      <c r="BL199" s="20" t="s">
        <v>148</v>
      </c>
      <c r="BM199" s="226" t="s">
        <v>1434</v>
      </c>
    </row>
    <row r="200" s="2" customFormat="1">
      <c r="A200" s="41"/>
      <c r="B200" s="42"/>
      <c r="C200" s="43"/>
      <c r="D200" s="228" t="s">
        <v>150</v>
      </c>
      <c r="E200" s="43"/>
      <c r="F200" s="229" t="s">
        <v>787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20" t="s">
        <v>150</v>
      </c>
      <c r="AU200" s="20" t="s">
        <v>79</v>
      </c>
    </row>
    <row r="201" s="14" customFormat="1">
      <c r="A201" s="14"/>
      <c r="B201" s="244"/>
      <c r="C201" s="245"/>
      <c r="D201" s="235" t="s">
        <v>152</v>
      </c>
      <c r="E201" s="246" t="s">
        <v>19</v>
      </c>
      <c r="F201" s="247" t="s">
        <v>1435</v>
      </c>
      <c r="G201" s="245"/>
      <c r="H201" s="248">
        <v>2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152</v>
      </c>
      <c r="AU201" s="254" t="s">
        <v>79</v>
      </c>
      <c r="AV201" s="14" t="s">
        <v>79</v>
      </c>
      <c r="AW201" s="14" t="s">
        <v>32</v>
      </c>
      <c r="AX201" s="14" t="s">
        <v>70</v>
      </c>
      <c r="AY201" s="254" t="s">
        <v>141</v>
      </c>
    </row>
    <row r="202" s="15" customFormat="1">
      <c r="A202" s="15"/>
      <c r="B202" s="255"/>
      <c r="C202" s="256"/>
      <c r="D202" s="235" t="s">
        <v>152</v>
      </c>
      <c r="E202" s="257" t="s">
        <v>19</v>
      </c>
      <c r="F202" s="258" t="s">
        <v>155</v>
      </c>
      <c r="G202" s="256"/>
      <c r="H202" s="259">
        <v>2</v>
      </c>
      <c r="I202" s="260"/>
      <c r="J202" s="256"/>
      <c r="K202" s="256"/>
      <c r="L202" s="261"/>
      <c r="M202" s="262"/>
      <c r="N202" s="263"/>
      <c r="O202" s="263"/>
      <c r="P202" s="263"/>
      <c r="Q202" s="263"/>
      <c r="R202" s="263"/>
      <c r="S202" s="263"/>
      <c r="T202" s="264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65" t="s">
        <v>152</v>
      </c>
      <c r="AU202" s="265" t="s">
        <v>79</v>
      </c>
      <c r="AV202" s="15" t="s">
        <v>148</v>
      </c>
      <c r="AW202" s="15" t="s">
        <v>32</v>
      </c>
      <c r="AX202" s="15" t="s">
        <v>77</v>
      </c>
      <c r="AY202" s="265" t="s">
        <v>141</v>
      </c>
    </row>
    <row r="203" s="2" customFormat="1" ht="16.5" customHeight="1">
      <c r="A203" s="41"/>
      <c r="B203" s="42"/>
      <c r="C203" s="277" t="s">
        <v>400</v>
      </c>
      <c r="D203" s="277" t="s">
        <v>354</v>
      </c>
      <c r="E203" s="278" t="s">
        <v>789</v>
      </c>
      <c r="F203" s="279" t="s">
        <v>790</v>
      </c>
      <c r="G203" s="280" t="s">
        <v>467</v>
      </c>
      <c r="H203" s="281">
        <v>2</v>
      </c>
      <c r="I203" s="282"/>
      <c r="J203" s="283">
        <f>ROUND(I203*H203,2)</f>
        <v>0</v>
      </c>
      <c r="K203" s="279" t="s">
        <v>147</v>
      </c>
      <c r="L203" s="284"/>
      <c r="M203" s="285" t="s">
        <v>19</v>
      </c>
      <c r="N203" s="286" t="s">
        <v>41</v>
      </c>
      <c r="O203" s="87"/>
      <c r="P203" s="224">
        <f>O203*H203</f>
        <v>0</v>
      </c>
      <c r="Q203" s="224">
        <v>0.042999999999999997</v>
      </c>
      <c r="R203" s="224">
        <f>Q203*H203</f>
        <v>0.085999999999999993</v>
      </c>
      <c r="S203" s="224">
        <v>0</v>
      </c>
      <c r="T203" s="225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6" t="s">
        <v>205</v>
      </c>
      <c r="AT203" s="226" t="s">
        <v>354</v>
      </c>
      <c r="AU203" s="226" t="s">
        <v>79</v>
      </c>
      <c r="AY203" s="20" t="s">
        <v>141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20" t="s">
        <v>77</v>
      </c>
      <c r="BK203" s="227">
        <f>ROUND(I203*H203,2)</f>
        <v>0</v>
      </c>
      <c r="BL203" s="20" t="s">
        <v>148</v>
      </c>
      <c r="BM203" s="226" t="s">
        <v>1436</v>
      </c>
    </row>
    <row r="204" s="2" customFormat="1">
      <c r="A204" s="41"/>
      <c r="B204" s="42"/>
      <c r="C204" s="43"/>
      <c r="D204" s="235" t="s">
        <v>619</v>
      </c>
      <c r="E204" s="43"/>
      <c r="F204" s="291" t="s">
        <v>792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20" t="s">
        <v>619</v>
      </c>
      <c r="AU204" s="20" t="s">
        <v>79</v>
      </c>
    </row>
    <row r="205" s="2" customFormat="1" ht="16.5" customHeight="1">
      <c r="A205" s="41"/>
      <c r="B205" s="42"/>
      <c r="C205" s="277" t="s">
        <v>414</v>
      </c>
      <c r="D205" s="277" t="s">
        <v>354</v>
      </c>
      <c r="E205" s="278" t="s">
        <v>793</v>
      </c>
      <c r="F205" s="279" t="s">
        <v>794</v>
      </c>
      <c r="G205" s="280" t="s">
        <v>467</v>
      </c>
      <c r="H205" s="281">
        <v>2</v>
      </c>
      <c r="I205" s="282"/>
      <c r="J205" s="283">
        <f>ROUND(I205*H205,2)</f>
        <v>0</v>
      </c>
      <c r="K205" s="279" t="s">
        <v>147</v>
      </c>
      <c r="L205" s="284"/>
      <c r="M205" s="285" t="s">
        <v>19</v>
      </c>
      <c r="N205" s="286" t="s">
        <v>41</v>
      </c>
      <c r="O205" s="87"/>
      <c r="P205" s="224">
        <f>O205*H205</f>
        <v>0</v>
      </c>
      <c r="Q205" s="224">
        <v>0.0015</v>
      </c>
      <c r="R205" s="224">
        <f>Q205*H205</f>
        <v>0.0030000000000000001</v>
      </c>
      <c r="S205" s="224">
        <v>0</v>
      </c>
      <c r="T205" s="225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6" t="s">
        <v>205</v>
      </c>
      <c r="AT205" s="226" t="s">
        <v>354</v>
      </c>
      <c r="AU205" s="226" t="s">
        <v>79</v>
      </c>
      <c r="AY205" s="20" t="s">
        <v>141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20" t="s">
        <v>77</v>
      </c>
      <c r="BK205" s="227">
        <f>ROUND(I205*H205,2)</f>
        <v>0</v>
      </c>
      <c r="BL205" s="20" t="s">
        <v>148</v>
      </c>
      <c r="BM205" s="226" t="s">
        <v>1437</v>
      </c>
    </row>
    <row r="206" s="2" customFormat="1" ht="16.5" customHeight="1">
      <c r="A206" s="41"/>
      <c r="B206" s="42"/>
      <c r="C206" s="215" t="s">
        <v>419</v>
      </c>
      <c r="D206" s="215" t="s">
        <v>143</v>
      </c>
      <c r="E206" s="216" t="s">
        <v>805</v>
      </c>
      <c r="F206" s="217" t="s">
        <v>806</v>
      </c>
      <c r="G206" s="218" t="s">
        <v>467</v>
      </c>
      <c r="H206" s="219">
        <v>3</v>
      </c>
      <c r="I206" s="220"/>
      <c r="J206" s="221">
        <f>ROUND(I206*H206,2)</f>
        <v>0</v>
      </c>
      <c r="K206" s="217" t="s">
        <v>19</v>
      </c>
      <c r="L206" s="47"/>
      <c r="M206" s="222" t="s">
        <v>19</v>
      </c>
      <c r="N206" s="223" t="s">
        <v>41</v>
      </c>
      <c r="O206" s="87"/>
      <c r="P206" s="224">
        <f>O206*H206</f>
        <v>0</v>
      </c>
      <c r="Q206" s="224">
        <v>0.040000000000000001</v>
      </c>
      <c r="R206" s="224">
        <f>Q206*H206</f>
        <v>0.12</v>
      </c>
      <c r="S206" s="224">
        <v>0</v>
      </c>
      <c r="T206" s="225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26" t="s">
        <v>148</v>
      </c>
      <c r="AT206" s="226" t="s">
        <v>143</v>
      </c>
      <c r="AU206" s="226" t="s">
        <v>79</v>
      </c>
      <c r="AY206" s="20" t="s">
        <v>141</v>
      </c>
      <c r="BE206" s="227">
        <f>IF(N206="základní",J206,0)</f>
        <v>0</v>
      </c>
      <c r="BF206" s="227">
        <f>IF(N206="snížená",J206,0)</f>
        <v>0</v>
      </c>
      <c r="BG206" s="227">
        <f>IF(N206="zákl. přenesená",J206,0)</f>
        <v>0</v>
      </c>
      <c r="BH206" s="227">
        <f>IF(N206="sníž. přenesená",J206,0)</f>
        <v>0</v>
      </c>
      <c r="BI206" s="227">
        <f>IF(N206="nulová",J206,0)</f>
        <v>0</v>
      </c>
      <c r="BJ206" s="20" t="s">
        <v>77</v>
      </c>
      <c r="BK206" s="227">
        <f>ROUND(I206*H206,2)</f>
        <v>0</v>
      </c>
      <c r="BL206" s="20" t="s">
        <v>148</v>
      </c>
      <c r="BM206" s="226" t="s">
        <v>1438</v>
      </c>
    </row>
    <row r="207" s="14" customFormat="1">
      <c r="A207" s="14"/>
      <c r="B207" s="244"/>
      <c r="C207" s="245"/>
      <c r="D207" s="235" t="s">
        <v>152</v>
      </c>
      <c r="E207" s="246" t="s">
        <v>19</v>
      </c>
      <c r="F207" s="247" t="s">
        <v>1439</v>
      </c>
      <c r="G207" s="245"/>
      <c r="H207" s="248">
        <v>3</v>
      </c>
      <c r="I207" s="249"/>
      <c r="J207" s="245"/>
      <c r="K207" s="245"/>
      <c r="L207" s="250"/>
      <c r="M207" s="251"/>
      <c r="N207" s="252"/>
      <c r="O207" s="252"/>
      <c r="P207" s="252"/>
      <c r="Q207" s="252"/>
      <c r="R207" s="252"/>
      <c r="S207" s="252"/>
      <c r="T207" s="253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4" t="s">
        <v>152</v>
      </c>
      <c r="AU207" s="254" t="s">
        <v>79</v>
      </c>
      <c r="AV207" s="14" t="s">
        <v>79</v>
      </c>
      <c r="AW207" s="14" t="s">
        <v>32</v>
      </c>
      <c r="AX207" s="14" t="s">
        <v>70</v>
      </c>
      <c r="AY207" s="254" t="s">
        <v>141</v>
      </c>
    </row>
    <row r="208" s="15" customFormat="1">
      <c r="A208" s="15"/>
      <c r="B208" s="255"/>
      <c r="C208" s="256"/>
      <c r="D208" s="235" t="s">
        <v>152</v>
      </c>
      <c r="E208" s="257" t="s">
        <v>19</v>
      </c>
      <c r="F208" s="258" t="s">
        <v>155</v>
      </c>
      <c r="G208" s="256"/>
      <c r="H208" s="259">
        <v>3</v>
      </c>
      <c r="I208" s="260"/>
      <c r="J208" s="256"/>
      <c r="K208" s="256"/>
      <c r="L208" s="261"/>
      <c r="M208" s="262"/>
      <c r="N208" s="263"/>
      <c r="O208" s="263"/>
      <c r="P208" s="263"/>
      <c r="Q208" s="263"/>
      <c r="R208" s="263"/>
      <c r="S208" s="263"/>
      <c r="T208" s="264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65" t="s">
        <v>152</v>
      </c>
      <c r="AU208" s="265" t="s">
        <v>79</v>
      </c>
      <c r="AV208" s="15" t="s">
        <v>148</v>
      </c>
      <c r="AW208" s="15" t="s">
        <v>32</v>
      </c>
      <c r="AX208" s="15" t="s">
        <v>77</v>
      </c>
      <c r="AY208" s="265" t="s">
        <v>141</v>
      </c>
    </row>
    <row r="209" s="2" customFormat="1" ht="16.5" customHeight="1">
      <c r="A209" s="41"/>
      <c r="B209" s="42"/>
      <c r="C209" s="277" t="s">
        <v>424</v>
      </c>
      <c r="D209" s="277" t="s">
        <v>354</v>
      </c>
      <c r="E209" s="278" t="s">
        <v>809</v>
      </c>
      <c r="F209" s="279" t="s">
        <v>810</v>
      </c>
      <c r="G209" s="280" t="s">
        <v>467</v>
      </c>
      <c r="H209" s="281">
        <v>3</v>
      </c>
      <c r="I209" s="282"/>
      <c r="J209" s="283">
        <f>ROUND(I209*H209,2)</f>
        <v>0</v>
      </c>
      <c r="K209" s="279" t="s">
        <v>147</v>
      </c>
      <c r="L209" s="284"/>
      <c r="M209" s="285" t="s">
        <v>19</v>
      </c>
      <c r="N209" s="286" t="s">
        <v>41</v>
      </c>
      <c r="O209" s="87"/>
      <c r="P209" s="224">
        <f>O209*H209</f>
        <v>0</v>
      </c>
      <c r="Q209" s="224">
        <v>0.041099999999999998</v>
      </c>
      <c r="R209" s="224">
        <f>Q209*H209</f>
        <v>0.12329999999999999</v>
      </c>
      <c r="S209" s="224">
        <v>0</v>
      </c>
      <c r="T209" s="225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6" t="s">
        <v>205</v>
      </c>
      <c r="AT209" s="226" t="s">
        <v>354</v>
      </c>
      <c r="AU209" s="226" t="s">
        <v>79</v>
      </c>
      <c r="AY209" s="20" t="s">
        <v>141</v>
      </c>
      <c r="BE209" s="227">
        <f>IF(N209="základní",J209,0)</f>
        <v>0</v>
      </c>
      <c r="BF209" s="227">
        <f>IF(N209="snížená",J209,0)</f>
        <v>0</v>
      </c>
      <c r="BG209" s="227">
        <f>IF(N209="zákl. přenesená",J209,0)</f>
        <v>0</v>
      </c>
      <c r="BH209" s="227">
        <f>IF(N209="sníž. přenesená",J209,0)</f>
        <v>0</v>
      </c>
      <c r="BI209" s="227">
        <f>IF(N209="nulová",J209,0)</f>
        <v>0</v>
      </c>
      <c r="BJ209" s="20" t="s">
        <v>77</v>
      </c>
      <c r="BK209" s="227">
        <f>ROUND(I209*H209,2)</f>
        <v>0</v>
      </c>
      <c r="BL209" s="20" t="s">
        <v>148</v>
      </c>
      <c r="BM209" s="226" t="s">
        <v>1440</v>
      </c>
    </row>
    <row r="210" s="2" customFormat="1">
      <c r="A210" s="41"/>
      <c r="B210" s="42"/>
      <c r="C210" s="43"/>
      <c r="D210" s="235" t="s">
        <v>619</v>
      </c>
      <c r="E210" s="43"/>
      <c r="F210" s="291" t="s">
        <v>812</v>
      </c>
      <c r="G210" s="43"/>
      <c r="H210" s="43"/>
      <c r="I210" s="230"/>
      <c r="J210" s="43"/>
      <c r="K210" s="43"/>
      <c r="L210" s="47"/>
      <c r="M210" s="231"/>
      <c r="N210" s="232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20" t="s">
        <v>619</v>
      </c>
      <c r="AU210" s="20" t="s">
        <v>79</v>
      </c>
    </row>
    <row r="211" s="14" customFormat="1">
      <c r="A211" s="14"/>
      <c r="B211" s="244"/>
      <c r="C211" s="245"/>
      <c r="D211" s="235" t="s">
        <v>152</v>
      </c>
      <c r="E211" s="246" t="s">
        <v>19</v>
      </c>
      <c r="F211" s="247" t="s">
        <v>1441</v>
      </c>
      <c r="G211" s="245"/>
      <c r="H211" s="248">
        <v>3</v>
      </c>
      <c r="I211" s="249"/>
      <c r="J211" s="245"/>
      <c r="K211" s="245"/>
      <c r="L211" s="250"/>
      <c r="M211" s="251"/>
      <c r="N211" s="252"/>
      <c r="O211" s="252"/>
      <c r="P211" s="252"/>
      <c r="Q211" s="252"/>
      <c r="R211" s="252"/>
      <c r="S211" s="252"/>
      <c r="T211" s="253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4" t="s">
        <v>152</v>
      </c>
      <c r="AU211" s="254" t="s">
        <v>79</v>
      </c>
      <c r="AV211" s="14" t="s">
        <v>79</v>
      </c>
      <c r="AW211" s="14" t="s">
        <v>32</v>
      </c>
      <c r="AX211" s="14" t="s">
        <v>70</v>
      </c>
      <c r="AY211" s="254" t="s">
        <v>141</v>
      </c>
    </row>
    <row r="212" s="15" customFormat="1">
      <c r="A212" s="15"/>
      <c r="B212" s="255"/>
      <c r="C212" s="256"/>
      <c r="D212" s="235" t="s">
        <v>152</v>
      </c>
      <c r="E212" s="257" t="s">
        <v>19</v>
      </c>
      <c r="F212" s="258" t="s">
        <v>155</v>
      </c>
      <c r="G212" s="256"/>
      <c r="H212" s="259">
        <v>3</v>
      </c>
      <c r="I212" s="260"/>
      <c r="J212" s="256"/>
      <c r="K212" s="256"/>
      <c r="L212" s="261"/>
      <c r="M212" s="262"/>
      <c r="N212" s="263"/>
      <c r="O212" s="263"/>
      <c r="P212" s="263"/>
      <c r="Q212" s="263"/>
      <c r="R212" s="263"/>
      <c r="S212" s="263"/>
      <c r="T212" s="264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65" t="s">
        <v>152</v>
      </c>
      <c r="AU212" s="265" t="s">
        <v>79</v>
      </c>
      <c r="AV212" s="15" t="s">
        <v>148</v>
      </c>
      <c r="AW212" s="15" t="s">
        <v>32</v>
      </c>
      <c r="AX212" s="15" t="s">
        <v>77</v>
      </c>
      <c r="AY212" s="265" t="s">
        <v>141</v>
      </c>
    </row>
    <row r="213" s="2" customFormat="1" ht="16.5" customHeight="1">
      <c r="A213" s="41"/>
      <c r="B213" s="42"/>
      <c r="C213" s="277" t="s">
        <v>429</v>
      </c>
      <c r="D213" s="277" t="s">
        <v>354</v>
      </c>
      <c r="E213" s="278" t="s">
        <v>814</v>
      </c>
      <c r="F213" s="279" t="s">
        <v>815</v>
      </c>
      <c r="G213" s="280" t="s">
        <v>467</v>
      </c>
      <c r="H213" s="281">
        <v>3</v>
      </c>
      <c r="I213" s="282"/>
      <c r="J213" s="283">
        <f>ROUND(I213*H213,2)</f>
        <v>0</v>
      </c>
      <c r="K213" s="279" t="s">
        <v>147</v>
      </c>
      <c r="L213" s="284"/>
      <c r="M213" s="285" t="s">
        <v>19</v>
      </c>
      <c r="N213" s="286" t="s">
        <v>41</v>
      </c>
      <c r="O213" s="87"/>
      <c r="P213" s="224">
        <f>O213*H213</f>
        <v>0</v>
      </c>
      <c r="Q213" s="224">
        <v>0.00029999999999999997</v>
      </c>
      <c r="R213" s="224">
        <f>Q213*H213</f>
        <v>0.00089999999999999998</v>
      </c>
      <c r="S213" s="224">
        <v>0</v>
      </c>
      <c r="T213" s="225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6" t="s">
        <v>205</v>
      </c>
      <c r="AT213" s="226" t="s">
        <v>354</v>
      </c>
      <c r="AU213" s="226" t="s">
        <v>79</v>
      </c>
      <c r="AY213" s="20" t="s">
        <v>141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20" t="s">
        <v>77</v>
      </c>
      <c r="BK213" s="227">
        <f>ROUND(I213*H213,2)</f>
        <v>0</v>
      </c>
      <c r="BL213" s="20" t="s">
        <v>148</v>
      </c>
      <c r="BM213" s="226" t="s">
        <v>1442</v>
      </c>
    </row>
    <row r="214" s="14" customFormat="1">
      <c r="A214" s="14"/>
      <c r="B214" s="244"/>
      <c r="C214" s="245"/>
      <c r="D214" s="235" t="s">
        <v>152</v>
      </c>
      <c r="E214" s="246" t="s">
        <v>19</v>
      </c>
      <c r="F214" s="247" t="s">
        <v>1443</v>
      </c>
      <c r="G214" s="245"/>
      <c r="H214" s="248">
        <v>3</v>
      </c>
      <c r="I214" s="249"/>
      <c r="J214" s="245"/>
      <c r="K214" s="245"/>
      <c r="L214" s="250"/>
      <c r="M214" s="251"/>
      <c r="N214" s="252"/>
      <c r="O214" s="252"/>
      <c r="P214" s="252"/>
      <c r="Q214" s="252"/>
      <c r="R214" s="252"/>
      <c r="S214" s="252"/>
      <c r="T214" s="253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4" t="s">
        <v>152</v>
      </c>
      <c r="AU214" s="254" t="s">
        <v>79</v>
      </c>
      <c r="AV214" s="14" t="s">
        <v>79</v>
      </c>
      <c r="AW214" s="14" t="s">
        <v>32</v>
      </c>
      <c r="AX214" s="14" t="s">
        <v>70</v>
      </c>
      <c r="AY214" s="254" t="s">
        <v>141</v>
      </c>
    </row>
    <row r="215" s="15" customFormat="1">
      <c r="A215" s="15"/>
      <c r="B215" s="255"/>
      <c r="C215" s="256"/>
      <c r="D215" s="235" t="s">
        <v>152</v>
      </c>
      <c r="E215" s="257" t="s">
        <v>19</v>
      </c>
      <c r="F215" s="258" t="s">
        <v>155</v>
      </c>
      <c r="G215" s="256"/>
      <c r="H215" s="259">
        <v>3</v>
      </c>
      <c r="I215" s="260"/>
      <c r="J215" s="256"/>
      <c r="K215" s="256"/>
      <c r="L215" s="261"/>
      <c r="M215" s="262"/>
      <c r="N215" s="263"/>
      <c r="O215" s="263"/>
      <c r="P215" s="263"/>
      <c r="Q215" s="263"/>
      <c r="R215" s="263"/>
      <c r="S215" s="263"/>
      <c r="T215" s="264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65" t="s">
        <v>152</v>
      </c>
      <c r="AU215" s="265" t="s">
        <v>79</v>
      </c>
      <c r="AV215" s="15" t="s">
        <v>148</v>
      </c>
      <c r="AW215" s="15" t="s">
        <v>32</v>
      </c>
      <c r="AX215" s="15" t="s">
        <v>77</v>
      </c>
      <c r="AY215" s="265" t="s">
        <v>141</v>
      </c>
    </row>
    <row r="216" s="2" customFormat="1" ht="16.5" customHeight="1">
      <c r="A216" s="41"/>
      <c r="B216" s="42"/>
      <c r="C216" s="215" t="s">
        <v>434</v>
      </c>
      <c r="D216" s="215" t="s">
        <v>143</v>
      </c>
      <c r="E216" s="216" t="s">
        <v>818</v>
      </c>
      <c r="F216" s="217" t="s">
        <v>819</v>
      </c>
      <c r="G216" s="218" t="s">
        <v>467</v>
      </c>
      <c r="H216" s="219">
        <v>2</v>
      </c>
      <c r="I216" s="220"/>
      <c r="J216" s="221">
        <f>ROUND(I216*H216,2)</f>
        <v>0</v>
      </c>
      <c r="K216" s="217" t="s">
        <v>147</v>
      </c>
      <c r="L216" s="47"/>
      <c r="M216" s="222" t="s">
        <v>19</v>
      </c>
      <c r="N216" s="223" t="s">
        <v>41</v>
      </c>
      <c r="O216" s="87"/>
      <c r="P216" s="224">
        <f>O216*H216</f>
        <v>0</v>
      </c>
      <c r="Q216" s="224">
        <v>0.050000000000000003</v>
      </c>
      <c r="R216" s="224">
        <f>Q216*H216</f>
        <v>0.10000000000000001</v>
      </c>
      <c r="S216" s="224">
        <v>0</v>
      </c>
      <c r="T216" s="225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26" t="s">
        <v>148</v>
      </c>
      <c r="AT216" s="226" t="s">
        <v>143</v>
      </c>
      <c r="AU216" s="226" t="s">
        <v>79</v>
      </c>
      <c r="AY216" s="20" t="s">
        <v>141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20" t="s">
        <v>77</v>
      </c>
      <c r="BK216" s="227">
        <f>ROUND(I216*H216,2)</f>
        <v>0</v>
      </c>
      <c r="BL216" s="20" t="s">
        <v>148</v>
      </c>
      <c r="BM216" s="226" t="s">
        <v>1444</v>
      </c>
    </row>
    <row r="217" s="2" customFormat="1">
      <c r="A217" s="41"/>
      <c r="B217" s="42"/>
      <c r="C217" s="43"/>
      <c r="D217" s="228" t="s">
        <v>150</v>
      </c>
      <c r="E217" s="43"/>
      <c r="F217" s="229" t="s">
        <v>821</v>
      </c>
      <c r="G217" s="43"/>
      <c r="H217" s="43"/>
      <c r="I217" s="230"/>
      <c r="J217" s="43"/>
      <c r="K217" s="43"/>
      <c r="L217" s="47"/>
      <c r="M217" s="231"/>
      <c r="N217" s="232"/>
      <c r="O217" s="87"/>
      <c r="P217" s="87"/>
      <c r="Q217" s="87"/>
      <c r="R217" s="87"/>
      <c r="S217" s="87"/>
      <c r="T217" s="88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T217" s="20" t="s">
        <v>150</v>
      </c>
      <c r="AU217" s="20" t="s">
        <v>79</v>
      </c>
    </row>
    <row r="218" s="14" customFormat="1">
      <c r="A218" s="14"/>
      <c r="B218" s="244"/>
      <c r="C218" s="245"/>
      <c r="D218" s="235" t="s">
        <v>152</v>
      </c>
      <c r="E218" s="246" t="s">
        <v>19</v>
      </c>
      <c r="F218" s="247" t="s">
        <v>1445</v>
      </c>
      <c r="G218" s="245"/>
      <c r="H218" s="248">
        <v>2</v>
      </c>
      <c r="I218" s="249"/>
      <c r="J218" s="245"/>
      <c r="K218" s="245"/>
      <c r="L218" s="250"/>
      <c r="M218" s="251"/>
      <c r="N218" s="252"/>
      <c r="O218" s="252"/>
      <c r="P218" s="252"/>
      <c r="Q218" s="252"/>
      <c r="R218" s="252"/>
      <c r="S218" s="252"/>
      <c r="T218" s="253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4" t="s">
        <v>152</v>
      </c>
      <c r="AU218" s="254" t="s">
        <v>79</v>
      </c>
      <c r="AV218" s="14" t="s">
        <v>79</v>
      </c>
      <c r="AW218" s="14" t="s">
        <v>32</v>
      </c>
      <c r="AX218" s="14" t="s">
        <v>70</v>
      </c>
      <c r="AY218" s="254" t="s">
        <v>141</v>
      </c>
    </row>
    <row r="219" s="15" customFormat="1">
      <c r="A219" s="15"/>
      <c r="B219" s="255"/>
      <c r="C219" s="256"/>
      <c r="D219" s="235" t="s">
        <v>152</v>
      </c>
      <c r="E219" s="257" t="s">
        <v>19</v>
      </c>
      <c r="F219" s="258" t="s">
        <v>155</v>
      </c>
      <c r="G219" s="256"/>
      <c r="H219" s="259">
        <v>2</v>
      </c>
      <c r="I219" s="260"/>
      <c r="J219" s="256"/>
      <c r="K219" s="256"/>
      <c r="L219" s="261"/>
      <c r="M219" s="262"/>
      <c r="N219" s="263"/>
      <c r="O219" s="263"/>
      <c r="P219" s="263"/>
      <c r="Q219" s="263"/>
      <c r="R219" s="263"/>
      <c r="S219" s="263"/>
      <c r="T219" s="264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T219" s="265" t="s">
        <v>152</v>
      </c>
      <c r="AU219" s="265" t="s">
        <v>79</v>
      </c>
      <c r="AV219" s="15" t="s">
        <v>148</v>
      </c>
      <c r="AW219" s="15" t="s">
        <v>32</v>
      </c>
      <c r="AX219" s="15" t="s">
        <v>77</v>
      </c>
      <c r="AY219" s="265" t="s">
        <v>141</v>
      </c>
    </row>
    <row r="220" s="2" customFormat="1" ht="16.5" customHeight="1">
      <c r="A220" s="41"/>
      <c r="B220" s="42"/>
      <c r="C220" s="277" t="s">
        <v>439</v>
      </c>
      <c r="D220" s="277" t="s">
        <v>354</v>
      </c>
      <c r="E220" s="278" t="s">
        <v>823</v>
      </c>
      <c r="F220" s="279" t="s">
        <v>824</v>
      </c>
      <c r="G220" s="280" t="s">
        <v>467</v>
      </c>
      <c r="H220" s="281">
        <v>2</v>
      </c>
      <c r="I220" s="282"/>
      <c r="J220" s="283">
        <f>ROUND(I220*H220,2)</f>
        <v>0</v>
      </c>
      <c r="K220" s="279" t="s">
        <v>147</v>
      </c>
      <c r="L220" s="284"/>
      <c r="M220" s="285" t="s">
        <v>19</v>
      </c>
      <c r="N220" s="286" t="s">
        <v>41</v>
      </c>
      <c r="O220" s="87"/>
      <c r="P220" s="224">
        <f>O220*H220</f>
        <v>0</v>
      </c>
      <c r="Q220" s="224">
        <v>0.029499999999999998</v>
      </c>
      <c r="R220" s="224">
        <f>Q220*H220</f>
        <v>0.058999999999999997</v>
      </c>
      <c r="S220" s="224">
        <v>0</v>
      </c>
      <c r="T220" s="225">
        <f>S220*H220</f>
        <v>0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R220" s="226" t="s">
        <v>205</v>
      </c>
      <c r="AT220" s="226" t="s">
        <v>354</v>
      </c>
      <c r="AU220" s="226" t="s">
        <v>79</v>
      </c>
      <c r="AY220" s="20" t="s">
        <v>141</v>
      </c>
      <c r="BE220" s="227">
        <f>IF(N220="základní",J220,0)</f>
        <v>0</v>
      </c>
      <c r="BF220" s="227">
        <f>IF(N220="snížená",J220,0)</f>
        <v>0</v>
      </c>
      <c r="BG220" s="227">
        <f>IF(N220="zákl. přenesená",J220,0)</f>
        <v>0</v>
      </c>
      <c r="BH220" s="227">
        <f>IF(N220="sníž. přenesená",J220,0)</f>
        <v>0</v>
      </c>
      <c r="BI220" s="227">
        <f>IF(N220="nulová",J220,0)</f>
        <v>0</v>
      </c>
      <c r="BJ220" s="20" t="s">
        <v>77</v>
      </c>
      <c r="BK220" s="227">
        <f>ROUND(I220*H220,2)</f>
        <v>0</v>
      </c>
      <c r="BL220" s="20" t="s">
        <v>148</v>
      </c>
      <c r="BM220" s="226" t="s">
        <v>1446</v>
      </c>
    </row>
    <row r="221" s="2" customFormat="1">
      <c r="A221" s="41"/>
      <c r="B221" s="42"/>
      <c r="C221" s="43"/>
      <c r="D221" s="235" t="s">
        <v>619</v>
      </c>
      <c r="E221" s="43"/>
      <c r="F221" s="291" t="s">
        <v>826</v>
      </c>
      <c r="G221" s="43"/>
      <c r="H221" s="43"/>
      <c r="I221" s="230"/>
      <c r="J221" s="43"/>
      <c r="K221" s="43"/>
      <c r="L221" s="47"/>
      <c r="M221" s="231"/>
      <c r="N221" s="232"/>
      <c r="O221" s="87"/>
      <c r="P221" s="87"/>
      <c r="Q221" s="87"/>
      <c r="R221" s="87"/>
      <c r="S221" s="87"/>
      <c r="T221" s="88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T221" s="20" t="s">
        <v>619</v>
      </c>
      <c r="AU221" s="20" t="s">
        <v>79</v>
      </c>
    </row>
    <row r="222" s="14" customFormat="1">
      <c r="A222" s="14"/>
      <c r="B222" s="244"/>
      <c r="C222" s="245"/>
      <c r="D222" s="235" t="s">
        <v>152</v>
      </c>
      <c r="E222" s="246" t="s">
        <v>19</v>
      </c>
      <c r="F222" s="247" t="s">
        <v>846</v>
      </c>
      <c r="G222" s="245"/>
      <c r="H222" s="248">
        <v>2</v>
      </c>
      <c r="I222" s="249"/>
      <c r="J222" s="245"/>
      <c r="K222" s="245"/>
      <c r="L222" s="250"/>
      <c r="M222" s="251"/>
      <c r="N222" s="252"/>
      <c r="O222" s="252"/>
      <c r="P222" s="252"/>
      <c r="Q222" s="252"/>
      <c r="R222" s="252"/>
      <c r="S222" s="252"/>
      <c r="T222" s="253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4" t="s">
        <v>152</v>
      </c>
      <c r="AU222" s="254" t="s">
        <v>79</v>
      </c>
      <c r="AV222" s="14" t="s">
        <v>79</v>
      </c>
      <c r="AW222" s="14" t="s">
        <v>32</v>
      </c>
      <c r="AX222" s="14" t="s">
        <v>70</v>
      </c>
      <c r="AY222" s="254" t="s">
        <v>141</v>
      </c>
    </row>
    <row r="223" s="15" customFormat="1">
      <c r="A223" s="15"/>
      <c r="B223" s="255"/>
      <c r="C223" s="256"/>
      <c r="D223" s="235" t="s">
        <v>152</v>
      </c>
      <c r="E223" s="257" t="s">
        <v>19</v>
      </c>
      <c r="F223" s="258" t="s">
        <v>155</v>
      </c>
      <c r="G223" s="256"/>
      <c r="H223" s="259">
        <v>2</v>
      </c>
      <c r="I223" s="260"/>
      <c r="J223" s="256"/>
      <c r="K223" s="256"/>
      <c r="L223" s="261"/>
      <c r="M223" s="262"/>
      <c r="N223" s="263"/>
      <c r="O223" s="263"/>
      <c r="P223" s="263"/>
      <c r="Q223" s="263"/>
      <c r="R223" s="263"/>
      <c r="S223" s="263"/>
      <c r="T223" s="264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65" t="s">
        <v>152</v>
      </c>
      <c r="AU223" s="265" t="s">
        <v>79</v>
      </c>
      <c r="AV223" s="15" t="s">
        <v>148</v>
      </c>
      <c r="AW223" s="15" t="s">
        <v>32</v>
      </c>
      <c r="AX223" s="15" t="s">
        <v>77</v>
      </c>
      <c r="AY223" s="265" t="s">
        <v>141</v>
      </c>
    </row>
    <row r="224" s="2" customFormat="1" ht="16.5" customHeight="1">
      <c r="A224" s="41"/>
      <c r="B224" s="42"/>
      <c r="C224" s="277" t="s">
        <v>444</v>
      </c>
      <c r="D224" s="277" t="s">
        <v>354</v>
      </c>
      <c r="E224" s="278" t="s">
        <v>828</v>
      </c>
      <c r="F224" s="279" t="s">
        <v>829</v>
      </c>
      <c r="G224" s="280" t="s">
        <v>467</v>
      </c>
      <c r="H224" s="281">
        <v>2</v>
      </c>
      <c r="I224" s="282"/>
      <c r="J224" s="283">
        <f>ROUND(I224*H224,2)</f>
        <v>0</v>
      </c>
      <c r="K224" s="279" t="s">
        <v>147</v>
      </c>
      <c r="L224" s="284"/>
      <c r="M224" s="285" t="s">
        <v>19</v>
      </c>
      <c r="N224" s="286" t="s">
        <v>41</v>
      </c>
      <c r="O224" s="87"/>
      <c r="P224" s="224">
        <f>O224*H224</f>
        <v>0</v>
      </c>
      <c r="Q224" s="224">
        <v>0.0025000000000000001</v>
      </c>
      <c r="R224" s="224">
        <f>Q224*H224</f>
        <v>0.0050000000000000001</v>
      </c>
      <c r="S224" s="224">
        <v>0</v>
      </c>
      <c r="T224" s="225">
        <f>S224*H224</f>
        <v>0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26" t="s">
        <v>205</v>
      </c>
      <c r="AT224" s="226" t="s">
        <v>354</v>
      </c>
      <c r="AU224" s="226" t="s">
        <v>79</v>
      </c>
      <c r="AY224" s="20" t="s">
        <v>141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20" t="s">
        <v>77</v>
      </c>
      <c r="BK224" s="227">
        <f>ROUND(I224*H224,2)</f>
        <v>0</v>
      </c>
      <c r="BL224" s="20" t="s">
        <v>148</v>
      </c>
      <c r="BM224" s="226" t="s">
        <v>1447</v>
      </c>
    </row>
    <row r="225" s="14" customFormat="1">
      <c r="A225" s="14"/>
      <c r="B225" s="244"/>
      <c r="C225" s="245"/>
      <c r="D225" s="235" t="s">
        <v>152</v>
      </c>
      <c r="E225" s="246" t="s">
        <v>19</v>
      </c>
      <c r="F225" s="247" t="s">
        <v>1448</v>
      </c>
      <c r="G225" s="245"/>
      <c r="H225" s="248">
        <v>2</v>
      </c>
      <c r="I225" s="249"/>
      <c r="J225" s="245"/>
      <c r="K225" s="245"/>
      <c r="L225" s="250"/>
      <c r="M225" s="251"/>
      <c r="N225" s="252"/>
      <c r="O225" s="252"/>
      <c r="P225" s="252"/>
      <c r="Q225" s="252"/>
      <c r="R225" s="252"/>
      <c r="S225" s="252"/>
      <c r="T225" s="253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4" t="s">
        <v>152</v>
      </c>
      <c r="AU225" s="254" t="s">
        <v>79</v>
      </c>
      <c r="AV225" s="14" t="s">
        <v>79</v>
      </c>
      <c r="AW225" s="14" t="s">
        <v>32</v>
      </c>
      <c r="AX225" s="14" t="s">
        <v>70</v>
      </c>
      <c r="AY225" s="254" t="s">
        <v>141</v>
      </c>
    </row>
    <row r="226" s="15" customFormat="1">
      <c r="A226" s="15"/>
      <c r="B226" s="255"/>
      <c r="C226" s="256"/>
      <c r="D226" s="235" t="s">
        <v>152</v>
      </c>
      <c r="E226" s="257" t="s">
        <v>19</v>
      </c>
      <c r="F226" s="258" t="s">
        <v>155</v>
      </c>
      <c r="G226" s="256"/>
      <c r="H226" s="259">
        <v>2</v>
      </c>
      <c r="I226" s="260"/>
      <c r="J226" s="256"/>
      <c r="K226" s="256"/>
      <c r="L226" s="261"/>
      <c r="M226" s="262"/>
      <c r="N226" s="263"/>
      <c r="O226" s="263"/>
      <c r="P226" s="263"/>
      <c r="Q226" s="263"/>
      <c r="R226" s="263"/>
      <c r="S226" s="263"/>
      <c r="T226" s="264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65" t="s">
        <v>152</v>
      </c>
      <c r="AU226" s="265" t="s">
        <v>79</v>
      </c>
      <c r="AV226" s="15" t="s">
        <v>148</v>
      </c>
      <c r="AW226" s="15" t="s">
        <v>32</v>
      </c>
      <c r="AX226" s="15" t="s">
        <v>77</v>
      </c>
      <c r="AY226" s="265" t="s">
        <v>141</v>
      </c>
    </row>
    <row r="227" s="2" customFormat="1" ht="16.5" customHeight="1">
      <c r="A227" s="41"/>
      <c r="B227" s="42"/>
      <c r="C227" s="215" t="s">
        <v>452</v>
      </c>
      <c r="D227" s="215" t="s">
        <v>143</v>
      </c>
      <c r="E227" s="216" t="s">
        <v>832</v>
      </c>
      <c r="F227" s="217" t="s">
        <v>833</v>
      </c>
      <c r="G227" s="218" t="s">
        <v>467</v>
      </c>
      <c r="H227" s="219">
        <v>5</v>
      </c>
      <c r="I227" s="220"/>
      <c r="J227" s="221">
        <f>ROUND(I227*H227,2)</f>
        <v>0</v>
      </c>
      <c r="K227" s="217" t="s">
        <v>19</v>
      </c>
      <c r="L227" s="47"/>
      <c r="M227" s="222" t="s">
        <v>19</v>
      </c>
      <c r="N227" s="223" t="s">
        <v>41</v>
      </c>
      <c r="O227" s="87"/>
      <c r="P227" s="224">
        <f>O227*H227</f>
        <v>0</v>
      </c>
      <c r="Q227" s="224">
        <v>0</v>
      </c>
      <c r="R227" s="224">
        <f>Q227*H227</f>
        <v>0</v>
      </c>
      <c r="S227" s="224">
        <v>0</v>
      </c>
      <c r="T227" s="225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583</v>
      </c>
      <c r="AT227" s="226" t="s">
        <v>143</v>
      </c>
      <c r="AU227" s="226" t="s">
        <v>79</v>
      </c>
      <c r="AY227" s="20" t="s">
        <v>141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20" t="s">
        <v>77</v>
      </c>
      <c r="BK227" s="227">
        <f>ROUND(I227*H227,2)</f>
        <v>0</v>
      </c>
      <c r="BL227" s="20" t="s">
        <v>583</v>
      </c>
      <c r="BM227" s="226" t="s">
        <v>1449</v>
      </c>
    </row>
    <row r="228" s="2" customFormat="1" ht="16.5" customHeight="1">
      <c r="A228" s="41"/>
      <c r="B228" s="42"/>
      <c r="C228" s="215" t="s">
        <v>458</v>
      </c>
      <c r="D228" s="215" t="s">
        <v>143</v>
      </c>
      <c r="E228" s="216" t="s">
        <v>835</v>
      </c>
      <c r="F228" s="217" t="s">
        <v>836</v>
      </c>
      <c r="G228" s="218" t="s">
        <v>467</v>
      </c>
      <c r="H228" s="219">
        <v>5</v>
      </c>
      <c r="I228" s="220"/>
      <c r="J228" s="221">
        <f>ROUND(I228*H228,2)</f>
        <v>0</v>
      </c>
      <c r="K228" s="217" t="s">
        <v>19</v>
      </c>
      <c r="L228" s="47"/>
      <c r="M228" s="222" t="s">
        <v>19</v>
      </c>
      <c r="N228" s="223" t="s">
        <v>41</v>
      </c>
      <c r="O228" s="87"/>
      <c r="P228" s="224">
        <f>O228*H228</f>
        <v>0</v>
      </c>
      <c r="Q228" s="224">
        <v>0.025000000000000001</v>
      </c>
      <c r="R228" s="224">
        <f>Q228*H228</f>
        <v>0.125</v>
      </c>
      <c r="S228" s="224">
        <v>0</v>
      </c>
      <c r="T228" s="225">
        <f>S228*H228</f>
        <v>0</v>
      </c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R228" s="226" t="s">
        <v>148</v>
      </c>
      <c r="AT228" s="226" t="s">
        <v>143</v>
      </c>
      <c r="AU228" s="226" t="s">
        <v>79</v>
      </c>
      <c r="AY228" s="20" t="s">
        <v>141</v>
      </c>
      <c r="BE228" s="227">
        <f>IF(N228="základní",J228,0)</f>
        <v>0</v>
      </c>
      <c r="BF228" s="227">
        <f>IF(N228="snížená",J228,0)</f>
        <v>0</v>
      </c>
      <c r="BG228" s="227">
        <f>IF(N228="zákl. přenesená",J228,0)</f>
        <v>0</v>
      </c>
      <c r="BH228" s="227">
        <f>IF(N228="sníž. přenesená",J228,0)</f>
        <v>0</v>
      </c>
      <c r="BI228" s="227">
        <f>IF(N228="nulová",J228,0)</f>
        <v>0</v>
      </c>
      <c r="BJ228" s="20" t="s">
        <v>77</v>
      </c>
      <c r="BK228" s="227">
        <f>ROUND(I228*H228,2)</f>
        <v>0</v>
      </c>
      <c r="BL228" s="20" t="s">
        <v>148</v>
      </c>
      <c r="BM228" s="226" t="s">
        <v>1450</v>
      </c>
    </row>
    <row r="229" s="14" customFormat="1">
      <c r="A229" s="14"/>
      <c r="B229" s="244"/>
      <c r="C229" s="245"/>
      <c r="D229" s="235" t="s">
        <v>152</v>
      </c>
      <c r="E229" s="246" t="s">
        <v>19</v>
      </c>
      <c r="F229" s="247" t="s">
        <v>1451</v>
      </c>
      <c r="G229" s="245"/>
      <c r="H229" s="248">
        <v>5</v>
      </c>
      <c r="I229" s="249"/>
      <c r="J229" s="245"/>
      <c r="K229" s="245"/>
      <c r="L229" s="250"/>
      <c r="M229" s="251"/>
      <c r="N229" s="252"/>
      <c r="O229" s="252"/>
      <c r="P229" s="252"/>
      <c r="Q229" s="252"/>
      <c r="R229" s="252"/>
      <c r="S229" s="252"/>
      <c r="T229" s="253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4" t="s">
        <v>152</v>
      </c>
      <c r="AU229" s="254" t="s">
        <v>79</v>
      </c>
      <c r="AV229" s="14" t="s">
        <v>79</v>
      </c>
      <c r="AW229" s="14" t="s">
        <v>32</v>
      </c>
      <c r="AX229" s="14" t="s">
        <v>70</v>
      </c>
      <c r="AY229" s="254" t="s">
        <v>141</v>
      </c>
    </row>
    <row r="230" s="15" customFormat="1">
      <c r="A230" s="15"/>
      <c r="B230" s="255"/>
      <c r="C230" s="256"/>
      <c r="D230" s="235" t="s">
        <v>152</v>
      </c>
      <c r="E230" s="257" t="s">
        <v>19</v>
      </c>
      <c r="F230" s="258" t="s">
        <v>155</v>
      </c>
      <c r="G230" s="256"/>
      <c r="H230" s="259">
        <v>5</v>
      </c>
      <c r="I230" s="260"/>
      <c r="J230" s="256"/>
      <c r="K230" s="256"/>
      <c r="L230" s="261"/>
      <c r="M230" s="262"/>
      <c r="N230" s="263"/>
      <c r="O230" s="263"/>
      <c r="P230" s="263"/>
      <c r="Q230" s="263"/>
      <c r="R230" s="263"/>
      <c r="S230" s="263"/>
      <c r="T230" s="264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65" t="s">
        <v>152</v>
      </c>
      <c r="AU230" s="265" t="s">
        <v>79</v>
      </c>
      <c r="AV230" s="15" t="s">
        <v>148</v>
      </c>
      <c r="AW230" s="15" t="s">
        <v>32</v>
      </c>
      <c r="AX230" s="15" t="s">
        <v>77</v>
      </c>
      <c r="AY230" s="265" t="s">
        <v>141</v>
      </c>
    </row>
    <row r="231" s="2" customFormat="1" ht="24.15" customHeight="1">
      <c r="A231" s="41"/>
      <c r="B231" s="42"/>
      <c r="C231" s="215" t="s">
        <v>464</v>
      </c>
      <c r="D231" s="215" t="s">
        <v>143</v>
      </c>
      <c r="E231" s="216" t="s">
        <v>839</v>
      </c>
      <c r="F231" s="217" t="s">
        <v>840</v>
      </c>
      <c r="G231" s="218" t="s">
        <v>467</v>
      </c>
      <c r="H231" s="219">
        <v>3</v>
      </c>
      <c r="I231" s="220"/>
      <c r="J231" s="221">
        <f>ROUND(I231*H231,2)</f>
        <v>0</v>
      </c>
      <c r="K231" s="217" t="s">
        <v>19</v>
      </c>
      <c r="L231" s="47"/>
      <c r="M231" s="222" t="s">
        <v>19</v>
      </c>
      <c r="N231" s="223" t="s">
        <v>41</v>
      </c>
      <c r="O231" s="87"/>
      <c r="P231" s="224">
        <f>O231*H231</f>
        <v>0</v>
      </c>
      <c r="Q231" s="224">
        <v>0.0060000000000000001</v>
      </c>
      <c r="R231" s="224">
        <f>Q231*H231</f>
        <v>0.018000000000000002</v>
      </c>
      <c r="S231" s="224">
        <v>0</v>
      </c>
      <c r="T231" s="225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26" t="s">
        <v>148</v>
      </c>
      <c r="AT231" s="226" t="s">
        <v>143</v>
      </c>
      <c r="AU231" s="226" t="s">
        <v>79</v>
      </c>
      <c r="AY231" s="20" t="s">
        <v>141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20" t="s">
        <v>77</v>
      </c>
      <c r="BK231" s="227">
        <f>ROUND(I231*H231,2)</f>
        <v>0</v>
      </c>
      <c r="BL231" s="20" t="s">
        <v>148</v>
      </c>
      <c r="BM231" s="226" t="s">
        <v>1452</v>
      </c>
    </row>
    <row r="232" s="14" customFormat="1">
      <c r="A232" s="14"/>
      <c r="B232" s="244"/>
      <c r="C232" s="245"/>
      <c r="D232" s="235" t="s">
        <v>152</v>
      </c>
      <c r="E232" s="246" t="s">
        <v>19</v>
      </c>
      <c r="F232" s="247" t="s">
        <v>1453</v>
      </c>
      <c r="G232" s="245"/>
      <c r="H232" s="248">
        <v>3</v>
      </c>
      <c r="I232" s="249"/>
      <c r="J232" s="245"/>
      <c r="K232" s="245"/>
      <c r="L232" s="250"/>
      <c r="M232" s="251"/>
      <c r="N232" s="252"/>
      <c r="O232" s="252"/>
      <c r="P232" s="252"/>
      <c r="Q232" s="252"/>
      <c r="R232" s="252"/>
      <c r="S232" s="252"/>
      <c r="T232" s="253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4" t="s">
        <v>152</v>
      </c>
      <c r="AU232" s="254" t="s">
        <v>79</v>
      </c>
      <c r="AV232" s="14" t="s">
        <v>79</v>
      </c>
      <c r="AW232" s="14" t="s">
        <v>32</v>
      </c>
      <c r="AX232" s="14" t="s">
        <v>70</v>
      </c>
      <c r="AY232" s="254" t="s">
        <v>141</v>
      </c>
    </row>
    <row r="233" s="15" customFormat="1">
      <c r="A233" s="15"/>
      <c r="B233" s="255"/>
      <c r="C233" s="256"/>
      <c r="D233" s="235" t="s">
        <v>152</v>
      </c>
      <c r="E233" s="257" t="s">
        <v>19</v>
      </c>
      <c r="F233" s="258" t="s">
        <v>155</v>
      </c>
      <c r="G233" s="256"/>
      <c r="H233" s="259">
        <v>3</v>
      </c>
      <c r="I233" s="260"/>
      <c r="J233" s="256"/>
      <c r="K233" s="256"/>
      <c r="L233" s="261"/>
      <c r="M233" s="262"/>
      <c r="N233" s="263"/>
      <c r="O233" s="263"/>
      <c r="P233" s="263"/>
      <c r="Q233" s="263"/>
      <c r="R233" s="263"/>
      <c r="S233" s="263"/>
      <c r="T233" s="264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T233" s="265" t="s">
        <v>152</v>
      </c>
      <c r="AU233" s="265" t="s">
        <v>79</v>
      </c>
      <c r="AV233" s="15" t="s">
        <v>148</v>
      </c>
      <c r="AW233" s="15" t="s">
        <v>32</v>
      </c>
      <c r="AX233" s="15" t="s">
        <v>77</v>
      </c>
      <c r="AY233" s="265" t="s">
        <v>141</v>
      </c>
    </row>
    <row r="234" s="12" customFormat="1" ht="22.8" customHeight="1">
      <c r="A234" s="12"/>
      <c r="B234" s="199"/>
      <c r="C234" s="200"/>
      <c r="D234" s="201" t="s">
        <v>69</v>
      </c>
      <c r="E234" s="213" t="s">
        <v>598</v>
      </c>
      <c r="F234" s="213" t="s">
        <v>599</v>
      </c>
      <c r="G234" s="200"/>
      <c r="H234" s="200"/>
      <c r="I234" s="203"/>
      <c r="J234" s="214">
        <f>BK234</f>
        <v>0</v>
      </c>
      <c r="K234" s="200"/>
      <c r="L234" s="205"/>
      <c r="M234" s="206"/>
      <c r="N234" s="207"/>
      <c r="O234" s="207"/>
      <c r="P234" s="208">
        <f>SUM(P235:P236)</f>
        <v>0</v>
      </c>
      <c r="Q234" s="207"/>
      <c r="R234" s="208">
        <f>SUM(R235:R236)</f>
        <v>0</v>
      </c>
      <c r="S234" s="207"/>
      <c r="T234" s="209">
        <f>SUM(T235:T236)</f>
        <v>0</v>
      </c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R234" s="210" t="s">
        <v>77</v>
      </c>
      <c r="AT234" s="211" t="s">
        <v>69</v>
      </c>
      <c r="AU234" s="211" t="s">
        <v>77</v>
      </c>
      <c r="AY234" s="210" t="s">
        <v>141</v>
      </c>
      <c r="BK234" s="212">
        <f>SUM(BK235:BK236)</f>
        <v>0</v>
      </c>
    </row>
    <row r="235" s="2" customFormat="1" ht="24.15" customHeight="1">
      <c r="A235" s="41"/>
      <c r="B235" s="42"/>
      <c r="C235" s="215" t="s">
        <v>471</v>
      </c>
      <c r="D235" s="215" t="s">
        <v>143</v>
      </c>
      <c r="E235" s="216" t="s">
        <v>601</v>
      </c>
      <c r="F235" s="217" t="s">
        <v>602</v>
      </c>
      <c r="G235" s="218" t="s">
        <v>320</v>
      </c>
      <c r="H235" s="219">
        <v>3.573</v>
      </c>
      <c r="I235" s="220"/>
      <c r="J235" s="221">
        <f>ROUND(I235*H235,2)</f>
        <v>0</v>
      </c>
      <c r="K235" s="217" t="s">
        <v>147</v>
      </c>
      <c r="L235" s="47"/>
      <c r="M235" s="222" t="s">
        <v>19</v>
      </c>
      <c r="N235" s="223" t="s">
        <v>41</v>
      </c>
      <c r="O235" s="87"/>
      <c r="P235" s="224">
        <f>O235*H235</f>
        <v>0</v>
      </c>
      <c r="Q235" s="224">
        <v>0</v>
      </c>
      <c r="R235" s="224">
        <f>Q235*H235</f>
        <v>0</v>
      </c>
      <c r="S235" s="224">
        <v>0</v>
      </c>
      <c r="T235" s="225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26" t="s">
        <v>148</v>
      </c>
      <c r="AT235" s="226" t="s">
        <v>143</v>
      </c>
      <c r="AU235" s="226" t="s">
        <v>79</v>
      </c>
      <c r="AY235" s="20" t="s">
        <v>141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20" t="s">
        <v>77</v>
      </c>
      <c r="BK235" s="227">
        <f>ROUND(I235*H235,2)</f>
        <v>0</v>
      </c>
      <c r="BL235" s="20" t="s">
        <v>148</v>
      </c>
      <c r="BM235" s="226" t="s">
        <v>1454</v>
      </c>
    </row>
    <row r="236" s="2" customFormat="1">
      <c r="A236" s="41"/>
      <c r="B236" s="42"/>
      <c r="C236" s="43"/>
      <c r="D236" s="228" t="s">
        <v>150</v>
      </c>
      <c r="E236" s="43"/>
      <c r="F236" s="229" t="s">
        <v>604</v>
      </c>
      <c r="G236" s="43"/>
      <c r="H236" s="43"/>
      <c r="I236" s="230"/>
      <c r="J236" s="43"/>
      <c r="K236" s="43"/>
      <c r="L236" s="47"/>
      <c r="M236" s="287"/>
      <c r="N236" s="288"/>
      <c r="O236" s="289"/>
      <c r="P236" s="289"/>
      <c r="Q236" s="289"/>
      <c r="R236" s="289"/>
      <c r="S236" s="289"/>
      <c r="T236" s="290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T236" s="20" t="s">
        <v>150</v>
      </c>
      <c r="AU236" s="20" t="s">
        <v>79</v>
      </c>
    </row>
    <row r="237" s="2" customFormat="1" ht="6.96" customHeight="1">
      <c r="A237" s="41"/>
      <c r="B237" s="62"/>
      <c r="C237" s="63"/>
      <c r="D237" s="63"/>
      <c r="E237" s="63"/>
      <c r="F237" s="63"/>
      <c r="G237" s="63"/>
      <c r="H237" s="63"/>
      <c r="I237" s="63"/>
      <c r="J237" s="63"/>
      <c r="K237" s="63"/>
      <c r="L237" s="47"/>
      <c r="M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</row>
  </sheetData>
  <sheetProtection sheet="1" autoFilter="0" formatColumns="0" formatRows="0" objects="1" scenarios="1" spinCount="100000" saltValue="TdjVNsSFhs+anrkz76d9Dod5xZ6q8YPfQvV/unVezXl+Sc7d/yyMnlENB+c7fftEyTK9YnvMu50kaCntguZ1pQ==" hashValue="S5SbTZFkfhjKe3C13DE0tDFfi8GVIfrtw2S26cWEWVOUDOvuRlQoko6HHCcNTaKo7adGpxMObSLq/Bpq+ju5wQ==" algorithmName="SHA-512" password="CC51"/>
  <autoFilter ref="C89:K23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8:H78"/>
    <mergeCell ref="E80:H80"/>
    <mergeCell ref="E82:H82"/>
    <mergeCell ref="L2:V2"/>
  </mergeCells>
  <hyperlinks>
    <hyperlink ref="F94" r:id="rId1" display="https://podminky.urs.cz/item/CS_URS_2025_02/857242122"/>
    <hyperlink ref="F108" r:id="rId2" display="https://podminky.urs.cz/item/CS_URS_2025_02/857244122"/>
    <hyperlink ref="F113" r:id="rId3" display="https://podminky.urs.cz/item/CS_URS_2025_02/857262122"/>
    <hyperlink ref="F123" r:id="rId4" display="https://podminky.urs.cz/item/CS_URS_2025_02/857264122"/>
    <hyperlink ref="F129" r:id="rId5" display="https://podminky.urs.cz/item/CS_URS_2025_02/877241101"/>
    <hyperlink ref="F146" r:id="rId6" display="https://podminky.urs.cz/item/CS_URS_2025_02/877251101"/>
    <hyperlink ref="F154" r:id="rId7" display="https://podminky.urs.cz/item/CS_URS_2025_02/892241111"/>
    <hyperlink ref="F158" r:id="rId8" display="https://podminky.urs.cz/item/CS_URS_2025_02/892271111"/>
    <hyperlink ref="F162" r:id="rId9" display="https://podminky.urs.cz/item/CS_URS_2025_02/892273122"/>
    <hyperlink ref="F167" r:id="rId10" display="https://podminky.urs.cz/item/CS_URS_2025_02/892372111"/>
    <hyperlink ref="F169" r:id="rId11" display="https://podminky.urs.cz/item/CS_URS_2025_02/898150101"/>
    <hyperlink ref="F174" r:id="rId12" display="https://podminky.urs.cz/item/CS_URS_2025_02/899713111"/>
    <hyperlink ref="F178" r:id="rId13" display="https://podminky.urs.cz/item/CS_URS_2025_02/899721111"/>
    <hyperlink ref="F194" r:id="rId14" display="https://podminky.urs.cz/item/CS_URS_2025_02/891241112"/>
    <hyperlink ref="F200" r:id="rId15" display="https://podminky.urs.cz/item/CS_URS_2025_02/891247112"/>
    <hyperlink ref="F217" r:id="rId16" display="https://podminky.urs.cz/item/CS_URS_2025_02/899401113"/>
    <hyperlink ref="F236" r:id="rId17" display="https://podminky.urs.cz/item/CS_URS_2025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8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102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79</v>
      </c>
    </row>
    <row r="4" s="1" customFormat="1" ht="24.96" customHeight="1">
      <c r="B4" s="23"/>
      <c r="D4" s="143" t="s">
        <v>109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26.25" customHeight="1">
      <c r="B7" s="23"/>
      <c r="E7" s="146" t="str">
        <f>'Rekapitulace stavby'!K6</f>
        <v>UHERSKÉ HRADIŠTĚ, MAŘATICE, UL. NA ZÁPOVĚDI REKONSTRUKCE VODOVODNÍCH ŘADŮ O-7 A O-8</v>
      </c>
      <c r="F7" s="145"/>
      <c r="G7" s="145"/>
      <c r="H7" s="145"/>
      <c r="L7" s="23"/>
    </row>
    <row r="8" s="1" customFormat="1" ht="12" customHeight="1">
      <c r="B8" s="23"/>
      <c r="D8" s="145" t="s">
        <v>110</v>
      </c>
      <c r="L8" s="23"/>
    </row>
    <row r="9" s="2" customFormat="1" ht="16.5" customHeight="1">
      <c r="A9" s="41"/>
      <c r="B9" s="47"/>
      <c r="C9" s="41"/>
      <c r="D9" s="41"/>
      <c r="E9" s="146" t="s">
        <v>1052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112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1455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19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21</v>
      </c>
      <c r="E14" s="41"/>
      <c r="F14" s="136" t="s">
        <v>22</v>
      </c>
      <c r="G14" s="41"/>
      <c r="H14" s="41"/>
      <c r="I14" s="145" t="s">
        <v>23</v>
      </c>
      <c r="J14" s="149" t="str">
        <f>'Rekapitulace stavby'!AN8</f>
        <v>25. 9. 2025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25</v>
      </c>
      <c r="E16" s="41"/>
      <c r="F16" s="41"/>
      <c r="G16" s="41"/>
      <c r="H16" s="41"/>
      <c r="I16" s="145" t="s">
        <v>26</v>
      </c>
      <c r="J16" s="136" t="str">
        <f>IF('Rekapitulace stavby'!AN10="","",'Rekapitulace stavby'!AN10)</f>
        <v/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tr">
        <f>IF('Rekapitulace stavby'!E11="","",'Rekapitulace stavby'!E11)</f>
        <v xml:space="preserve"> </v>
      </c>
      <c r="F17" s="41"/>
      <c r="G17" s="41"/>
      <c r="H17" s="41"/>
      <c r="I17" s="145" t="s">
        <v>28</v>
      </c>
      <c r="J17" s="136" t="str">
        <f>IF('Rekapitulace stavby'!AN11="","",'Rekapitulace stavby'!AN11)</f>
        <v/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29</v>
      </c>
      <c r="E19" s="41"/>
      <c r="F19" s="41"/>
      <c r="G19" s="41"/>
      <c r="H19" s="41"/>
      <c r="I19" s="145" t="s">
        <v>26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28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31</v>
      </c>
      <c r="E22" s="41"/>
      <c r="F22" s="41"/>
      <c r="G22" s="41"/>
      <c r="H22" s="41"/>
      <c r="I22" s="145" t="s">
        <v>26</v>
      </c>
      <c r="J22" s="136" t="str">
        <f>IF('Rekapitulace stavby'!AN16="","",'Rekapitulace stavby'!AN16)</f>
        <v/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tr">
        <f>IF('Rekapitulace stavby'!E17="","",'Rekapitulace stavby'!E17)</f>
        <v xml:space="preserve"> </v>
      </c>
      <c r="F23" s="41"/>
      <c r="G23" s="41"/>
      <c r="H23" s="41"/>
      <c r="I23" s="145" t="s">
        <v>28</v>
      </c>
      <c r="J23" s="136" t="str">
        <f>IF('Rekapitulace stavby'!AN17="","",'Rekapitulace stavby'!AN17)</f>
        <v/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33</v>
      </c>
      <c r="E25" s="41"/>
      <c r="F25" s="41"/>
      <c r="G25" s="41"/>
      <c r="H25" s="41"/>
      <c r="I25" s="145" t="s">
        <v>26</v>
      </c>
      <c r="J25" s="136" t="str">
        <f>IF('Rekapitulace stavby'!AN19="","",'Rekapitulace stavby'!AN19)</f>
        <v/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5" t="s">
        <v>28</v>
      </c>
      <c r="J26" s="136" t="str">
        <f>IF('Rekapitulace stavby'!AN20="","",'Rekapitulace stavby'!AN20)</f>
        <v/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34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36</v>
      </c>
      <c r="E32" s="41"/>
      <c r="F32" s="41"/>
      <c r="G32" s="41"/>
      <c r="H32" s="41"/>
      <c r="I32" s="41"/>
      <c r="J32" s="156">
        <f>ROUND(J90,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38</v>
      </c>
      <c r="G34" s="41"/>
      <c r="H34" s="41"/>
      <c r="I34" s="157" t="s">
        <v>37</v>
      </c>
      <c r="J34" s="157" t="s">
        <v>39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40</v>
      </c>
      <c r="E35" s="145" t="s">
        <v>41</v>
      </c>
      <c r="F35" s="159">
        <f>ROUND((SUM(BE90:BE199)),  2)</f>
        <v>0</v>
      </c>
      <c r="G35" s="41"/>
      <c r="H35" s="41"/>
      <c r="I35" s="160">
        <v>0.20999999999999999</v>
      </c>
      <c r="J35" s="159">
        <f>ROUND(((SUM(BE90:BE199))*I35),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42</v>
      </c>
      <c r="F36" s="159">
        <f>ROUND((SUM(BF90:BF199)),  2)</f>
        <v>0</v>
      </c>
      <c r="G36" s="41"/>
      <c r="H36" s="41"/>
      <c r="I36" s="160">
        <v>0.12</v>
      </c>
      <c r="J36" s="159">
        <f>ROUND(((SUM(BF90:BF199))*I36),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43</v>
      </c>
      <c r="F37" s="159">
        <f>ROUND((SUM(BG90:BG199)),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44</v>
      </c>
      <c r="F38" s="159">
        <f>ROUND((SUM(BH90:BH199)),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45</v>
      </c>
      <c r="F39" s="159">
        <f>ROUND((SUM(BI90:BI199)),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46</v>
      </c>
      <c r="E41" s="163"/>
      <c r="F41" s="163"/>
      <c r="G41" s="164" t="s">
        <v>47</v>
      </c>
      <c r="H41" s="165" t="s">
        <v>48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114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2" t="str">
        <f>E7</f>
        <v>UHERSKÉ HRADIŠTĚ, MAŘATICE, UL. NA ZÁPOVĚDI REKONSTRUKCE VODOVODNÍCH ŘADŮ O-7 A O-8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110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1052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112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SO02.3 - Výpis materiálu přípojky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21</v>
      </c>
      <c r="D56" s="43"/>
      <c r="E56" s="43"/>
      <c r="F56" s="30" t="str">
        <f>F14</f>
        <v>Uherské Hradiště, místní části Mařatice</v>
      </c>
      <c r="G56" s="43"/>
      <c r="H56" s="43"/>
      <c r="I56" s="35" t="s">
        <v>23</v>
      </c>
      <c r="J56" s="75" t="str">
        <f>IF(J14="","",J14)</f>
        <v>25. 9. 2025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25</v>
      </c>
      <c r="D58" s="43"/>
      <c r="E58" s="43"/>
      <c r="F58" s="30" t="str">
        <f>E17</f>
        <v xml:space="preserve"> </v>
      </c>
      <c r="G58" s="43"/>
      <c r="H58" s="43"/>
      <c r="I58" s="35" t="s">
        <v>31</v>
      </c>
      <c r="J58" s="39" t="str">
        <f>E23</f>
        <v xml:space="preserve"> 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29</v>
      </c>
      <c r="D59" s="43"/>
      <c r="E59" s="43"/>
      <c r="F59" s="30" t="str">
        <f>IF(E20="","",E20)</f>
        <v>Vyplň údaj</v>
      </c>
      <c r="G59" s="43"/>
      <c r="H59" s="43"/>
      <c r="I59" s="35" t="s">
        <v>33</v>
      </c>
      <c r="J59" s="39" t="str">
        <f>E26</f>
        <v xml:space="preserve"> 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115</v>
      </c>
      <c r="D61" s="174"/>
      <c r="E61" s="174"/>
      <c r="F61" s="174"/>
      <c r="G61" s="174"/>
      <c r="H61" s="174"/>
      <c r="I61" s="174"/>
      <c r="J61" s="175" t="s">
        <v>116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68</v>
      </c>
      <c r="D63" s="43"/>
      <c r="E63" s="43"/>
      <c r="F63" s="43"/>
      <c r="G63" s="43"/>
      <c r="H63" s="43"/>
      <c r="I63" s="43"/>
      <c r="J63" s="105">
        <f>J90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117</v>
      </c>
    </row>
    <row r="64" s="9" customFormat="1" ht="24.96" customHeight="1">
      <c r="A64" s="9"/>
      <c r="B64" s="177"/>
      <c r="C64" s="178"/>
      <c r="D64" s="179" t="s">
        <v>606</v>
      </c>
      <c r="E64" s="180"/>
      <c r="F64" s="180"/>
      <c r="G64" s="180"/>
      <c r="H64" s="180"/>
      <c r="I64" s="180"/>
      <c r="J64" s="181">
        <f>J91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607</v>
      </c>
      <c r="E65" s="185"/>
      <c r="F65" s="185"/>
      <c r="G65" s="185"/>
      <c r="H65" s="185"/>
      <c r="I65" s="185"/>
      <c r="J65" s="186">
        <f>J92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608</v>
      </c>
      <c r="E66" s="185"/>
      <c r="F66" s="185"/>
      <c r="G66" s="185"/>
      <c r="H66" s="185"/>
      <c r="I66" s="185"/>
      <c r="J66" s="186">
        <f>J147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609</v>
      </c>
      <c r="E67" s="185"/>
      <c r="F67" s="185"/>
      <c r="G67" s="185"/>
      <c r="H67" s="185"/>
      <c r="I67" s="185"/>
      <c r="J67" s="186">
        <f>J151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125</v>
      </c>
      <c r="E68" s="185"/>
      <c r="F68" s="185"/>
      <c r="G68" s="185"/>
      <c r="H68" s="185"/>
      <c r="I68" s="185"/>
      <c r="J68" s="186">
        <f>J197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41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62"/>
      <c r="C70" s="63"/>
      <c r="D70" s="63"/>
      <c r="E70" s="63"/>
      <c r="F70" s="63"/>
      <c r="G70" s="63"/>
      <c r="H70" s="63"/>
      <c r="I70" s="63"/>
      <c r="J70" s="63"/>
      <c r="K70" s="6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4" s="2" customFormat="1" ht="6.96" customHeight="1">
      <c r="A74" s="41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4.96" customHeight="1">
      <c r="A75" s="41"/>
      <c r="B75" s="42"/>
      <c r="C75" s="26" t="s">
        <v>126</v>
      </c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16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6.25" customHeight="1">
      <c r="A78" s="41"/>
      <c r="B78" s="42"/>
      <c r="C78" s="43"/>
      <c r="D78" s="43"/>
      <c r="E78" s="172" t="str">
        <f>E7</f>
        <v>UHERSKÉ HRADIŠTĚ, MAŘATICE, UL. NA ZÁPOVĚDI REKONSTRUKCE VODOVODNÍCH ŘADŮ O-7 A O-8</v>
      </c>
      <c r="F78" s="35"/>
      <c r="G78" s="35"/>
      <c r="H78" s="35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" customFormat="1" ht="12" customHeight="1">
      <c r="B79" s="24"/>
      <c r="C79" s="35" t="s">
        <v>110</v>
      </c>
      <c r="D79" s="25"/>
      <c r="E79" s="25"/>
      <c r="F79" s="25"/>
      <c r="G79" s="25"/>
      <c r="H79" s="25"/>
      <c r="I79" s="25"/>
      <c r="J79" s="25"/>
      <c r="K79" s="25"/>
      <c r="L79" s="23"/>
    </row>
    <row r="80" s="2" customFormat="1" ht="16.5" customHeight="1">
      <c r="A80" s="41"/>
      <c r="B80" s="42"/>
      <c r="C80" s="43"/>
      <c r="D80" s="43"/>
      <c r="E80" s="172" t="s">
        <v>1052</v>
      </c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112</v>
      </c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6.5" customHeight="1">
      <c r="A82" s="41"/>
      <c r="B82" s="42"/>
      <c r="C82" s="43"/>
      <c r="D82" s="43"/>
      <c r="E82" s="72" t="str">
        <f>E11</f>
        <v>SO02.3 - Výpis materiálu přípojky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21</v>
      </c>
      <c r="D84" s="43"/>
      <c r="E84" s="43"/>
      <c r="F84" s="30" t="str">
        <f>F14</f>
        <v>Uherské Hradiště, místní části Mařatice</v>
      </c>
      <c r="G84" s="43"/>
      <c r="H84" s="43"/>
      <c r="I84" s="35" t="s">
        <v>23</v>
      </c>
      <c r="J84" s="75" t="str">
        <f>IF(J14="","",J14)</f>
        <v>25. 9. 2025</v>
      </c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5.15" customHeight="1">
      <c r="A86" s="41"/>
      <c r="B86" s="42"/>
      <c r="C86" s="35" t="s">
        <v>25</v>
      </c>
      <c r="D86" s="43"/>
      <c r="E86" s="43"/>
      <c r="F86" s="30" t="str">
        <f>E17</f>
        <v xml:space="preserve"> </v>
      </c>
      <c r="G86" s="43"/>
      <c r="H86" s="43"/>
      <c r="I86" s="35" t="s">
        <v>31</v>
      </c>
      <c r="J86" s="39" t="str">
        <f>E23</f>
        <v xml:space="preserve"> 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5.15" customHeight="1">
      <c r="A87" s="41"/>
      <c r="B87" s="42"/>
      <c r="C87" s="35" t="s">
        <v>29</v>
      </c>
      <c r="D87" s="43"/>
      <c r="E87" s="43"/>
      <c r="F87" s="30" t="str">
        <f>IF(E20="","",E20)</f>
        <v>Vyplň údaj</v>
      </c>
      <c r="G87" s="43"/>
      <c r="H87" s="43"/>
      <c r="I87" s="35" t="s">
        <v>33</v>
      </c>
      <c r="J87" s="39" t="str">
        <f>E26</f>
        <v xml:space="preserve"> 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0.32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11" customFormat="1" ht="29.28" customHeight="1">
      <c r="A89" s="188"/>
      <c r="B89" s="189"/>
      <c r="C89" s="190" t="s">
        <v>127</v>
      </c>
      <c r="D89" s="191" t="s">
        <v>55</v>
      </c>
      <c r="E89" s="191" t="s">
        <v>51</v>
      </c>
      <c r="F89" s="191" t="s">
        <v>52</v>
      </c>
      <c r="G89" s="191" t="s">
        <v>128</v>
      </c>
      <c r="H89" s="191" t="s">
        <v>129</v>
      </c>
      <c r="I89" s="191" t="s">
        <v>130</v>
      </c>
      <c r="J89" s="191" t="s">
        <v>116</v>
      </c>
      <c r="K89" s="192" t="s">
        <v>131</v>
      </c>
      <c r="L89" s="193"/>
      <c r="M89" s="95" t="s">
        <v>19</v>
      </c>
      <c r="N89" s="96" t="s">
        <v>40</v>
      </c>
      <c r="O89" s="96" t="s">
        <v>132</v>
      </c>
      <c r="P89" s="96" t="s">
        <v>133</v>
      </c>
      <c r="Q89" s="96" t="s">
        <v>134</v>
      </c>
      <c r="R89" s="96" t="s">
        <v>135</v>
      </c>
      <c r="S89" s="96" t="s">
        <v>136</v>
      </c>
      <c r="T89" s="97" t="s">
        <v>137</v>
      </c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</row>
    <row r="90" s="2" customFormat="1" ht="22.8" customHeight="1">
      <c r="A90" s="41"/>
      <c r="B90" s="42"/>
      <c r="C90" s="102" t="s">
        <v>138</v>
      </c>
      <c r="D90" s="43"/>
      <c r="E90" s="43"/>
      <c r="F90" s="43"/>
      <c r="G90" s="43"/>
      <c r="H90" s="43"/>
      <c r="I90" s="43"/>
      <c r="J90" s="194">
        <f>BK90</f>
        <v>0</v>
      </c>
      <c r="K90" s="43"/>
      <c r="L90" s="47"/>
      <c r="M90" s="98"/>
      <c r="N90" s="195"/>
      <c r="O90" s="99"/>
      <c r="P90" s="196">
        <f>P91</f>
        <v>0</v>
      </c>
      <c r="Q90" s="99"/>
      <c r="R90" s="196">
        <f>R91</f>
        <v>3.3801860400000003</v>
      </c>
      <c r="S90" s="99"/>
      <c r="T90" s="197">
        <f>T91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69</v>
      </c>
      <c r="AU90" s="20" t="s">
        <v>117</v>
      </c>
      <c r="BK90" s="198">
        <f>BK91</f>
        <v>0</v>
      </c>
    </row>
    <row r="91" s="12" customFormat="1" ht="25.92" customHeight="1">
      <c r="A91" s="12"/>
      <c r="B91" s="199"/>
      <c r="C91" s="200"/>
      <c r="D91" s="201" t="s">
        <v>69</v>
      </c>
      <c r="E91" s="202" t="s">
        <v>139</v>
      </c>
      <c r="F91" s="202" t="s">
        <v>610</v>
      </c>
      <c r="G91" s="200"/>
      <c r="H91" s="200"/>
      <c r="I91" s="203"/>
      <c r="J91" s="204">
        <f>BK91</f>
        <v>0</v>
      </c>
      <c r="K91" s="200"/>
      <c r="L91" s="205"/>
      <c r="M91" s="206"/>
      <c r="N91" s="207"/>
      <c r="O91" s="207"/>
      <c r="P91" s="208">
        <f>P92+P147+P151+P197</f>
        <v>0</v>
      </c>
      <c r="Q91" s="207"/>
      <c r="R91" s="208">
        <f>R92+R147+R151+R197</f>
        <v>3.3801860400000003</v>
      </c>
      <c r="S91" s="207"/>
      <c r="T91" s="209">
        <f>T92+T147+T151+T197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77</v>
      </c>
      <c r="AT91" s="211" t="s">
        <v>69</v>
      </c>
      <c r="AU91" s="211" t="s">
        <v>70</v>
      </c>
      <c r="AY91" s="210" t="s">
        <v>141</v>
      </c>
      <c r="BK91" s="212">
        <f>BK92+BK147+BK151+BK197</f>
        <v>0</v>
      </c>
    </row>
    <row r="92" s="12" customFormat="1" ht="22.8" customHeight="1">
      <c r="A92" s="12"/>
      <c r="B92" s="199"/>
      <c r="C92" s="200"/>
      <c r="D92" s="201" t="s">
        <v>69</v>
      </c>
      <c r="E92" s="213" t="s">
        <v>205</v>
      </c>
      <c r="F92" s="213" t="s">
        <v>611</v>
      </c>
      <c r="G92" s="200"/>
      <c r="H92" s="200"/>
      <c r="I92" s="203"/>
      <c r="J92" s="214">
        <f>BK92</f>
        <v>0</v>
      </c>
      <c r="K92" s="200"/>
      <c r="L92" s="205"/>
      <c r="M92" s="206"/>
      <c r="N92" s="207"/>
      <c r="O92" s="207"/>
      <c r="P92" s="208">
        <f>SUM(P93:P146)</f>
        <v>0</v>
      </c>
      <c r="Q92" s="207"/>
      <c r="R92" s="208">
        <f>SUM(R93:R146)</f>
        <v>0.066536039999999991</v>
      </c>
      <c r="S92" s="207"/>
      <c r="T92" s="209">
        <f>SUM(T93:T146)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77</v>
      </c>
      <c r="AT92" s="211" t="s">
        <v>69</v>
      </c>
      <c r="AU92" s="211" t="s">
        <v>77</v>
      </c>
      <c r="AY92" s="210" t="s">
        <v>141</v>
      </c>
      <c r="BK92" s="212">
        <f>SUM(BK93:BK146)</f>
        <v>0</v>
      </c>
    </row>
    <row r="93" s="2" customFormat="1" ht="24.15" customHeight="1">
      <c r="A93" s="41"/>
      <c r="B93" s="42"/>
      <c r="C93" s="215" t="s">
        <v>77</v>
      </c>
      <c r="D93" s="215" t="s">
        <v>143</v>
      </c>
      <c r="E93" s="216" t="s">
        <v>644</v>
      </c>
      <c r="F93" s="217" t="s">
        <v>645</v>
      </c>
      <c r="G93" s="218" t="s">
        <v>467</v>
      </c>
      <c r="H93" s="219">
        <v>1</v>
      </c>
      <c r="I93" s="220"/>
      <c r="J93" s="221">
        <f>ROUND(I93*H93,2)</f>
        <v>0</v>
      </c>
      <c r="K93" s="217" t="s">
        <v>147</v>
      </c>
      <c r="L93" s="47"/>
      <c r="M93" s="222" t="s">
        <v>19</v>
      </c>
      <c r="N93" s="223" t="s">
        <v>41</v>
      </c>
      <c r="O93" s="87"/>
      <c r="P93" s="224">
        <f>O93*H93</f>
        <v>0</v>
      </c>
      <c r="Q93" s="224">
        <v>0</v>
      </c>
      <c r="R93" s="224">
        <f>Q93*H93</f>
        <v>0</v>
      </c>
      <c r="S93" s="224">
        <v>0</v>
      </c>
      <c r="T93" s="225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6" t="s">
        <v>148</v>
      </c>
      <c r="AT93" s="226" t="s">
        <v>143</v>
      </c>
      <c r="AU93" s="226" t="s">
        <v>79</v>
      </c>
      <c r="AY93" s="20" t="s">
        <v>141</v>
      </c>
      <c r="BE93" s="227">
        <f>IF(N93="základní",J93,0)</f>
        <v>0</v>
      </c>
      <c r="BF93" s="227">
        <f>IF(N93="snížená",J93,0)</f>
        <v>0</v>
      </c>
      <c r="BG93" s="227">
        <f>IF(N93="zákl. přenesená",J93,0)</f>
        <v>0</v>
      </c>
      <c r="BH93" s="227">
        <f>IF(N93="sníž. přenesená",J93,0)</f>
        <v>0</v>
      </c>
      <c r="BI93" s="227">
        <f>IF(N93="nulová",J93,0)</f>
        <v>0</v>
      </c>
      <c r="BJ93" s="20" t="s">
        <v>77</v>
      </c>
      <c r="BK93" s="227">
        <f>ROUND(I93*H93,2)</f>
        <v>0</v>
      </c>
      <c r="BL93" s="20" t="s">
        <v>148</v>
      </c>
      <c r="BM93" s="226" t="s">
        <v>1456</v>
      </c>
    </row>
    <row r="94" s="2" customFormat="1">
      <c r="A94" s="41"/>
      <c r="B94" s="42"/>
      <c r="C94" s="43"/>
      <c r="D94" s="228" t="s">
        <v>150</v>
      </c>
      <c r="E94" s="43"/>
      <c r="F94" s="229" t="s">
        <v>647</v>
      </c>
      <c r="G94" s="43"/>
      <c r="H94" s="43"/>
      <c r="I94" s="230"/>
      <c r="J94" s="43"/>
      <c r="K94" s="43"/>
      <c r="L94" s="47"/>
      <c r="M94" s="231"/>
      <c r="N94" s="232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150</v>
      </c>
      <c r="AU94" s="20" t="s">
        <v>79</v>
      </c>
    </row>
    <row r="95" s="2" customFormat="1" ht="16.5" customHeight="1">
      <c r="A95" s="41"/>
      <c r="B95" s="42"/>
      <c r="C95" s="277" t="s">
        <v>79</v>
      </c>
      <c r="D95" s="277" t="s">
        <v>354</v>
      </c>
      <c r="E95" s="278" t="s">
        <v>648</v>
      </c>
      <c r="F95" s="279" t="s">
        <v>649</v>
      </c>
      <c r="G95" s="280" t="s">
        <v>467</v>
      </c>
      <c r="H95" s="281">
        <v>1</v>
      </c>
      <c r="I95" s="282"/>
      <c r="J95" s="283">
        <f>ROUND(I95*H95,2)</f>
        <v>0</v>
      </c>
      <c r="K95" s="279" t="s">
        <v>147</v>
      </c>
      <c r="L95" s="284"/>
      <c r="M95" s="285" t="s">
        <v>19</v>
      </c>
      <c r="N95" s="286" t="s">
        <v>41</v>
      </c>
      <c r="O95" s="87"/>
      <c r="P95" s="224">
        <f>O95*H95</f>
        <v>0</v>
      </c>
      <c r="Q95" s="224">
        <v>0.01</v>
      </c>
      <c r="R95" s="224">
        <f>Q95*H95</f>
        <v>0.01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205</v>
      </c>
      <c r="AT95" s="226" t="s">
        <v>354</v>
      </c>
      <c r="AU95" s="226" t="s">
        <v>79</v>
      </c>
      <c r="AY95" s="20" t="s">
        <v>141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20" t="s">
        <v>77</v>
      </c>
      <c r="BK95" s="227">
        <f>ROUND(I95*H95,2)</f>
        <v>0</v>
      </c>
      <c r="BL95" s="20" t="s">
        <v>148</v>
      </c>
      <c r="BM95" s="226" t="s">
        <v>1457</v>
      </c>
    </row>
    <row r="96" s="2" customFormat="1">
      <c r="A96" s="41"/>
      <c r="B96" s="42"/>
      <c r="C96" s="43"/>
      <c r="D96" s="235" t="s">
        <v>619</v>
      </c>
      <c r="E96" s="43"/>
      <c r="F96" s="291" t="s">
        <v>651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619</v>
      </c>
      <c r="AU96" s="20" t="s">
        <v>79</v>
      </c>
    </row>
    <row r="97" s="14" customFormat="1">
      <c r="A97" s="14"/>
      <c r="B97" s="244"/>
      <c r="C97" s="245"/>
      <c r="D97" s="235" t="s">
        <v>152</v>
      </c>
      <c r="E97" s="246" t="s">
        <v>19</v>
      </c>
      <c r="F97" s="247" t="s">
        <v>887</v>
      </c>
      <c r="G97" s="245"/>
      <c r="H97" s="248">
        <v>1</v>
      </c>
      <c r="I97" s="249"/>
      <c r="J97" s="245"/>
      <c r="K97" s="245"/>
      <c r="L97" s="250"/>
      <c r="M97" s="251"/>
      <c r="N97" s="252"/>
      <c r="O97" s="252"/>
      <c r="P97" s="252"/>
      <c r="Q97" s="252"/>
      <c r="R97" s="252"/>
      <c r="S97" s="252"/>
      <c r="T97" s="253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4" t="s">
        <v>152</v>
      </c>
      <c r="AU97" s="254" t="s">
        <v>79</v>
      </c>
      <c r="AV97" s="14" t="s">
        <v>79</v>
      </c>
      <c r="AW97" s="14" t="s">
        <v>32</v>
      </c>
      <c r="AX97" s="14" t="s">
        <v>70</v>
      </c>
      <c r="AY97" s="254" t="s">
        <v>141</v>
      </c>
    </row>
    <row r="98" s="15" customFormat="1">
      <c r="A98" s="15"/>
      <c r="B98" s="255"/>
      <c r="C98" s="256"/>
      <c r="D98" s="235" t="s">
        <v>152</v>
      </c>
      <c r="E98" s="257" t="s">
        <v>19</v>
      </c>
      <c r="F98" s="258" t="s">
        <v>155</v>
      </c>
      <c r="G98" s="256"/>
      <c r="H98" s="259">
        <v>1</v>
      </c>
      <c r="I98" s="260"/>
      <c r="J98" s="256"/>
      <c r="K98" s="256"/>
      <c r="L98" s="261"/>
      <c r="M98" s="262"/>
      <c r="N98" s="263"/>
      <c r="O98" s="263"/>
      <c r="P98" s="263"/>
      <c r="Q98" s="263"/>
      <c r="R98" s="263"/>
      <c r="S98" s="263"/>
      <c r="T98" s="264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T98" s="265" t="s">
        <v>152</v>
      </c>
      <c r="AU98" s="265" t="s">
        <v>79</v>
      </c>
      <c r="AV98" s="15" t="s">
        <v>148</v>
      </c>
      <c r="AW98" s="15" t="s">
        <v>32</v>
      </c>
      <c r="AX98" s="15" t="s">
        <v>77</v>
      </c>
      <c r="AY98" s="265" t="s">
        <v>141</v>
      </c>
    </row>
    <row r="99" s="2" customFormat="1" ht="24.15" customHeight="1">
      <c r="A99" s="41"/>
      <c r="B99" s="42"/>
      <c r="C99" s="215" t="s">
        <v>164</v>
      </c>
      <c r="D99" s="215" t="s">
        <v>143</v>
      </c>
      <c r="E99" s="216" t="s">
        <v>653</v>
      </c>
      <c r="F99" s="217" t="s">
        <v>654</v>
      </c>
      <c r="G99" s="218" t="s">
        <v>467</v>
      </c>
      <c r="H99" s="219">
        <v>1</v>
      </c>
      <c r="I99" s="220"/>
      <c r="J99" s="221">
        <f>ROUND(I99*H99,2)</f>
        <v>0</v>
      </c>
      <c r="K99" s="217" t="s">
        <v>147</v>
      </c>
      <c r="L99" s="47"/>
      <c r="M99" s="222" t="s">
        <v>19</v>
      </c>
      <c r="N99" s="223" t="s">
        <v>41</v>
      </c>
      <c r="O99" s="87"/>
      <c r="P99" s="224">
        <f>O99*H99</f>
        <v>0</v>
      </c>
      <c r="Q99" s="224">
        <v>0.00167</v>
      </c>
      <c r="R99" s="224">
        <f>Q99*H99</f>
        <v>0.00167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148</v>
      </c>
      <c r="AT99" s="226" t="s">
        <v>143</v>
      </c>
      <c r="AU99" s="226" t="s">
        <v>79</v>
      </c>
      <c r="AY99" s="20" t="s">
        <v>141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20" t="s">
        <v>77</v>
      </c>
      <c r="BK99" s="227">
        <f>ROUND(I99*H99,2)</f>
        <v>0</v>
      </c>
      <c r="BL99" s="20" t="s">
        <v>148</v>
      </c>
      <c r="BM99" s="226" t="s">
        <v>1458</v>
      </c>
    </row>
    <row r="100" s="2" customFormat="1">
      <c r="A100" s="41"/>
      <c r="B100" s="42"/>
      <c r="C100" s="43"/>
      <c r="D100" s="228" t="s">
        <v>150</v>
      </c>
      <c r="E100" s="43"/>
      <c r="F100" s="229" t="s">
        <v>656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150</v>
      </c>
      <c r="AU100" s="20" t="s">
        <v>79</v>
      </c>
    </row>
    <row r="101" s="2" customFormat="1" ht="16.5" customHeight="1">
      <c r="A101" s="41"/>
      <c r="B101" s="42"/>
      <c r="C101" s="277" t="s">
        <v>148</v>
      </c>
      <c r="D101" s="277" t="s">
        <v>354</v>
      </c>
      <c r="E101" s="278" t="s">
        <v>657</v>
      </c>
      <c r="F101" s="279" t="s">
        <v>658</v>
      </c>
      <c r="G101" s="280" t="s">
        <v>467</v>
      </c>
      <c r="H101" s="281">
        <v>1</v>
      </c>
      <c r="I101" s="282"/>
      <c r="J101" s="283">
        <f>ROUND(I101*H101,2)</f>
        <v>0</v>
      </c>
      <c r="K101" s="279" t="s">
        <v>147</v>
      </c>
      <c r="L101" s="284"/>
      <c r="M101" s="285" t="s">
        <v>19</v>
      </c>
      <c r="N101" s="286" t="s">
        <v>41</v>
      </c>
      <c r="O101" s="87"/>
      <c r="P101" s="224">
        <f>O101*H101</f>
        <v>0</v>
      </c>
      <c r="Q101" s="224">
        <v>0.0040000000000000001</v>
      </c>
      <c r="R101" s="224">
        <f>Q101*H101</f>
        <v>0.0040000000000000001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205</v>
      </c>
      <c r="AT101" s="226" t="s">
        <v>354</v>
      </c>
      <c r="AU101" s="226" t="s">
        <v>79</v>
      </c>
      <c r="AY101" s="20" t="s">
        <v>141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77</v>
      </c>
      <c r="BK101" s="227">
        <f>ROUND(I101*H101,2)</f>
        <v>0</v>
      </c>
      <c r="BL101" s="20" t="s">
        <v>148</v>
      </c>
      <c r="BM101" s="226" t="s">
        <v>1459</v>
      </c>
    </row>
    <row r="102" s="2" customFormat="1">
      <c r="A102" s="41"/>
      <c r="B102" s="42"/>
      <c r="C102" s="43"/>
      <c r="D102" s="235" t="s">
        <v>619</v>
      </c>
      <c r="E102" s="43"/>
      <c r="F102" s="291" t="s">
        <v>660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619</v>
      </c>
      <c r="AU102" s="20" t="s">
        <v>79</v>
      </c>
    </row>
    <row r="103" s="14" customFormat="1">
      <c r="A103" s="14"/>
      <c r="B103" s="244"/>
      <c r="C103" s="245"/>
      <c r="D103" s="235" t="s">
        <v>152</v>
      </c>
      <c r="E103" s="246" t="s">
        <v>19</v>
      </c>
      <c r="F103" s="247" t="s">
        <v>1460</v>
      </c>
      <c r="G103" s="245"/>
      <c r="H103" s="248">
        <v>1</v>
      </c>
      <c r="I103" s="249"/>
      <c r="J103" s="245"/>
      <c r="K103" s="245"/>
      <c r="L103" s="250"/>
      <c r="M103" s="251"/>
      <c r="N103" s="252"/>
      <c r="O103" s="252"/>
      <c r="P103" s="252"/>
      <c r="Q103" s="252"/>
      <c r="R103" s="252"/>
      <c r="S103" s="252"/>
      <c r="T103" s="253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4" t="s">
        <v>152</v>
      </c>
      <c r="AU103" s="254" t="s">
        <v>79</v>
      </c>
      <c r="AV103" s="14" t="s">
        <v>79</v>
      </c>
      <c r="AW103" s="14" t="s">
        <v>32</v>
      </c>
      <c r="AX103" s="14" t="s">
        <v>70</v>
      </c>
      <c r="AY103" s="254" t="s">
        <v>141</v>
      </c>
    </row>
    <row r="104" s="15" customFormat="1">
      <c r="A104" s="15"/>
      <c r="B104" s="255"/>
      <c r="C104" s="256"/>
      <c r="D104" s="235" t="s">
        <v>152</v>
      </c>
      <c r="E104" s="257" t="s">
        <v>19</v>
      </c>
      <c r="F104" s="258" t="s">
        <v>155</v>
      </c>
      <c r="G104" s="256"/>
      <c r="H104" s="259">
        <v>1</v>
      </c>
      <c r="I104" s="260"/>
      <c r="J104" s="256"/>
      <c r="K104" s="256"/>
      <c r="L104" s="261"/>
      <c r="M104" s="262"/>
      <c r="N104" s="263"/>
      <c r="O104" s="263"/>
      <c r="P104" s="263"/>
      <c r="Q104" s="263"/>
      <c r="R104" s="263"/>
      <c r="S104" s="263"/>
      <c r="T104" s="264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T104" s="265" t="s">
        <v>152</v>
      </c>
      <c r="AU104" s="265" t="s">
        <v>79</v>
      </c>
      <c r="AV104" s="15" t="s">
        <v>148</v>
      </c>
      <c r="AW104" s="15" t="s">
        <v>32</v>
      </c>
      <c r="AX104" s="15" t="s">
        <v>77</v>
      </c>
      <c r="AY104" s="265" t="s">
        <v>141</v>
      </c>
    </row>
    <row r="105" s="2" customFormat="1" ht="24.15" customHeight="1">
      <c r="A105" s="41"/>
      <c r="B105" s="42"/>
      <c r="C105" s="215" t="s">
        <v>185</v>
      </c>
      <c r="D105" s="215" t="s">
        <v>143</v>
      </c>
      <c r="E105" s="216" t="s">
        <v>1461</v>
      </c>
      <c r="F105" s="217" t="s">
        <v>1462</v>
      </c>
      <c r="G105" s="218" t="s">
        <v>188</v>
      </c>
      <c r="H105" s="219">
        <v>0.5</v>
      </c>
      <c r="I105" s="220"/>
      <c r="J105" s="221">
        <f>ROUND(I105*H105,2)</f>
        <v>0</v>
      </c>
      <c r="K105" s="217" t="s">
        <v>147</v>
      </c>
      <c r="L105" s="47"/>
      <c r="M105" s="222" t="s">
        <v>19</v>
      </c>
      <c r="N105" s="223" t="s">
        <v>41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148</v>
      </c>
      <c r="AT105" s="226" t="s">
        <v>143</v>
      </c>
      <c r="AU105" s="226" t="s">
        <v>79</v>
      </c>
      <c r="AY105" s="20" t="s">
        <v>141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20" t="s">
        <v>77</v>
      </c>
      <c r="BK105" s="227">
        <f>ROUND(I105*H105,2)</f>
        <v>0</v>
      </c>
      <c r="BL105" s="20" t="s">
        <v>148</v>
      </c>
      <c r="BM105" s="226" t="s">
        <v>1463</v>
      </c>
    </row>
    <row r="106" s="2" customFormat="1">
      <c r="A106" s="41"/>
      <c r="B106" s="42"/>
      <c r="C106" s="43"/>
      <c r="D106" s="228" t="s">
        <v>150</v>
      </c>
      <c r="E106" s="43"/>
      <c r="F106" s="229" t="s">
        <v>1464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150</v>
      </c>
      <c r="AU106" s="20" t="s">
        <v>79</v>
      </c>
    </row>
    <row r="107" s="2" customFormat="1" ht="16.5" customHeight="1">
      <c r="A107" s="41"/>
      <c r="B107" s="42"/>
      <c r="C107" s="277" t="s">
        <v>192</v>
      </c>
      <c r="D107" s="277" t="s">
        <v>354</v>
      </c>
      <c r="E107" s="278" t="s">
        <v>1465</v>
      </c>
      <c r="F107" s="279" t="s">
        <v>1466</v>
      </c>
      <c r="G107" s="280" t="s">
        <v>188</v>
      </c>
      <c r="H107" s="281">
        <v>0.50800000000000001</v>
      </c>
      <c r="I107" s="282"/>
      <c r="J107" s="283">
        <f>ROUND(I107*H107,2)</f>
        <v>0</v>
      </c>
      <c r="K107" s="279" t="s">
        <v>147</v>
      </c>
      <c r="L107" s="284"/>
      <c r="M107" s="285" t="s">
        <v>19</v>
      </c>
      <c r="N107" s="286" t="s">
        <v>41</v>
      </c>
      <c r="O107" s="87"/>
      <c r="P107" s="224">
        <f>O107*H107</f>
        <v>0</v>
      </c>
      <c r="Q107" s="224">
        <v>0.0031800000000000001</v>
      </c>
      <c r="R107" s="224">
        <f>Q107*H107</f>
        <v>0.0016154400000000001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205</v>
      </c>
      <c r="AT107" s="226" t="s">
        <v>354</v>
      </c>
      <c r="AU107" s="226" t="s">
        <v>79</v>
      </c>
      <c r="AY107" s="20" t="s">
        <v>141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20" t="s">
        <v>77</v>
      </c>
      <c r="BK107" s="227">
        <f>ROUND(I107*H107,2)</f>
        <v>0</v>
      </c>
      <c r="BL107" s="20" t="s">
        <v>148</v>
      </c>
      <c r="BM107" s="226" t="s">
        <v>1467</v>
      </c>
    </row>
    <row r="108" s="14" customFormat="1">
      <c r="A108" s="14"/>
      <c r="B108" s="244"/>
      <c r="C108" s="245"/>
      <c r="D108" s="235" t="s">
        <v>152</v>
      </c>
      <c r="E108" s="245"/>
      <c r="F108" s="247" t="s">
        <v>1468</v>
      </c>
      <c r="G108" s="245"/>
      <c r="H108" s="248">
        <v>0.50800000000000001</v>
      </c>
      <c r="I108" s="249"/>
      <c r="J108" s="245"/>
      <c r="K108" s="245"/>
      <c r="L108" s="250"/>
      <c r="M108" s="251"/>
      <c r="N108" s="252"/>
      <c r="O108" s="252"/>
      <c r="P108" s="252"/>
      <c r="Q108" s="252"/>
      <c r="R108" s="252"/>
      <c r="S108" s="252"/>
      <c r="T108" s="253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4" t="s">
        <v>152</v>
      </c>
      <c r="AU108" s="254" t="s">
        <v>79</v>
      </c>
      <c r="AV108" s="14" t="s">
        <v>79</v>
      </c>
      <c r="AW108" s="14" t="s">
        <v>4</v>
      </c>
      <c r="AX108" s="14" t="s">
        <v>77</v>
      </c>
      <c r="AY108" s="254" t="s">
        <v>141</v>
      </c>
    </row>
    <row r="109" s="2" customFormat="1" ht="24.15" customHeight="1">
      <c r="A109" s="41"/>
      <c r="B109" s="42"/>
      <c r="C109" s="215" t="s">
        <v>199</v>
      </c>
      <c r="D109" s="215" t="s">
        <v>143</v>
      </c>
      <c r="E109" s="216" t="s">
        <v>701</v>
      </c>
      <c r="F109" s="217" t="s">
        <v>702</v>
      </c>
      <c r="G109" s="218" t="s">
        <v>467</v>
      </c>
      <c r="H109" s="219">
        <v>2</v>
      </c>
      <c r="I109" s="220"/>
      <c r="J109" s="221">
        <f>ROUND(I109*H109,2)</f>
        <v>0</v>
      </c>
      <c r="K109" s="217" t="s">
        <v>147</v>
      </c>
      <c r="L109" s="47"/>
      <c r="M109" s="222" t="s">
        <v>19</v>
      </c>
      <c r="N109" s="223" t="s">
        <v>41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148</v>
      </c>
      <c r="AT109" s="226" t="s">
        <v>143</v>
      </c>
      <c r="AU109" s="226" t="s">
        <v>79</v>
      </c>
      <c r="AY109" s="20" t="s">
        <v>141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20" t="s">
        <v>77</v>
      </c>
      <c r="BK109" s="227">
        <f>ROUND(I109*H109,2)</f>
        <v>0</v>
      </c>
      <c r="BL109" s="20" t="s">
        <v>148</v>
      </c>
      <c r="BM109" s="226" t="s">
        <v>1469</v>
      </c>
    </row>
    <row r="110" s="2" customFormat="1">
      <c r="A110" s="41"/>
      <c r="B110" s="42"/>
      <c r="C110" s="43"/>
      <c r="D110" s="228" t="s">
        <v>150</v>
      </c>
      <c r="E110" s="43"/>
      <c r="F110" s="229" t="s">
        <v>704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150</v>
      </c>
      <c r="AU110" s="20" t="s">
        <v>79</v>
      </c>
    </row>
    <row r="111" s="2" customFormat="1" ht="16.5" customHeight="1">
      <c r="A111" s="41"/>
      <c r="B111" s="42"/>
      <c r="C111" s="277" t="s">
        <v>205</v>
      </c>
      <c r="D111" s="277" t="s">
        <v>354</v>
      </c>
      <c r="E111" s="278" t="s">
        <v>705</v>
      </c>
      <c r="F111" s="279" t="s">
        <v>706</v>
      </c>
      <c r="G111" s="280" t="s">
        <v>467</v>
      </c>
      <c r="H111" s="281">
        <v>1</v>
      </c>
      <c r="I111" s="282"/>
      <c r="J111" s="283">
        <f>ROUND(I111*H111,2)</f>
        <v>0</v>
      </c>
      <c r="K111" s="279" t="s">
        <v>147</v>
      </c>
      <c r="L111" s="284"/>
      <c r="M111" s="285" t="s">
        <v>19</v>
      </c>
      <c r="N111" s="286" t="s">
        <v>41</v>
      </c>
      <c r="O111" s="87"/>
      <c r="P111" s="224">
        <f>O111*H111</f>
        <v>0</v>
      </c>
      <c r="Q111" s="224">
        <v>0.00072000000000000005</v>
      </c>
      <c r="R111" s="224">
        <f>Q111*H111</f>
        <v>0.00072000000000000005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205</v>
      </c>
      <c r="AT111" s="226" t="s">
        <v>354</v>
      </c>
      <c r="AU111" s="226" t="s">
        <v>79</v>
      </c>
      <c r="AY111" s="20" t="s">
        <v>141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20" t="s">
        <v>77</v>
      </c>
      <c r="BK111" s="227">
        <f>ROUND(I111*H111,2)</f>
        <v>0</v>
      </c>
      <c r="BL111" s="20" t="s">
        <v>148</v>
      </c>
      <c r="BM111" s="226" t="s">
        <v>1470</v>
      </c>
    </row>
    <row r="112" s="14" customFormat="1">
      <c r="A112" s="14"/>
      <c r="B112" s="244"/>
      <c r="C112" s="245"/>
      <c r="D112" s="235" t="s">
        <v>152</v>
      </c>
      <c r="E112" s="246" t="s">
        <v>19</v>
      </c>
      <c r="F112" s="247" t="s">
        <v>1471</v>
      </c>
      <c r="G112" s="245"/>
      <c r="H112" s="248">
        <v>1</v>
      </c>
      <c r="I112" s="249"/>
      <c r="J112" s="245"/>
      <c r="K112" s="245"/>
      <c r="L112" s="250"/>
      <c r="M112" s="251"/>
      <c r="N112" s="252"/>
      <c r="O112" s="252"/>
      <c r="P112" s="252"/>
      <c r="Q112" s="252"/>
      <c r="R112" s="252"/>
      <c r="S112" s="252"/>
      <c r="T112" s="253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4" t="s">
        <v>152</v>
      </c>
      <c r="AU112" s="254" t="s">
        <v>79</v>
      </c>
      <c r="AV112" s="14" t="s">
        <v>79</v>
      </c>
      <c r="AW112" s="14" t="s">
        <v>32</v>
      </c>
      <c r="AX112" s="14" t="s">
        <v>70</v>
      </c>
      <c r="AY112" s="254" t="s">
        <v>141</v>
      </c>
    </row>
    <row r="113" s="15" customFormat="1">
      <c r="A113" s="15"/>
      <c r="B113" s="255"/>
      <c r="C113" s="256"/>
      <c r="D113" s="235" t="s">
        <v>152</v>
      </c>
      <c r="E113" s="257" t="s">
        <v>19</v>
      </c>
      <c r="F113" s="258" t="s">
        <v>155</v>
      </c>
      <c r="G113" s="256"/>
      <c r="H113" s="259">
        <v>1</v>
      </c>
      <c r="I113" s="260"/>
      <c r="J113" s="256"/>
      <c r="K113" s="256"/>
      <c r="L113" s="261"/>
      <c r="M113" s="262"/>
      <c r="N113" s="263"/>
      <c r="O113" s="263"/>
      <c r="P113" s="263"/>
      <c r="Q113" s="263"/>
      <c r="R113" s="263"/>
      <c r="S113" s="263"/>
      <c r="T113" s="264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T113" s="265" t="s">
        <v>152</v>
      </c>
      <c r="AU113" s="265" t="s">
        <v>79</v>
      </c>
      <c r="AV113" s="15" t="s">
        <v>148</v>
      </c>
      <c r="AW113" s="15" t="s">
        <v>32</v>
      </c>
      <c r="AX113" s="15" t="s">
        <v>77</v>
      </c>
      <c r="AY113" s="265" t="s">
        <v>141</v>
      </c>
    </row>
    <row r="114" s="2" customFormat="1" ht="16.5" customHeight="1">
      <c r="A114" s="41"/>
      <c r="B114" s="42"/>
      <c r="C114" s="277" t="s">
        <v>213</v>
      </c>
      <c r="D114" s="277" t="s">
        <v>354</v>
      </c>
      <c r="E114" s="278" t="s">
        <v>709</v>
      </c>
      <c r="F114" s="279" t="s">
        <v>710</v>
      </c>
      <c r="G114" s="280" t="s">
        <v>467</v>
      </c>
      <c r="H114" s="281">
        <v>1</v>
      </c>
      <c r="I114" s="282"/>
      <c r="J114" s="283">
        <f>ROUND(I114*H114,2)</f>
        <v>0</v>
      </c>
      <c r="K114" s="279" t="s">
        <v>147</v>
      </c>
      <c r="L114" s="284"/>
      <c r="M114" s="285" t="s">
        <v>19</v>
      </c>
      <c r="N114" s="286" t="s">
        <v>41</v>
      </c>
      <c r="O114" s="87"/>
      <c r="P114" s="224">
        <f>O114*H114</f>
        <v>0</v>
      </c>
      <c r="Q114" s="224">
        <v>0.00072000000000000005</v>
      </c>
      <c r="R114" s="224">
        <f>Q114*H114</f>
        <v>0.00072000000000000005</v>
      </c>
      <c r="S114" s="224">
        <v>0</v>
      </c>
      <c r="T114" s="225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6" t="s">
        <v>205</v>
      </c>
      <c r="AT114" s="226" t="s">
        <v>354</v>
      </c>
      <c r="AU114" s="226" t="s">
        <v>79</v>
      </c>
      <c r="AY114" s="20" t="s">
        <v>141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20" t="s">
        <v>77</v>
      </c>
      <c r="BK114" s="227">
        <f>ROUND(I114*H114,2)</f>
        <v>0</v>
      </c>
      <c r="BL114" s="20" t="s">
        <v>148</v>
      </c>
      <c r="BM114" s="226" t="s">
        <v>1472</v>
      </c>
    </row>
    <row r="115" s="14" customFormat="1">
      <c r="A115" s="14"/>
      <c r="B115" s="244"/>
      <c r="C115" s="245"/>
      <c r="D115" s="235" t="s">
        <v>152</v>
      </c>
      <c r="E115" s="246" t="s">
        <v>19</v>
      </c>
      <c r="F115" s="247" t="s">
        <v>1473</v>
      </c>
      <c r="G115" s="245"/>
      <c r="H115" s="248">
        <v>1</v>
      </c>
      <c r="I115" s="249"/>
      <c r="J115" s="245"/>
      <c r="K115" s="245"/>
      <c r="L115" s="250"/>
      <c r="M115" s="251"/>
      <c r="N115" s="252"/>
      <c r="O115" s="252"/>
      <c r="P115" s="252"/>
      <c r="Q115" s="252"/>
      <c r="R115" s="252"/>
      <c r="S115" s="252"/>
      <c r="T115" s="253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4" t="s">
        <v>152</v>
      </c>
      <c r="AU115" s="254" t="s">
        <v>79</v>
      </c>
      <c r="AV115" s="14" t="s">
        <v>79</v>
      </c>
      <c r="AW115" s="14" t="s">
        <v>32</v>
      </c>
      <c r="AX115" s="14" t="s">
        <v>70</v>
      </c>
      <c r="AY115" s="254" t="s">
        <v>141</v>
      </c>
    </row>
    <row r="116" s="15" customFormat="1">
      <c r="A116" s="15"/>
      <c r="B116" s="255"/>
      <c r="C116" s="256"/>
      <c r="D116" s="235" t="s">
        <v>152</v>
      </c>
      <c r="E116" s="257" t="s">
        <v>19</v>
      </c>
      <c r="F116" s="258" t="s">
        <v>155</v>
      </c>
      <c r="G116" s="256"/>
      <c r="H116" s="259">
        <v>1</v>
      </c>
      <c r="I116" s="260"/>
      <c r="J116" s="256"/>
      <c r="K116" s="256"/>
      <c r="L116" s="261"/>
      <c r="M116" s="262"/>
      <c r="N116" s="263"/>
      <c r="O116" s="263"/>
      <c r="P116" s="263"/>
      <c r="Q116" s="263"/>
      <c r="R116" s="263"/>
      <c r="S116" s="263"/>
      <c r="T116" s="264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65" t="s">
        <v>152</v>
      </c>
      <c r="AU116" s="265" t="s">
        <v>79</v>
      </c>
      <c r="AV116" s="15" t="s">
        <v>148</v>
      </c>
      <c r="AW116" s="15" t="s">
        <v>32</v>
      </c>
      <c r="AX116" s="15" t="s">
        <v>77</v>
      </c>
      <c r="AY116" s="265" t="s">
        <v>141</v>
      </c>
    </row>
    <row r="117" s="2" customFormat="1" ht="24.15" customHeight="1">
      <c r="A117" s="41"/>
      <c r="B117" s="42"/>
      <c r="C117" s="215" t="s">
        <v>233</v>
      </c>
      <c r="D117" s="215" t="s">
        <v>143</v>
      </c>
      <c r="E117" s="216" t="s">
        <v>858</v>
      </c>
      <c r="F117" s="217" t="s">
        <v>859</v>
      </c>
      <c r="G117" s="218" t="s">
        <v>188</v>
      </c>
      <c r="H117" s="219">
        <v>37</v>
      </c>
      <c r="I117" s="220"/>
      <c r="J117" s="221">
        <f>ROUND(I117*H117,2)</f>
        <v>0</v>
      </c>
      <c r="K117" s="217" t="s">
        <v>147</v>
      </c>
      <c r="L117" s="47"/>
      <c r="M117" s="222" t="s">
        <v>19</v>
      </c>
      <c r="N117" s="223" t="s">
        <v>41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148</v>
      </c>
      <c r="AT117" s="226" t="s">
        <v>143</v>
      </c>
      <c r="AU117" s="226" t="s">
        <v>79</v>
      </c>
      <c r="AY117" s="20" t="s">
        <v>141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20" t="s">
        <v>77</v>
      </c>
      <c r="BK117" s="227">
        <f>ROUND(I117*H117,2)</f>
        <v>0</v>
      </c>
      <c r="BL117" s="20" t="s">
        <v>148</v>
      </c>
      <c r="BM117" s="226" t="s">
        <v>1474</v>
      </c>
    </row>
    <row r="118" s="2" customFormat="1">
      <c r="A118" s="41"/>
      <c r="B118" s="42"/>
      <c r="C118" s="43"/>
      <c r="D118" s="228" t="s">
        <v>150</v>
      </c>
      <c r="E118" s="43"/>
      <c r="F118" s="229" t="s">
        <v>861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150</v>
      </c>
      <c r="AU118" s="20" t="s">
        <v>79</v>
      </c>
    </row>
    <row r="119" s="2" customFormat="1" ht="16.5" customHeight="1">
      <c r="A119" s="41"/>
      <c r="B119" s="42"/>
      <c r="C119" s="277" t="s">
        <v>241</v>
      </c>
      <c r="D119" s="277" t="s">
        <v>354</v>
      </c>
      <c r="E119" s="278" t="s">
        <v>862</v>
      </c>
      <c r="F119" s="279" t="s">
        <v>863</v>
      </c>
      <c r="G119" s="280" t="s">
        <v>188</v>
      </c>
      <c r="H119" s="281">
        <v>38.850000000000001</v>
      </c>
      <c r="I119" s="282"/>
      <c r="J119" s="283">
        <f>ROUND(I119*H119,2)</f>
        <v>0</v>
      </c>
      <c r="K119" s="279" t="s">
        <v>19</v>
      </c>
      <c r="L119" s="284"/>
      <c r="M119" s="285" t="s">
        <v>19</v>
      </c>
      <c r="N119" s="286" t="s">
        <v>41</v>
      </c>
      <c r="O119" s="87"/>
      <c r="P119" s="224">
        <f>O119*H119</f>
        <v>0</v>
      </c>
      <c r="Q119" s="224">
        <v>0.00050000000000000001</v>
      </c>
      <c r="R119" s="224">
        <f>Q119*H119</f>
        <v>0.019425000000000001</v>
      </c>
      <c r="S119" s="224">
        <v>0</v>
      </c>
      <c r="T119" s="225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6" t="s">
        <v>205</v>
      </c>
      <c r="AT119" s="226" t="s">
        <v>354</v>
      </c>
      <c r="AU119" s="226" t="s">
        <v>79</v>
      </c>
      <c r="AY119" s="20" t="s">
        <v>141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20" t="s">
        <v>77</v>
      </c>
      <c r="BK119" s="227">
        <f>ROUND(I119*H119,2)</f>
        <v>0</v>
      </c>
      <c r="BL119" s="20" t="s">
        <v>148</v>
      </c>
      <c r="BM119" s="226" t="s">
        <v>1475</v>
      </c>
    </row>
    <row r="120" s="2" customFormat="1">
      <c r="A120" s="41"/>
      <c r="B120" s="42"/>
      <c r="C120" s="43"/>
      <c r="D120" s="235" t="s">
        <v>619</v>
      </c>
      <c r="E120" s="43"/>
      <c r="F120" s="291" t="s">
        <v>865</v>
      </c>
      <c r="G120" s="43"/>
      <c r="H120" s="43"/>
      <c r="I120" s="230"/>
      <c r="J120" s="43"/>
      <c r="K120" s="43"/>
      <c r="L120" s="47"/>
      <c r="M120" s="231"/>
      <c r="N120" s="232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619</v>
      </c>
      <c r="AU120" s="20" t="s">
        <v>79</v>
      </c>
    </row>
    <row r="121" s="14" customFormat="1">
      <c r="A121" s="14"/>
      <c r="B121" s="244"/>
      <c r="C121" s="245"/>
      <c r="D121" s="235" t="s">
        <v>152</v>
      </c>
      <c r="E121" s="246" t="s">
        <v>19</v>
      </c>
      <c r="F121" s="247" t="s">
        <v>1476</v>
      </c>
      <c r="G121" s="245"/>
      <c r="H121" s="248">
        <v>37</v>
      </c>
      <c r="I121" s="249"/>
      <c r="J121" s="245"/>
      <c r="K121" s="245"/>
      <c r="L121" s="250"/>
      <c r="M121" s="251"/>
      <c r="N121" s="252"/>
      <c r="O121" s="252"/>
      <c r="P121" s="252"/>
      <c r="Q121" s="252"/>
      <c r="R121" s="252"/>
      <c r="S121" s="252"/>
      <c r="T121" s="253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4" t="s">
        <v>152</v>
      </c>
      <c r="AU121" s="254" t="s">
        <v>79</v>
      </c>
      <c r="AV121" s="14" t="s">
        <v>79</v>
      </c>
      <c r="AW121" s="14" t="s">
        <v>32</v>
      </c>
      <c r="AX121" s="14" t="s">
        <v>70</v>
      </c>
      <c r="AY121" s="254" t="s">
        <v>141</v>
      </c>
    </row>
    <row r="122" s="15" customFormat="1">
      <c r="A122" s="15"/>
      <c r="B122" s="255"/>
      <c r="C122" s="256"/>
      <c r="D122" s="235" t="s">
        <v>152</v>
      </c>
      <c r="E122" s="257" t="s">
        <v>19</v>
      </c>
      <c r="F122" s="258" t="s">
        <v>155</v>
      </c>
      <c r="G122" s="256"/>
      <c r="H122" s="259">
        <v>37</v>
      </c>
      <c r="I122" s="260"/>
      <c r="J122" s="256"/>
      <c r="K122" s="256"/>
      <c r="L122" s="261"/>
      <c r="M122" s="262"/>
      <c r="N122" s="263"/>
      <c r="O122" s="263"/>
      <c r="P122" s="263"/>
      <c r="Q122" s="263"/>
      <c r="R122" s="263"/>
      <c r="S122" s="263"/>
      <c r="T122" s="264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T122" s="265" t="s">
        <v>152</v>
      </c>
      <c r="AU122" s="265" t="s">
        <v>79</v>
      </c>
      <c r="AV122" s="15" t="s">
        <v>148</v>
      </c>
      <c r="AW122" s="15" t="s">
        <v>32</v>
      </c>
      <c r="AX122" s="15" t="s">
        <v>77</v>
      </c>
      <c r="AY122" s="265" t="s">
        <v>141</v>
      </c>
    </row>
    <row r="123" s="14" customFormat="1">
      <c r="A123" s="14"/>
      <c r="B123" s="244"/>
      <c r="C123" s="245"/>
      <c r="D123" s="235" t="s">
        <v>152</v>
      </c>
      <c r="E123" s="245"/>
      <c r="F123" s="247" t="s">
        <v>1477</v>
      </c>
      <c r="G123" s="245"/>
      <c r="H123" s="248">
        <v>38.850000000000001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152</v>
      </c>
      <c r="AU123" s="254" t="s">
        <v>79</v>
      </c>
      <c r="AV123" s="14" t="s">
        <v>79</v>
      </c>
      <c r="AW123" s="14" t="s">
        <v>4</v>
      </c>
      <c r="AX123" s="14" t="s">
        <v>77</v>
      </c>
      <c r="AY123" s="254" t="s">
        <v>141</v>
      </c>
    </row>
    <row r="124" s="2" customFormat="1" ht="21.75" customHeight="1">
      <c r="A124" s="41"/>
      <c r="B124" s="42"/>
      <c r="C124" s="215" t="s">
        <v>8</v>
      </c>
      <c r="D124" s="215" t="s">
        <v>143</v>
      </c>
      <c r="E124" s="216" t="s">
        <v>868</v>
      </c>
      <c r="F124" s="217" t="s">
        <v>869</v>
      </c>
      <c r="G124" s="218" t="s">
        <v>467</v>
      </c>
      <c r="H124" s="219">
        <v>74</v>
      </c>
      <c r="I124" s="220"/>
      <c r="J124" s="221">
        <f>ROUND(I124*H124,2)</f>
        <v>0</v>
      </c>
      <c r="K124" s="217" t="s">
        <v>147</v>
      </c>
      <c r="L124" s="47"/>
      <c r="M124" s="222" t="s">
        <v>19</v>
      </c>
      <c r="N124" s="223" t="s">
        <v>41</v>
      </c>
      <c r="O124" s="87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6" t="s">
        <v>148</v>
      </c>
      <c r="AT124" s="226" t="s">
        <v>143</v>
      </c>
      <c r="AU124" s="226" t="s">
        <v>79</v>
      </c>
      <c r="AY124" s="20" t="s">
        <v>141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20" t="s">
        <v>77</v>
      </c>
      <c r="BK124" s="227">
        <f>ROUND(I124*H124,2)</f>
        <v>0</v>
      </c>
      <c r="BL124" s="20" t="s">
        <v>148</v>
      </c>
      <c r="BM124" s="226" t="s">
        <v>1478</v>
      </c>
    </row>
    <row r="125" s="2" customFormat="1">
      <c r="A125" s="41"/>
      <c r="B125" s="42"/>
      <c r="C125" s="43"/>
      <c r="D125" s="228" t="s">
        <v>150</v>
      </c>
      <c r="E125" s="43"/>
      <c r="F125" s="229" t="s">
        <v>871</v>
      </c>
      <c r="G125" s="43"/>
      <c r="H125" s="43"/>
      <c r="I125" s="230"/>
      <c r="J125" s="43"/>
      <c r="K125" s="43"/>
      <c r="L125" s="47"/>
      <c r="M125" s="231"/>
      <c r="N125" s="232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150</v>
      </c>
      <c r="AU125" s="20" t="s">
        <v>79</v>
      </c>
    </row>
    <row r="126" s="2" customFormat="1" ht="16.5" customHeight="1">
      <c r="A126" s="41"/>
      <c r="B126" s="42"/>
      <c r="C126" s="277" t="s">
        <v>256</v>
      </c>
      <c r="D126" s="277" t="s">
        <v>354</v>
      </c>
      <c r="E126" s="278" t="s">
        <v>872</v>
      </c>
      <c r="F126" s="279" t="s">
        <v>873</v>
      </c>
      <c r="G126" s="280" t="s">
        <v>467</v>
      </c>
      <c r="H126" s="281">
        <v>37</v>
      </c>
      <c r="I126" s="282"/>
      <c r="J126" s="283">
        <f>ROUND(I126*H126,2)</f>
        <v>0</v>
      </c>
      <c r="K126" s="279" t="s">
        <v>147</v>
      </c>
      <c r="L126" s="284"/>
      <c r="M126" s="285" t="s">
        <v>19</v>
      </c>
      <c r="N126" s="286" t="s">
        <v>41</v>
      </c>
      <c r="O126" s="87"/>
      <c r="P126" s="224">
        <f>O126*H126</f>
        <v>0</v>
      </c>
      <c r="Q126" s="224">
        <v>0.00027999999999999998</v>
      </c>
      <c r="R126" s="224">
        <f>Q126*H126</f>
        <v>0.010359999999999999</v>
      </c>
      <c r="S126" s="224">
        <v>0</v>
      </c>
      <c r="T126" s="225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6" t="s">
        <v>205</v>
      </c>
      <c r="AT126" s="226" t="s">
        <v>354</v>
      </c>
      <c r="AU126" s="226" t="s">
        <v>79</v>
      </c>
      <c r="AY126" s="20" t="s">
        <v>141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20" t="s">
        <v>77</v>
      </c>
      <c r="BK126" s="227">
        <f>ROUND(I126*H126,2)</f>
        <v>0</v>
      </c>
      <c r="BL126" s="20" t="s">
        <v>148</v>
      </c>
      <c r="BM126" s="226" t="s">
        <v>1479</v>
      </c>
    </row>
    <row r="127" s="14" customFormat="1">
      <c r="A127" s="14"/>
      <c r="B127" s="244"/>
      <c r="C127" s="245"/>
      <c r="D127" s="235" t="s">
        <v>152</v>
      </c>
      <c r="E127" s="246" t="s">
        <v>19</v>
      </c>
      <c r="F127" s="247" t="s">
        <v>1480</v>
      </c>
      <c r="G127" s="245"/>
      <c r="H127" s="248">
        <v>37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152</v>
      </c>
      <c r="AU127" s="254" t="s">
        <v>79</v>
      </c>
      <c r="AV127" s="14" t="s">
        <v>79</v>
      </c>
      <c r="AW127" s="14" t="s">
        <v>32</v>
      </c>
      <c r="AX127" s="14" t="s">
        <v>70</v>
      </c>
      <c r="AY127" s="254" t="s">
        <v>141</v>
      </c>
    </row>
    <row r="128" s="15" customFormat="1">
      <c r="A128" s="15"/>
      <c r="B128" s="255"/>
      <c r="C128" s="256"/>
      <c r="D128" s="235" t="s">
        <v>152</v>
      </c>
      <c r="E128" s="257" t="s">
        <v>19</v>
      </c>
      <c r="F128" s="258" t="s">
        <v>155</v>
      </c>
      <c r="G128" s="256"/>
      <c r="H128" s="259">
        <v>37</v>
      </c>
      <c r="I128" s="260"/>
      <c r="J128" s="256"/>
      <c r="K128" s="256"/>
      <c r="L128" s="261"/>
      <c r="M128" s="262"/>
      <c r="N128" s="263"/>
      <c r="O128" s="263"/>
      <c r="P128" s="263"/>
      <c r="Q128" s="263"/>
      <c r="R128" s="263"/>
      <c r="S128" s="263"/>
      <c r="T128" s="264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65" t="s">
        <v>152</v>
      </c>
      <c r="AU128" s="265" t="s">
        <v>79</v>
      </c>
      <c r="AV128" s="15" t="s">
        <v>148</v>
      </c>
      <c r="AW128" s="15" t="s">
        <v>32</v>
      </c>
      <c r="AX128" s="15" t="s">
        <v>77</v>
      </c>
      <c r="AY128" s="265" t="s">
        <v>141</v>
      </c>
    </row>
    <row r="129" s="2" customFormat="1" ht="16.5" customHeight="1">
      <c r="A129" s="41"/>
      <c r="B129" s="42"/>
      <c r="C129" s="277" t="s">
        <v>270</v>
      </c>
      <c r="D129" s="277" t="s">
        <v>354</v>
      </c>
      <c r="E129" s="278" t="s">
        <v>876</v>
      </c>
      <c r="F129" s="279" t="s">
        <v>877</v>
      </c>
      <c r="G129" s="280" t="s">
        <v>467</v>
      </c>
      <c r="H129" s="281">
        <v>34</v>
      </c>
      <c r="I129" s="282"/>
      <c r="J129" s="283">
        <f>ROUND(I129*H129,2)</f>
        <v>0</v>
      </c>
      <c r="K129" s="279" t="s">
        <v>147</v>
      </c>
      <c r="L129" s="284"/>
      <c r="M129" s="285" t="s">
        <v>19</v>
      </c>
      <c r="N129" s="286" t="s">
        <v>41</v>
      </c>
      <c r="O129" s="87"/>
      <c r="P129" s="224">
        <f>O129*H129</f>
        <v>0</v>
      </c>
      <c r="Q129" s="224">
        <v>0.00016000000000000001</v>
      </c>
      <c r="R129" s="224">
        <f>Q129*H129</f>
        <v>0.0054400000000000004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205</v>
      </c>
      <c r="AT129" s="226" t="s">
        <v>354</v>
      </c>
      <c r="AU129" s="226" t="s">
        <v>79</v>
      </c>
      <c r="AY129" s="20" t="s">
        <v>141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20" t="s">
        <v>77</v>
      </c>
      <c r="BK129" s="227">
        <f>ROUND(I129*H129,2)</f>
        <v>0</v>
      </c>
      <c r="BL129" s="20" t="s">
        <v>148</v>
      </c>
      <c r="BM129" s="226" t="s">
        <v>1481</v>
      </c>
    </row>
    <row r="130" s="14" customFormat="1">
      <c r="A130" s="14"/>
      <c r="B130" s="244"/>
      <c r="C130" s="245"/>
      <c r="D130" s="235" t="s">
        <v>152</v>
      </c>
      <c r="E130" s="246" t="s">
        <v>19</v>
      </c>
      <c r="F130" s="247" t="s">
        <v>1482</v>
      </c>
      <c r="G130" s="245"/>
      <c r="H130" s="248">
        <v>34</v>
      </c>
      <c r="I130" s="249"/>
      <c r="J130" s="245"/>
      <c r="K130" s="245"/>
      <c r="L130" s="250"/>
      <c r="M130" s="251"/>
      <c r="N130" s="252"/>
      <c r="O130" s="252"/>
      <c r="P130" s="252"/>
      <c r="Q130" s="252"/>
      <c r="R130" s="252"/>
      <c r="S130" s="252"/>
      <c r="T130" s="253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4" t="s">
        <v>152</v>
      </c>
      <c r="AU130" s="254" t="s">
        <v>79</v>
      </c>
      <c r="AV130" s="14" t="s">
        <v>79</v>
      </c>
      <c r="AW130" s="14" t="s">
        <v>32</v>
      </c>
      <c r="AX130" s="14" t="s">
        <v>70</v>
      </c>
      <c r="AY130" s="254" t="s">
        <v>141</v>
      </c>
    </row>
    <row r="131" s="15" customFormat="1">
      <c r="A131" s="15"/>
      <c r="B131" s="255"/>
      <c r="C131" s="256"/>
      <c r="D131" s="235" t="s">
        <v>152</v>
      </c>
      <c r="E131" s="257" t="s">
        <v>19</v>
      </c>
      <c r="F131" s="258" t="s">
        <v>155</v>
      </c>
      <c r="G131" s="256"/>
      <c r="H131" s="259">
        <v>34</v>
      </c>
      <c r="I131" s="260"/>
      <c r="J131" s="256"/>
      <c r="K131" s="256"/>
      <c r="L131" s="261"/>
      <c r="M131" s="262"/>
      <c r="N131" s="263"/>
      <c r="O131" s="263"/>
      <c r="P131" s="263"/>
      <c r="Q131" s="263"/>
      <c r="R131" s="263"/>
      <c r="S131" s="263"/>
      <c r="T131" s="264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65" t="s">
        <v>152</v>
      </c>
      <c r="AU131" s="265" t="s">
        <v>79</v>
      </c>
      <c r="AV131" s="15" t="s">
        <v>148</v>
      </c>
      <c r="AW131" s="15" t="s">
        <v>32</v>
      </c>
      <c r="AX131" s="15" t="s">
        <v>77</v>
      </c>
      <c r="AY131" s="265" t="s">
        <v>141</v>
      </c>
    </row>
    <row r="132" s="2" customFormat="1" ht="16.5" customHeight="1">
      <c r="A132" s="41"/>
      <c r="B132" s="42"/>
      <c r="C132" s="277" t="s">
        <v>275</v>
      </c>
      <c r="D132" s="277" t="s">
        <v>354</v>
      </c>
      <c r="E132" s="278" t="s">
        <v>1483</v>
      </c>
      <c r="F132" s="279" t="s">
        <v>1484</v>
      </c>
      <c r="G132" s="280" t="s">
        <v>467</v>
      </c>
      <c r="H132" s="281">
        <v>3</v>
      </c>
      <c r="I132" s="282"/>
      <c r="J132" s="283">
        <f>ROUND(I132*H132,2)</f>
        <v>0</v>
      </c>
      <c r="K132" s="279" t="s">
        <v>19</v>
      </c>
      <c r="L132" s="284"/>
      <c r="M132" s="285" t="s">
        <v>19</v>
      </c>
      <c r="N132" s="286" t="s">
        <v>41</v>
      </c>
      <c r="O132" s="87"/>
      <c r="P132" s="224">
        <f>O132*H132</f>
        <v>0</v>
      </c>
      <c r="Q132" s="224">
        <v>0</v>
      </c>
      <c r="R132" s="224">
        <f>Q132*H132</f>
        <v>0</v>
      </c>
      <c r="S132" s="224">
        <v>0</v>
      </c>
      <c r="T132" s="225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6" t="s">
        <v>205</v>
      </c>
      <c r="AT132" s="226" t="s">
        <v>354</v>
      </c>
      <c r="AU132" s="226" t="s">
        <v>79</v>
      </c>
      <c r="AY132" s="20" t="s">
        <v>141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20" t="s">
        <v>77</v>
      </c>
      <c r="BK132" s="227">
        <f>ROUND(I132*H132,2)</f>
        <v>0</v>
      </c>
      <c r="BL132" s="20" t="s">
        <v>148</v>
      </c>
      <c r="BM132" s="226" t="s">
        <v>1485</v>
      </c>
    </row>
    <row r="133" s="14" customFormat="1">
      <c r="A133" s="14"/>
      <c r="B133" s="244"/>
      <c r="C133" s="245"/>
      <c r="D133" s="235" t="s">
        <v>152</v>
      </c>
      <c r="E133" s="246" t="s">
        <v>19</v>
      </c>
      <c r="F133" s="247" t="s">
        <v>1486</v>
      </c>
      <c r="G133" s="245"/>
      <c r="H133" s="248">
        <v>3</v>
      </c>
      <c r="I133" s="249"/>
      <c r="J133" s="245"/>
      <c r="K133" s="245"/>
      <c r="L133" s="250"/>
      <c r="M133" s="251"/>
      <c r="N133" s="252"/>
      <c r="O133" s="252"/>
      <c r="P133" s="252"/>
      <c r="Q133" s="252"/>
      <c r="R133" s="252"/>
      <c r="S133" s="252"/>
      <c r="T133" s="253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4" t="s">
        <v>152</v>
      </c>
      <c r="AU133" s="254" t="s">
        <v>79</v>
      </c>
      <c r="AV133" s="14" t="s">
        <v>79</v>
      </c>
      <c r="AW133" s="14" t="s">
        <v>32</v>
      </c>
      <c r="AX133" s="14" t="s">
        <v>70</v>
      </c>
      <c r="AY133" s="254" t="s">
        <v>141</v>
      </c>
    </row>
    <row r="134" s="15" customFormat="1">
      <c r="A134" s="15"/>
      <c r="B134" s="255"/>
      <c r="C134" s="256"/>
      <c r="D134" s="235" t="s">
        <v>152</v>
      </c>
      <c r="E134" s="257" t="s">
        <v>19</v>
      </c>
      <c r="F134" s="258" t="s">
        <v>155</v>
      </c>
      <c r="G134" s="256"/>
      <c r="H134" s="259">
        <v>3</v>
      </c>
      <c r="I134" s="260"/>
      <c r="J134" s="256"/>
      <c r="K134" s="256"/>
      <c r="L134" s="261"/>
      <c r="M134" s="262"/>
      <c r="N134" s="263"/>
      <c r="O134" s="263"/>
      <c r="P134" s="263"/>
      <c r="Q134" s="263"/>
      <c r="R134" s="263"/>
      <c r="S134" s="263"/>
      <c r="T134" s="264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65" t="s">
        <v>152</v>
      </c>
      <c r="AU134" s="265" t="s">
        <v>79</v>
      </c>
      <c r="AV134" s="15" t="s">
        <v>148</v>
      </c>
      <c r="AW134" s="15" t="s">
        <v>32</v>
      </c>
      <c r="AX134" s="15" t="s">
        <v>77</v>
      </c>
      <c r="AY134" s="265" t="s">
        <v>141</v>
      </c>
    </row>
    <row r="135" s="2" customFormat="1" ht="16.5" customHeight="1">
      <c r="A135" s="41"/>
      <c r="B135" s="42"/>
      <c r="C135" s="215" t="s">
        <v>280</v>
      </c>
      <c r="D135" s="215" t="s">
        <v>143</v>
      </c>
      <c r="E135" s="216" t="s">
        <v>892</v>
      </c>
      <c r="F135" s="217" t="s">
        <v>893</v>
      </c>
      <c r="G135" s="218" t="s">
        <v>188</v>
      </c>
      <c r="H135" s="219">
        <v>37</v>
      </c>
      <c r="I135" s="220"/>
      <c r="J135" s="221">
        <f>ROUND(I135*H135,2)</f>
        <v>0</v>
      </c>
      <c r="K135" s="217" t="s">
        <v>147</v>
      </c>
      <c r="L135" s="47"/>
      <c r="M135" s="222" t="s">
        <v>19</v>
      </c>
      <c r="N135" s="223" t="s">
        <v>41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148</v>
      </c>
      <c r="AT135" s="226" t="s">
        <v>143</v>
      </c>
      <c r="AU135" s="226" t="s">
        <v>79</v>
      </c>
      <c r="AY135" s="20" t="s">
        <v>141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20" t="s">
        <v>77</v>
      </c>
      <c r="BK135" s="227">
        <f>ROUND(I135*H135,2)</f>
        <v>0</v>
      </c>
      <c r="BL135" s="20" t="s">
        <v>148</v>
      </c>
      <c r="BM135" s="226" t="s">
        <v>1487</v>
      </c>
    </row>
    <row r="136" s="2" customFormat="1">
      <c r="A136" s="41"/>
      <c r="B136" s="42"/>
      <c r="C136" s="43"/>
      <c r="D136" s="228" t="s">
        <v>150</v>
      </c>
      <c r="E136" s="43"/>
      <c r="F136" s="229" t="s">
        <v>895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150</v>
      </c>
      <c r="AU136" s="20" t="s">
        <v>79</v>
      </c>
    </row>
    <row r="137" s="2" customFormat="1" ht="16.5" customHeight="1">
      <c r="A137" s="41"/>
      <c r="B137" s="42"/>
      <c r="C137" s="215" t="s">
        <v>285</v>
      </c>
      <c r="D137" s="215" t="s">
        <v>143</v>
      </c>
      <c r="E137" s="216" t="s">
        <v>725</v>
      </c>
      <c r="F137" s="217" t="s">
        <v>726</v>
      </c>
      <c r="G137" s="218" t="s">
        <v>188</v>
      </c>
      <c r="H137" s="219">
        <v>77</v>
      </c>
      <c r="I137" s="220"/>
      <c r="J137" s="221">
        <f>ROUND(I137*H137,2)</f>
        <v>0</v>
      </c>
      <c r="K137" s="217" t="s">
        <v>147</v>
      </c>
      <c r="L137" s="47"/>
      <c r="M137" s="222" t="s">
        <v>19</v>
      </c>
      <c r="N137" s="223" t="s">
        <v>41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148</v>
      </c>
      <c r="AT137" s="226" t="s">
        <v>143</v>
      </c>
      <c r="AU137" s="226" t="s">
        <v>79</v>
      </c>
      <c r="AY137" s="20" t="s">
        <v>141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20" t="s">
        <v>77</v>
      </c>
      <c r="BK137" s="227">
        <f>ROUND(I137*H137,2)</f>
        <v>0</v>
      </c>
      <c r="BL137" s="20" t="s">
        <v>148</v>
      </c>
      <c r="BM137" s="226" t="s">
        <v>1488</v>
      </c>
    </row>
    <row r="138" s="2" customFormat="1">
      <c r="A138" s="41"/>
      <c r="B138" s="42"/>
      <c r="C138" s="43"/>
      <c r="D138" s="228" t="s">
        <v>150</v>
      </c>
      <c r="E138" s="43"/>
      <c r="F138" s="229" t="s">
        <v>728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20" t="s">
        <v>150</v>
      </c>
      <c r="AU138" s="20" t="s">
        <v>79</v>
      </c>
    </row>
    <row r="139" s="2" customFormat="1" ht="16.5" customHeight="1">
      <c r="A139" s="41"/>
      <c r="B139" s="42"/>
      <c r="C139" s="215" t="s">
        <v>291</v>
      </c>
      <c r="D139" s="215" t="s">
        <v>143</v>
      </c>
      <c r="E139" s="216" t="s">
        <v>730</v>
      </c>
      <c r="F139" s="217" t="s">
        <v>731</v>
      </c>
      <c r="G139" s="218" t="s">
        <v>188</v>
      </c>
      <c r="H139" s="219">
        <v>0.5</v>
      </c>
      <c r="I139" s="220"/>
      <c r="J139" s="221">
        <f>ROUND(I139*H139,2)</f>
        <v>0</v>
      </c>
      <c r="K139" s="217" t="s">
        <v>147</v>
      </c>
      <c r="L139" s="47"/>
      <c r="M139" s="222" t="s">
        <v>19</v>
      </c>
      <c r="N139" s="223" t="s">
        <v>41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148</v>
      </c>
      <c r="AT139" s="226" t="s">
        <v>143</v>
      </c>
      <c r="AU139" s="226" t="s">
        <v>79</v>
      </c>
      <c r="AY139" s="20" t="s">
        <v>141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20" t="s">
        <v>77</v>
      </c>
      <c r="BK139" s="227">
        <f>ROUND(I139*H139,2)</f>
        <v>0</v>
      </c>
      <c r="BL139" s="20" t="s">
        <v>148</v>
      </c>
      <c r="BM139" s="226" t="s">
        <v>1489</v>
      </c>
    </row>
    <row r="140" s="2" customFormat="1">
      <c r="A140" s="41"/>
      <c r="B140" s="42"/>
      <c r="C140" s="43"/>
      <c r="D140" s="228" t="s">
        <v>150</v>
      </c>
      <c r="E140" s="43"/>
      <c r="F140" s="229" t="s">
        <v>733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150</v>
      </c>
      <c r="AU140" s="20" t="s">
        <v>79</v>
      </c>
    </row>
    <row r="141" s="2" customFormat="1" ht="16.5" customHeight="1">
      <c r="A141" s="41"/>
      <c r="B141" s="42"/>
      <c r="C141" s="215" t="s">
        <v>296</v>
      </c>
      <c r="D141" s="215" t="s">
        <v>143</v>
      </c>
      <c r="E141" s="216" t="s">
        <v>735</v>
      </c>
      <c r="F141" s="217" t="s">
        <v>736</v>
      </c>
      <c r="G141" s="218" t="s">
        <v>188</v>
      </c>
      <c r="H141" s="219">
        <v>0.5</v>
      </c>
      <c r="I141" s="220"/>
      <c r="J141" s="221">
        <f>ROUND(I141*H141,2)</f>
        <v>0</v>
      </c>
      <c r="K141" s="217" t="s">
        <v>147</v>
      </c>
      <c r="L141" s="47"/>
      <c r="M141" s="222" t="s">
        <v>19</v>
      </c>
      <c r="N141" s="223" t="s">
        <v>41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148</v>
      </c>
      <c r="AT141" s="226" t="s">
        <v>143</v>
      </c>
      <c r="AU141" s="226" t="s">
        <v>79</v>
      </c>
      <c r="AY141" s="20" t="s">
        <v>141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20" t="s">
        <v>77</v>
      </c>
      <c r="BK141" s="227">
        <f>ROUND(I141*H141,2)</f>
        <v>0</v>
      </c>
      <c r="BL141" s="20" t="s">
        <v>148</v>
      </c>
      <c r="BM141" s="226" t="s">
        <v>1490</v>
      </c>
    </row>
    <row r="142" s="2" customFormat="1">
      <c r="A142" s="41"/>
      <c r="B142" s="42"/>
      <c r="C142" s="43"/>
      <c r="D142" s="228" t="s">
        <v>150</v>
      </c>
      <c r="E142" s="43"/>
      <c r="F142" s="229" t="s">
        <v>738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150</v>
      </c>
      <c r="AU142" s="20" t="s">
        <v>79</v>
      </c>
    </row>
    <row r="143" s="2" customFormat="1" ht="16.5" customHeight="1">
      <c r="A143" s="41"/>
      <c r="B143" s="42"/>
      <c r="C143" s="215" t="s">
        <v>305</v>
      </c>
      <c r="D143" s="215" t="s">
        <v>143</v>
      </c>
      <c r="E143" s="216" t="s">
        <v>897</v>
      </c>
      <c r="F143" s="217" t="s">
        <v>898</v>
      </c>
      <c r="G143" s="218" t="s">
        <v>467</v>
      </c>
      <c r="H143" s="219">
        <v>38</v>
      </c>
      <c r="I143" s="220"/>
      <c r="J143" s="221">
        <f>ROUND(I143*H143,2)</f>
        <v>0</v>
      </c>
      <c r="K143" s="217" t="s">
        <v>147</v>
      </c>
      <c r="L143" s="47"/>
      <c r="M143" s="222" t="s">
        <v>19</v>
      </c>
      <c r="N143" s="223" t="s">
        <v>41</v>
      </c>
      <c r="O143" s="87"/>
      <c r="P143" s="224">
        <f>O143*H143</f>
        <v>0</v>
      </c>
      <c r="Q143" s="224">
        <v>0.00033119999999999997</v>
      </c>
      <c r="R143" s="224">
        <f>Q143*H143</f>
        <v>0.012585599999999999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148</v>
      </c>
      <c r="AT143" s="226" t="s">
        <v>143</v>
      </c>
      <c r="AU143" s="226" t="s">
        <v>79</v>
      </c>
      <c r="AY143" s="20" t="s">
        <v>141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20" t="s">
        <v>77</v>
      </c>
      <c r="BK143" s="227">
        <f>ROUND(I143*H143,2)</f>
        <v>0</v>
      </c>
      <c r="BL143" s="20" t="s">
        <v>148</v>
      </c>
      <c r="BM143" s="226" t="s">
        <v>1491</v>
      </c>
    </row>
    <row r="144" s="2" customFormat="1">
      <c r="A144" s="41"/>
      <c r="B144" s="42"/>
      <c r="C144" s="43"/>
      <c r="D144" s="228" t="s">
        <v>150</v>
      </c>
      <c r="E144" s="43"/>
      <c r="F144" s="229" t="s">
        <v>900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20" t="s">
        <v>150</v>
      </c>
      <c r="AU144" s="20" t="s">
        <v>79</v>
      </c>
    </row>
    <row r="145" s="14" customFormat="1">
      <c r="A145" s="14"/>
      <c r="B145" s="244"/>
      <c r="C145" s="245"/>
      <c r="D145" s="235" t="s">
        <v>152</v>
      </c>
      <c r="E145" s="246" t="s">
        <v>19</v>
      </c>
      <c r="F145" s="247" t="s">
        <v>1492</v>
      </c>
      <c r="G145" s="245"/>
      <c r="H145" s="248">
        <v>38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152</v>
      </c>
      <c r="AU145" s="254" t="s">
        <v>79</v>
      </c>
      <c r="AV145" s="14" t="s">
        <v>79</v>
      </c>
      <c r="AW145" s="14" t="s">
        <v>32</v>
      </c>
      <c r="AX145" s="14" t="s">
        <v>70</v>
      </c>
      <c r="AY145" s="254" t="s">
        <v>141</v>
      </c>
    </row>
    <row r="146" s="15" customFormat="1">
      <c r="A146" s="15"/>
      <c r="B146" s="255"/>
      <c r="C146" s="256"/>
      <c r="D146" s="235" t="s">
        <v>152</v>
      </c>
      <c r="E146" s="257" t="s">
        <v>19</v>
      </c>
      <c r="F146" s="258" t="s">
        <v>155</v>
      </c>
      <c r="G146" s="256"/>
      <c r="H146" s="259">
        <v>38</v>
      </c>
      <c r="I146" s="260"/>
      <c r="J146" s="256"/>
      <c r="K146" s="256"/>
      <c r="L146" s="261"/>
      <c r="M146" s="262"/>
      <c r="N146" s="263"/>
      <c r="O146" s="263"/>
      <c r="P146" s="263"/>
      <c r="Q146" s="263"/>
      <c r="R146" s="263"/>
      <c r="S146" s="263"/>
      <c r="T146" s="264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65" t="s">
        <v>152</v>
      </c>
      <c r="AU146" s="265" t="s">
        <v>79</v>
      </c>
      <c r="AV146" s="15" t="s">
        <v>148</v>
      </c>
      <c r="AW146" s="15" t="s">
        <v>32</v>
      </c>
      <c r="AX146" s="15" t="s">
        <v>77</v>
      </c>
      <c r="AY146" s="265" t="s">
        <v>141</v>
      </c>
    </row>
    <row r="147" s="12" customFormat="1" ht="22.8" customHeight="1">
      <c r="A147" s="12"/>
      <c r="B147" s="199"/>
      <c r="C147" s="200"/>
      <c r="D147" s="201" t="s">
        <v>69</v>
      </c>
      <c r="E147" s="213" t="s">
        <v>762</v>
      </c>
      <c r="F147" s="213" t="s">
        <v>763</v>
      </c>
      <c r="G147" s="200"/>
      <c r="H147" s="200"/>
      <c r="I147" s="203"/>
      <c r="J147" s="214">
        <f>BK147</f>
        <v>0</v>
      </c>
      <c r="K147" s="200"/>
      <c r="L147" s="205"/>
      <c r="M147" s="206"/>
      <c r="N147" s="207"/>
      <c r="O147" s="207"/>
      <c r="P147" s="208">
        <f>SUM(P148:P150)</f>
        <v>0</v>
      </c>
      <c r="Q147" s="207"/>
      <c r="R147" s="208">
        <f>SUM(R148:R150)</f>
        <v>0.002</v>
      </c>
      <c r="S147" s="207"/>
      <c r="T147" s="209">
        <f>SUM(T148:T150)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10" t="s">
        <v>77</v>
      </c>
      <c r="AT147" s="211" t="s">
        <v>69</v>
      </c>
      <c r="AU147" s="211" t="s">
        <v>77</v>
      </c>
      <c r="AY147" s="210" t="s">
        <v>141</v>
      </c>
      <c r="BK147" s="212">
        <f>SUM(BK148:BK150)</f>
        <v>0</v>
      </c>
    </row>
    <row r="148" s="2" customFormat="1" ht="24.15" customHeight="1">
      <c r="A148" s="41"/>
      <c r="B148" s="42"/>
      <c r="C148" s="215" t="s">
        <v>7</v>
      </c>
      <c r="D148" s="215" t="s">
        <v>143</v>
      </c>
      <c r="E148" s="216" t="s">
        <v>769</v>
      </c>
      <c r="F148" s="217" t="s">
        <v>770</v>
      </c>
      <c r="G148" s="218" t="s">
        <v>467</v>
      </c>
      <c r="H148" s="219">
        <v>1</v>
      </c>
      <c r="I148" s="220"/>
      <c r="J148" s="221">
        <f>ROUND(I148*H148,2)</f>
        <v>0</v>
      </c>
      <c r="K148" s="217" t="s">
        <v>19</v>
      </c>
      <c r="L148" s="47"/>
      <c r="M148" s="222" t="s">
        <v>19</v>
      </c>
      <c r="N148" s="223" t="s">
        <v>41</v>
      </c>
      <c r="O148" s="87"/>
      <c r="P148" s="224">
        <f>O148*H148</f>
        <v>0</v>
      </c>
      <c r="Q148" s="224">
        <v>0.002</v>
      </c>
      <c r="R148" s="224">
        <f>Q148*H148</f>
        <v>0.002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148</v>
      </c>
      <c r="AT148" s="226" t="s">
        <v>143</v>
      </c>
      <c r="AU148" s="226" t="s">
        <v>79</v>
      </c>
      <c r="AY148" s="20" t="s">
        <v>141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20" t="s">
        <v>77</v>
      </c>
      <c r="BK148" s="227">
        <f>ROUND(I148*H148,2)</f>
        <v>0</v>
      </c>
      <c r="BL148" s="20" t="s">
        <v>148</v>
      </c>
      <c r="BM148" s="226" t="s">
        <v>1493</v>
      </c>
    </row>
    <row r="149" s="14" customFormat="1">
      <c r="A149" s="14"/>
      <c r="B149" s="244"/>
      <c r="C149" s="245"/>
      <c r="D149" s="235" t="s">
        <v>152</v>
      </c>
      <c r="E149" s="246" t="s">
        <v>19</v>
      </c>
      <c r="F149" s="247" t="s">
        <v>1494</v>
      </c>
      <c r="G149" s="245"/>
      <c r="H149" s="248">
        <v>1</v>
      </c>
      <c r="I149" s="249"/>
      <c r="J149" s="245"/>
      <c r="K149" s="245"/>
      <c r="L149" s="250"/>
      <c r="M149" s="251"/>
      <c r="N149" s="252"/>
      <c r="O149" s="252"/>
      <c r="P149" s="252"/>
      <c r="Q149" s="252"/>
      <c r="R149" s="252"/>
      <c r="S149" s="252"/>
      <c r="T149" s="253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4" t="s">
        <v>152</v>
      </c>
      <c r="AU149" s="254" t="s">
        <v>79</v>
      </c>
      <c r="AV149" s="14" t="s">
        <v>79</v>
      </c>
      <c r="AW149" s="14" t="s">
        <v>32</v>
      </c>
      <c r="AX149" s="14" t="s">
        <v>70</v>
      </c>
      <c r="AY149" s="254" t="s">
        <v>141</v>
      </c>
    </row>
    <row r="150" s="15" customFormat="1">
      <c r="A150" s="15"/>
      <c r="B150" s="255"/>
      <c r="C150" s="256"/>
      <c r="D150" s="235" t="s">
        <v>152</v>
      </c>
      <c r="E150" s="257" t="s">
        <v>19</v>
      </c>
      <c r="F150" s="258" t="s">
        <v>768</v>
      </c>
      <c r="G150" s="256"/>
      <c r="H150" s="259">
        <v>1</v>
      </c>
      <c r="I150" s="260"/>
      <c r="J150" s="256"/>
      <c r="K150" s="256"/>
      <c r="L150" s="261"/>
      <c r="M150" s="262"/>
      <c r="N150" s="263"/>
      <c r="O150" s="263"/>
      <c r="P150" s="263"/>
      <c r="Q150" s="263"/>
      <c r="R150" s="263"/>
      <c r="S150" s="263"/>
      <c r="T150" s="264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5" t="s">
        <v>152</v>
      </c>
      <c r="AU150" s="265" t="s">
        <v>79</v>
      </c>
      <c r="AV150" s="15" t="s">
        <v>148</v>
      </c>
      <c r="AW150" s="15" t="s">
        <v>32</v>
      </c>
      <c r="AX150" s="15" t="s">
        <v>77</v>
      </c>
      <c r="AY150" s="265" t="s">
        <v>141</v>
      </c>
    </row>
    <row r="151" s="12" customFormat="1" ht="22.8" customHeight="1">
      <c r="A151" s="12"/>
      <c r="B151" s="199"/>
      <c r="C151" s="200"/>
      <c r="D151" s="201" t="s">
        <v>69</v>
      </c>
      <c r="E151" s="213" t="s">
        <v>773</v>
      </c>
      <c r="F151" s="213" t="s">
        <v>774</v>
      </c>
      <c r="G151" s="200"/>
      <c r="H151" s="200"/>
      <c r="I151" s="203"/>
      <c r="J151" s="214">
        <f>BK151</f>
        <v>0</v>
      </c>
      <c r="K151" s="200"/>
      <c r="L151" s="205"/>
      <c r="M151" s="206"/>
      <c r="N151" s="207"/>
      <c r="O151" s="207"/>
      <c r="P151" s="208">
        <f>SUM(P152:P196)</f>
        <v>0</v>
      </c>
      <c r="Q151" s="207"/>
      <c r="R151" s="208">
        <f>SUM(R152:R196)</f>
        <v>3.3116500000000002</v>
      </c>
      <c r="S151" s="207"/>
      <c r="T151" s="209">
        <f>SUM(T152:T196)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10" t="s">
        <v>77</v>
      </c>
      <c r="AT151" s="211" t="s">
        <v>69</v>
      </c>
      <c r="AU151" s="211" t="s">
        <v>77</v>
      </c>
      <c r="AY151" s="210" t="s">
        <v>141</v>
      </c>
      <c r="BK151" s="212">
        <f>SUM(BK152:BK196)</f>
        <v>0</v>
      </c>
    </row>
    <row r="152" s="2" customFormat="1" ht="24.15" customHeight="1">
      <c r="A152" s="41"/>
      <c r="B152" s="42"/>
      <c r="C152" s="215" t="s">
        <v>317</v>
      </c>
      <c r="D152" s="215" t="s">
        <v>143</v>
      </c>
      <c r="E152" s="216" t="s">
        <v>796</v>
      </c>
      <c r="F152" s="217" t="s">
        <v>797</v>
      </c>
      <c r="G152" s="218" t="s">
        <v>467</v>
      </c>
      <c r="H152" s="219">
        <v>1</v>
      </c>
      <c r="I152" s="220"/>
      <c r="J152" s="221">
        <f>ROUND(I152*H152,2)</f>
        <v>0</v>
      </c>
      <c r="K152" s="217" t="s">
        <v>147</v>
      </c>
      <c r="L152" s="47"/>
      <c r="M152" s="222" t="s">
        <v>19</v>
      </c>
      <c r="N152" s="223" t="s">
        <v>41</v>
      </c>
      <c r="O152" s="87"/>
      <c r="P152" s="224">
        <f>O152*H152</f>
        <v>0</v>
      </c>
      <c r="Q152" s="224">
        <v>0.00165</v>
      </c>
      <c r="R152" s="224">
        <f>Q152*H152</f>
        <v>0.00165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148</v>
      </c>
      <c r="AT152" s="226" t="s">
        <v>143</v>
      </c>
      <c r="AU152" s="226" t="s">
        <v>79</v>
      </c>
      <c r="AY152" s="20" t="s">
        <v>141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20" t="s">
        <v>77</v>
      </c>
      <c r="BK152" s="227">
        <f>ROUND(I152*H152,2)</f>
        <v>0</v>
      </c>
      <c r="BL152" s="20" t="s">
        <v>148</v>
      </c>
      <c r="BM152" s="226" t="s">
        <v>1495</v>
      </c>
    </row>
    <row r="153" s="2" customFormat="1">
      <c r="A153" s="41"/>
      <c r="B153" s="42"/>
      <c r="C153" s="43"/>
      <c r="D153" s="228" t="s">
        <v>150</v>
      </c>
      <c r="E153" s="43"/>
      <c r="F153" s="229" t="s">
        <v>799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150</v>
      </c>
      <c r="AU153" s="20" t="s">
        <v>79</v>
      </c>
    </row>
    <row r="154" s="14" customFormat="1">
      <c r="A154" s="14"/>
      <c r="B154" s="244"/>
      <c r="C154" s="245"/>
      <c r="D154" s="235" t="s">
        <v>152</v>
      </c>
      <c r="E154" s="246" t="s">
        <v>19</v>
      </c>
      <c r="F154" s="247" t="s">
        <v>1496</v>
      </c>
      <c r="G154" s="245"/>
      <c r="H154" s="248">
        <v>1</v>
      </c>
      <c r="I154" s="249"/>
      <c r="J154" s="245"/>
      <c r="K154" s="245"/>
      <c r="L154" s="250"/>
      <c r="M154" s="251"/>
      <c r="N154" s="252"/>
      <c r="O154" s="252"/>
      <c r="P154" s="252"/>
      <c r="Q154" s="252"/>
      <c r="R154" s="252"/>
      <c r="S154" s="252"/>
      <c r="T154" s="253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4" t="s">
        <v>152</v>
      </c>
      <c r="AU154" s="254" t="s">
        <v>79</v>
      </c>
      <c r="AV154" s="14" t="s">
        <v>79</v>
      </c>
      <c r="AW154" s="14" t="s">
        <v>32</v>
      </c>
      <c r="AX154" s="14" t="s">
        <v>70</v>
      </c>
      <c r="AY154" s="254" t="s">
        <v>141</v>
      </c>
    </row>
    <row r="155" s="15" customFormat="1">
      <c r="A155" s="15"/>
      <c r="B155" s="255"/>
      <c r="C155" s="256"/>
      <c r="D155" s="235" t="s">
        <v>152</v>
      </c>
      <c r="E155" s="257" t="s">
        <v>19</v>
      </c>
      <c r="F155" s="258" t="s">
        <v>155</v>
      </c>
      <c r="G155" s="256"/>
      <c r="H155" s="259">
        <v>1</v>
      </c>
      <c r="I155" s="260"/>
      <c r="J155" s="256"/>
      <c r="K155" s="256"/>
      <c r="L155" s="261"/>
      <c r="M155" s="262"/>
      <c r="N155" s="263"/>
      <c r="O155" s="263"/>
      <c r="P155" s="263"/>
      <c r="Q155" s="263"/>
      <c r="R155" s="263"/>
      <c r="S155" s="263"/>
      <c r="T155" s="264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65" t="s">
        <v>152</v>
      </c>
      <c r="AU155" s="265" t="s">
        <v>79</v>
      </c>
      <c r="AV155" s="15" t="s">
        <v>148</v>
      </c>
      <c r="AW155" s="15" t="s">
        <v>32</v>
      </c>
      <c r="AX155" s="15" t="s">
        <v>77</v>
      </c>
      <c r="AY155" s="265" t="s">
        <v>141</v>
      </c>
    </row>
    <row r="156" s="2" customFormat="1" ht="16.5" customHeight="1">
      <c r="A156" s="41"/>
      <c r="B156" s="42"/>
      <c r="C156" s="277" t="s">
        <v>324</v>
      </c>
      <c r="D156" s="277" t="s">
        <v>354</v>
      </c>
      <c r="E156" s="278" t="s">
        <v>801</v>
      </c>
      <c r="F156" s="279" t="s">
        <v>802</v>
      </c>
      <c r="G156" s="280" t="s">
        <v>467</v>
      </c>
      <c r="H156" s="281">
        <v>1</v>
      </c>
      <c r="I156" s="282"/>
      <c r="J156" s="283">
        <f>ROUND(I156*H156,2)</f>
        <v>0</v>
      </c>
      <c r="K156" s="279" t="s">
        <v>147</v>
      </c>
      <c r="L156" s="284"/>
      <c r="M156" s="285" t="s">
        <v>19</v>
      </c>
      <c r="N156" s="286" t="s">
        <v>41</v>
      </c>
      <c r="O156" s="87"/>
      <c r="P156" s="224">
        <f>O156*H156</f>
        <v>0</v>
      </c>
      <c r="Q156" s="224">
        <v>0.023</v>
      </c>
      <c r="R156" s="224">
        <f>Q156*H156</f>
        <v>0.023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205</v>
      </c>
      <c r="AT156" s="226" t="s">
        <v>354</v>
      </c>
      <c r="AU156" s="226" t="s">
        <v>79</v>
      </c>
      <c r="AY156" s="20" t="s">
        <v>141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20" t="s">
        <v>77</v>
      </c>
      <c r="BK156" s="227">
        <f>ROUND(I156*H156,2)</f>
        <v>0</v>
      </c>
      <c r="BL156" s="20" t="s">
        <v>148</v>
      </c>
      <c r="BM156" s="226" t="s">
        <v>1497</v>
      </c>
    </row>
    <row r="157" s="2" customFormat="1">
      <c r="A157" s="41"/>
      <c r="B157" s="42"/>
      <c r="C157" s="43"/>
      <c r="D157" s="235" t="s">
        <v>619</v>
      </c>
      <c r="E157" s="43"/>
      <c r="F157" s="291" t="s">
        <v>804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20" t="s">
        <v>619</v>
      </c>
      <c r="AU157" s="20" t="s">
        <v>79</v>
      </c>
    </row>
    <row r="158" s="2" customFormat="1" ht="16.5" customHeight="1">
      <c r="A158" s="41"/>
      <c r="B158" s="42"/>
      <c r="C158" s="215" t="s">
        <v>330</v>
      </c>
      <c r="D158" s="215" t="s">
        <v>143</v>
      </c>
      <c r="E158" s="216" t="s">
        <v>908</v>
      </c>
      <c r="F158" s="217" t="s">
        <v>909</v>
      </c>
      <c r="G158" s="218" t="s">
        <v>467</v>
      </c>
      <c r="H158" s="219">
        <v>37</v>
      </c>
      <c r="I158" s="220"/>
      <c r="J158" s="221">
        <f>ROUND(I158*H158,2)</f>
        <v>0</v>
      </c>
      <c r="K158" s="217" t="s">
        <v>147</v>
      </c>
      <c r="L158" s="47"/>
      <c r="M158" s="222" t="s">
        <v>19</v>
      </c>
      <c r="N158" s="223" t="s">
        <v>41</v>
      </c>
      <c r="O158" s="87"/>
      <c r="P158" s="224">
        <f>O158*H158</f>
        <v>0</v>
      </c>
      <c r="Q158" s="224">
        <v>0.040000000000000001</v>
      </c>
      <c r="R158" s="224">
        <f>Q158*H158</f>
        <v>1.48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148</v>
      </c>
      <c r="AT158" s="226" t="s">
        <v>143</v>
      </c>
      <c r="AU158" s="226" t="s">
        <v>79</v>
      </c>
      <c r="AY158" s="20" t="s">
        <v>141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77</v>
      </c>
      <c r="BK158" s="227">
        <f>ROUND(I158*H158,2)</f>
        <v>0</v>
      </c>
      <c r="BL158" s="20" t="s">
        <v>148</v>
      </c>
      <c r="BM158" s="226" t="s">
        <v>1498</v>
      </c>
    </row>
    <row r="159" s="2" customFormat="1">
      <c r="A159" s="41"/>
      <c r="B159" s="42"/>
      <c r="C159" s="43"/>
      <c r="D159" s="228" t="s">
        <v>150</v>
      </c>
      <c r="E159" s="43"/>
      <c r="F159" s="229" t="s">
        <v>911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20" t="s">
        <v>150</v>
      </c>
      <c r="AU159" s="20" t="s">
        <v>79</v>
      </c>
    </row>
    <row r="160" s="14" customFormat="1">
      <c r="A160" s="14"/>
      <c r="B160" s="244"/>
      <c r="C160" s="245"/>
      <c r="D160" s="235" t="s">
        <v>152</v>
      </c>
      <c r="E160" s="246" t="s">
        <v>19</v>
      </c>
      <c r="F160" s="247" t="s">
        <v>1499</v>
      </c>
      <c r="G160" s="245"/>
      <c r="H160" s="248">
        <v>37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152</v>
      </c>
      <c r="AU160" s="254" t="s">
        <v>79</v>
      </c>
      <c r="AV160" s="14" t="s">
        <v>79</v>
      </c>
      <c r="AW160" s="14" t="s">
        <v>32</v>
      </c>
      <c r="AX160" s="14" t="s">
        <v>70</v>
      </c>
      <c r="AY160" s="254" t="s">
        <v>141</v>
      </c>
    </row>
    <row r="161" s="15" customFormat="1">
      <c r="A161" s="15"/>
      <c r="B161" s="255"/>
      <c r="C161" s="256"/>
      <c r="D161" s="235" t="s">
        <v>152</v>
      </c>
      <c r="E161" s="257" t="s">
        <v>19</v>
      </c>
      <c r="F161" s="258" t="s">
        <v>155</v>
      </c>
      <c r="G161" s="256"/>
      <c r="H161" s="259">
        <v>37</v>
      </c>
      <c r="I161" s="260"/>
      <c r="J161" s="256"/>
      <c r="K161" s="256"/>
      <c r="L161" s="261"/>
      <c r="M161" s="262"/>
      <c r="N161" s="263"/>
      <c r="O161" s="263"/>
      <c r="P161" s="263"/>
      <c r="Q161" s="263"/>
      <c r="R161" s="263"/>
      <c r="S161" s="263"/>
      <c r="T161" s="264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65" t="s">
        <v>152</v>
      </c>
      <c r="AU161" s="265" t="s">
        <v>79</v>
      </c>
      <c r="AV161" s="15" t="s">
        <v>148</v>
      </c>
      <c r="AW161" s="15" t="s">
        <v>32</v>
      </c>
      <c r="AX161" s="15" t="s">
        <v>77</v>
      </c>
      <c r="AY161" s="265" t="s">
        <v>141</v>
      </c>
    </row>
    <row r="162" s="2" customFormat="1" ht="16.5" customHeight="1">
      <c r="A162" s="41"/>
      <c r="B162" s="42"/>
      <c r="C162" s="277" t="s">
        <v>341</v>
      </c>
      <c r="D162" s="277" t="s">
        <v>354</v>
      </c>
      <c r="E162" s="278" t="s">
        <v>913</v>
      </c>
      <c r="F162" s="279" t="s">
        <v>914</v>
      </c>
      <c r="G162" s="280" t="s">
        <v>467</v>
      </c>
      <c r="H162" s="281">
        <v>37</v>
      </c>
      <c r="I162" s="282"/>
      <c r="J162" s="283">
        <f>ROUND(I162*H162,2)</f>
        <v>0</v>
      </c>
      <c r="K162" s="279" t="s">
        <v>147</v>
      </c>
      <c r="L162" s="284"/>
      <c r="M162" s="285" t="s">
        <v>19</v>
      </c>
      <c r="N162" s="286" t="s">
        <v>41</v>
      </c>
      <c r="O162" s="87"/>
      <c r="P162" s="224">
        <f>O162*H162</f>
        <v>0</v>
      </c>
      <c r="Q162" s="224">
        <v>0.0079000000000000008</v>
      </c>
      <c r="R162" s="224">
        <f>Q162*H162</f>
        <v>0.2923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205</v>
      </c>
      <c r="AT162" s="226" t="s">
        <v>354</v>
      </c>
      <c r="AU162" s="226" t="s">
        <v>79</v>
      </c>
      <c r="AY162" s="20" t="s">
        <v>141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20" t="s">
        <v>77</v>
      </c>
      <c r="BK162" s="227">
        <f>ROUND(I162*H162,2)</f>
        <v>0</v>
      </c>
      <c r="BL162" s="20" t="s">
        <v>148</v>
      </c>
      <c r="BM162" s="226" t="s">
        <v>1500</v>
      </c>
    </row>
    <row r="163" s="14" customFormat="1">
      <c r="A163" s="14"/>
      <c r="B163" s="244"/>
      <c r="C163" s="245"/>
      <c r="D163" s="235" t="s">
        <v>152</v>
      </c>
      <c r="E163" s="246" t="s">
        <v>19</v>
      </c>
      <c r="F163" s="247" t="s">
        <v>1501</v>
      </c>
      <c r="G163" s="245"/>
      <c r="H163" s="248">
        <v>37</v>
      </c>
      <c r="I163" s="249"/>
      <c r="J163" s="245"/>
      <c r="K163" s="245"/>
      <c r="L163" s="250"/>
      <c r="M163" s="251"/>
      <c r="N163" s="252"/>
      <c r="O163" s="252"/>
      <c r="P163" s="252"/>
      <c r="Q163" s="252"/>
      <c r="R163" s="252"/>
      <c r="S163" s="252"/>
      <c r="T163" s="253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4" t="s">
        <v>152</v>
      </c>
      <c r="AU163" s="254" t="s">
        <v>79</v>
      </c>
      <c r="AV163" s="14" t="s">
        <v>79</v>
      </c>
      <c r="AW163" s="14" t="s">
        <v>32</v>
      </c>
      <c r="AX163" s="14" t="s">
        <v>70</v>
      </c>
      <c r="AY163" s="254" t="s">
        <v>141</v>
      </c>
    </row>
    <row r="164" s="15" customFormat="1">
      <c r="A164" s="15"/>
      <c r="B164" s="255"/>
      <c r="C164" s="256"/>
      <c r="D164" s="235" t="s">
        <v>152</v>
      </c>
      <c r="E164" s="257" t="s">
        <v>19</v>
      </c>
      <c r="F164" s="258" t="s">
        <v>155</v>
      </c>
      <c r="G164" s="256"/>
      <c r="H164" s="259">
        <v>37</v>
      </c>
      <c r="I164" s="260"/>
      <c r="J164" s="256"/>
      <c r="K164" s="256"/>
      <c r="L164" s="261"/>
      <c r="M164" s="262"/>
      <c r="N164" s="263"/>
      <c r="O164" s="263"/>
      <c r="P164" s="263"/>
      <c r="Q164" s="263"/>
      <c r="R164" s="263"/>
      <c r="S164" s="263"/>
      <c r="T164" s="264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65" t="s">
        <v>152</v>
      </c>
      <c r="AU164" s="265" t="s">
        <v>79</v>
      </c>
      <c r="AV164" s="15" t="s">
        <v>148</v>
      </c>
      <c r="AW164" s="15" t="s">
        <v>32</v>
      </c>
      <c r="AX164" s="15" t="s">
        <v>77</v>
      </c>
      <c r="AY164" s="265" t="s">
        <v>141</v>
      </c>
    </row>
    <row r="165" s="2" customFormat="1" ht="16.5" customHeight="1">
      <c r="A165" s="41"/>
      <c r="B165" s="42"/>
      <c r="C165" s="277" t="s">
        <v>348</v>
      </c>
      <c r="D165" s="277" t="s">
        <v>354</v>
      </c>
      <c r="E165" s="278" t="s">
        <v>917</v>
      </c>
      <c r="F165" s="279" t="s">
        <v>918</v>
      </c>
      <c r="G165" s="280" t="s">
        <v>467</v>
      </c>
      <c r="H165" s="281">
        <v>37</v>
      </c>
      <c r="I165" s="282"/>
      <c r="J165" s="283">
        <f>ROUND(I165*H165,2)</f>
        <v>0</v>
      </c>
      <c r="K165" s="279" t="s">
        <v>147</v>
      </c>
      <c r="L165" s="284"/>
      <c r="M165" s="285" t="s">
        <v>19</v>
      </c>
      <c r="N165" s="286" t="s">
        <v>41</v>
      </c>
      <c r="O165" s="87"/>
      <c r="P165" s="224">
        <f>O165*H165</f>
        <v>0</v>
      </c>
      <c r="Q165" s="224">
        <v>0.00089999999999999998</v>
      </c>
      <c r="R165" s="224">
        <f>Q165*H165</f>
        <v>0.033299999999999996</v>
      </c>
      <c r="S165" s="224">
        <v>0</v>
      </c>
      <c r="T165" s="225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6" t="s">
        <v>205</v>
      </c>
      <c r="AT165" s="226" t="s">
        <v>354</v>
      </c>
      <c r="AU165" s="226" t="s">
        <v>79</v>
      </c>
      <c r="AY165" s="20" t="s">
        <v>141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20" t="s">
        <v>77</v>
      </c>
      <c r="BK165" s="227">
        <f>ROUND(I165*H165,2)</f>
        <v>0</v>
      </c>
      <c r="BL165" s="20" t="s">
        <v>148</v>
      </c>
      <c r="BM165" s="226" t="s">
        <v>1502</v>
      </c>
    </row>
    <row r="166" s="14" customFormat="1">
      <c r="A166" s="14"/>
      <c r="B166" s="244"/>
      <c r="C166" s="245"/>
      <c r="D166" s="235" t="s">
        <v>152</v>
      </c>
      <c r="E166" s="246" t="s">
        <v>19</v>
      </c>
      <c r="F166" s="247" t="s">
        <v>1503</v>
      </c>
      <c r="G166" s="245"/>
      <c r="H166" s="248">
        <v>37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152</v>
      </c>
      <c r="AU166" s="254" t="s">
        <v>79</v>
      </c>
      <c r="AV166" s="14" t="s">
        <v>79</v>
      </c>
      <c r="AW166" s="14" t="s">
        <v>32</v>
      </c>
      <c r="AX166" s="14" t="s">
        <v>70</v>
      </c>
      <c r="AY166" s="254" t="s">
        <v>141</v>
      </c>
    </row>
    <row r="167" s="15" customFormat="1">
      <c r="A167" s="15"/>
      <c r="B167" s="255"/>
      <c r="C167" s="256"/>
      <c r="D167" s="235" t="s">
        <v>152</v>
      </c>
      <c r="E167" s="257" t="s">
        <v>19</v>
      </c>
      <c r="F167" s="258" t="s">
        <v>155</v>
      </c>
      <c r="G167" s="256"/>
      <c r="H167" s="259">
        <v>37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5" t="s">
        <v>152</v>
      </c>
      <c r="AU167" s="265" t="s">
        <v>79</v>
      </c>
      <c r="AV167" s="15" t="s">
        <v>148</v>
      </c>
      <c r="AW167" s="15" t="s">
        <v>32</v>
      </c>
      <c r="AX167" s="15" t="s">
        <v>77</v>
      </c>
      <c r="AY167" s="265" t="s">
        <v>141</v>
      </c>
    </row>
    <row r="168" s="2" customFormat="1" ht="16.5" customHeight="1">
      <c r="A168" s="41"/>
      <c r="B168" s="42"/>
      <c r="C168" s="215" t="s">
        <v>353</v>
      </c>
      <c r="D168" s="215" t="s">
        <v>143</v>
      </c>
      <c r="E168" s="216" t="s">
        <v>805</v>
      </c>
      <c r="F168" s="217" t="s">
        <v>806</v>
      </c>
      <c r="G168" s="218" t="s">
        <v>467</v>
      </c>
      <c r="H168" s="219">
        <v>1</v>
      </c>
      <c r="I168" s="220"/>
      <c r="J168" s="221">
        <f>ROUND(I168*H168,2)</f>
        <v>0</v>
      </c>
      <c r="K168" s="217" t="s">
        <v>19</v>
      </c>
      <c r="L168" s="47"/>
      <c r="M168" s="222" t="s">
        <v>19</v>
      </c>
      <c r="N168" s="223" t="s">
        <v>41</v>
      </c>
      <c r="O168" s="87"/>
      <c r="P168" s="224">
        <f>O168*H168</f>
        <v>0</v>
      </c>
      <c r="Q168" s="224">
        <v>0.040000000000000001</v>
      </c>
      <c r="R168" s="224">
        <f>Q168*H168</f>
        <v>0.040000000000000001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148</v>
      </c>
      <c r="AT168" s="226" t="s">
        <v>143</v>
      </c>
      <c r="AU168" s="226" t="s">
        <v>79</v>
      </c>
      <c r="AY168" s="20" t="s">
        <v>141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20" t="s">
        <v>77</v>
      </c>
      <c r="BK168" s="227">
        <f>ROUND(I168*H168,2)</f>
        <v>0</v>
      </c>
      <c r="BL168" s="20" t="s">
        <v>148</v>
      </c>
      <c r="BM168" s="226" t="s">
        <v>1504</v>
      </c>
    </row>
    <row r="169" s="14" customFormat="1">
      <c r="A169" s="14"/>
      <c r="B169" s="244"/>
      <c r="C169" s="245"/>
      <c r="D169" s="235" t="s">
        <v>152</v>
      </c>
      <c r="E169" s="246" t="s">
        <v>19</v>
      </c>
      <c r="F169" s="247" t="s">
        <v>1505</v>
      </c>
      <c r="G169" s="245"/>
      <c r="H169" s="248">
        <v>1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152</v>
      </c>
      <c r="AU169" s="254" t="s">
        <v>79</v>
      </c>
      <c r="AV169" s="14" t="s">
        <v>79</v>
      </c>
      <c r="AW169" s="14" t="s">
        <v>32</v>
      </c>
      <c r="AX169" s="14" t="s">
        <v>70</v>
      </c>
      <c r="AY169" s="254" t="s">
        <v>141</v>
      </c>
    </row>
    <row r="170" s="15" customFormat="1">
      <c r="A170" s="15"/>
      <c r="B170" s="255"/>
      <c r="C170" s="256"/>
      <c r="D170" s="235" t="s">
        <v>152</v>
      </c>
      <c r="E170" s="257" t="s">
        <v>19</v>
      </c>
      <c r="F170" s="258" t="s">
        <v>155</v>
      </c>
      <c r="G170" s="256"/>
      <c r="H170" s="259">
        <v>1</v>
      </c>
      <c r="I170" s="260"/>
      <c r="J170" s="256"/>
      <c r="K170" s="256"/>
      <c r="L170" s="261"/>
      <c r="M170" s="262"/>
      <c r="N170" s="263"/>
      <c r="O170" s="263"/>
      <c r="P170" s="263"/>
      <c r="Q170" s="263"/>
      <c r="R170" s="263"/>
      <c r="S170" s="263"/>
      <c r="T170" s="264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65" t="s">
        <v>152</v>
      </c>
      <c r="AU170" s="265" t="s">
        <v>79</v>
      </c>
      <c r="AV170" s="15" t="s">
        <v>148</v>
      </c>
      <c r="AW170" s="15" t="s">
        <v>32</v>
      </c>
      <c r="AX170" s="15" t="s">
        <v>77</v>
      </c>
      <c r="AY170" s="265" t="s">
        <v>141</v>
      </c>
    </row>
    <row r="171" s="2" customFormat="1" ht="16.5" customHeight="1">
      <c r="A171" s="41"/>
      <c r="B171" s="42"/>
      <c r="C171" s="277" t="s">
        <v>359</v>
      </c>
      <c r="D171" s="277" t="s">
        <v>354</v>
      </c>
      <c r="E171" s="278" t="s">
        <v>809</v>
      </c>
      <c r="F171" s="279" t="s">
        <v>810</v>
      </c>
      <c r="G171" s="280" t="s">
        <v>467</v>
      </c>
      <c r="H171" s="281">
        <v>1</v>
      </c>
      <c r="I171" s="282"/>
      <c r="J171" s="283">
        <f>ROUND(I171*H171,2)</f>
        <v>0</v>
      </c>
      <c r="K171" s="279" t="s">
        <v>147</v>
      </c>
      <c r="L171" s="284"/>
      <c r="M171" s="285" t="s">
        <v>19</v>
      </c>
      <c r="N171" s="286" t="s">
        <v>41</v>
      </c>
      <c r="O171" s="87"/>
      <c r="P171" s="224">
        <f>O171*H171</f>
        <v>0</v>
      </c>
      <c r="Q171" s="224">
        <v>0.041099999999999998</v>
      </c>
      <c r="R171" s="224">
        <f>Q171*H171</f>
        <v>0.041099999999999998</v>
      </c>
      <c r="S171" s="224">
        <v>0</v>
      </c>
      <c r="T171" s="225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6" t="s">
        <v>205</v>
      </c>
      <c r="AT171" s="226" t="s">
        <v>354</v>
      </c>
      <c r="AU171" s="226" t="s">
        <v>79</v>
      </c>
      <c r="AY171" s="20" t="s">
        <v>141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20" t="s">
        <v>77</v>
      </c>
      <c r="BK171" s="227">
        <f>ROUND(I171*H171,2)</f>
        <v>0</v>
      </c>
      <c r="BL171" s="20" t="s">
        <v>148</v>
      </c>
      <c r="BM171" s="226" t="s">
        <v>1506</v>
      </c>
    </row>
    <row r="172" s="2" customFormat="1">
      <c r="A172" s="41"/>
      <c r="B172" s="42"/>
      <c r="C172" s="43"/>
      <c r="D172" s="235" t="s">
        <v>619</v>
      </c>
      <c r="E172" s="43"/>
      <c r="F172" s="291" t="s">
        <v>812</v>
      </c>
      <c r="G172" s="43"/>
      <c r="H172" s="43"/>
      <c r="I172" s="230"/>
      <c r="J172" s="43"/>
      <c r="K172" s="43"/>
      <c r="L172" s="47"/>
      <c r="M172" s="231"/>
      <c r="N172" s="232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20" t="s">
        <v>619</v>
      </c>
      <c r="AU172" s="20" t="s">
        <v>79</v>
      </c>
    </row>
    <row r="173" s="14" customFormat="1">
      <c r="A173" s="14"/>
      <c r="B173" s="244"/>
      <c r="C173" s="245"/>
      <c r="D173" s="235" t="s">
        <v>152</v>
      </c>
      <c r="E173" s="246" t="s">
        <v>19</v>
      </c>
      <c r="F173" s="247" t="s">
        <v>857</v>
      </c>
      <c r="G173" s="245"/>
      <c r="H173" s="248">
        <v>1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152</v>
      </c>
      <c r="AU173" s="254" t="s">
        <v>79</v>
      </c>
      <c r="AV173" s="14" t="s">
        <v>79</v>
      </c>
      <c r="AW173" s="14" t="s">
        <v>32</v>
      </c>
      <c r="AX173" s="14" t="s">
        <v>70</v>
      </c>
      <c r="AY173" s="254" t="s">
        <v>141</v>
      </c>
    </row>
    <row r="174" s="15" customFormat="1">
      <c r="A174" s="15"/>
      <c r="B174" s="255"/>
      <c r="C174" s="256"/>
      <c r="D174" s="235" t="s">
        <v>152</v>
      </c>
      <c r="E174" s="257" t="s">
        <v>19</v>
      </c>
      <c r="F174" s="258" t="s">
        <v>155</v>
      </c>
      <c r="G174" s="256"/>
      <c r="H174" s="259">
        <v>1</v>
      </c>
      <c r="I174" s="260"/>
      <c r="J174" s="256"/>
      <c r="K174" s="256"/>
      <c r="L174" s="261"/>
      <c r="M174" s="262"/>
      <c r="N174" s="263"/>
      <c r="O174" s="263"/>
      <c r="P174" s="263"/>
      <c r="Q174" s="263"/>
      <c r="R174" s="263"/>
      <c r="S174" s="263"/>
      <c r="T174" s="264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65" t="s">
        <v>152</v>
      </c>
      <c r="AU174" s="265" t="s">
        <v>79</v>
      </c>
      <c r="AV174" s="15" t="s">
        <v>148</v>
      </c>
      <c r="AW174" s="15" t="s">
        <v>32</v>
      </c>
      <c r="AX174" s="15" t="s">
        <v>77</v>
      </c>
      <c r="AY174" s="265" t="s">
        <v>141</v>
      </c>
    </row>
    <row r="175" s="2" customFormat="1" ht="16.5" customHeight="1">
      <c r="A175" s="41"/>
      <c r="B175" s="42"/>
      <c r="C175" s="277" t="s">
        <v>372</v>
      </c>
      <c r="D175" s="277" t="s">
        <v>354</v>
      </c>
      <c r="E175" s="278" t="s">
        <v>814</v>
      </c>
      <c r="F175" s="279" t="s">
        <v>815</v>
      </c>
      <c r="G175" s="280" t="s">
        <v>467</v>
      </c>
      <c r="H175" s="281">
        <v>1</v>
      </c>
      <c r="I175" s="282"/>
      <c r="J175" s="283">
        <f>ROUND(I175*H175,2)</f>
        <v>0</v>
      </c>
      <c r="K175" s="279" t="s">
        <v>147</v>
      </c>
      <c r="L175" s="284"/>
      <c r="M175" s="285" t="s">
        <v>19</v>
      </c>
      <c r="N175" s="286" t="s">
        <v>41</v>
      </c>
      <c r="O175" s="87"/>
      <c r="P175" s="224">
        <f>O175*H175</f>
        <v>0</v>
      </c>
      <c r="Q175" s="224">
        <v>0.00029999999999999997</v>
      </c>
      <c r="R175" s="224">
        <f>Q175*H175</f>
        <v>0.00029999999999999997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205</v>
      </c>
      <c r="AT175" s="226" t="s">
        <v>354</v>
      </c>
      <c r="AU175" s="226" t="s">
        <v>79</v>
      </c>
      <c r="AY175" s="20" t="s">
        <v>141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20" t="s">
        <v>77</v>
      </c>
      <c r="BK175" s="227">
        <f>ROUND(I175*H175,2)</f>
        <v>0</v>
      </c>
      <c r="BL175" s="20" t="s">
        <v>148</v>
      </c>
      <c r="BM175" s="226" t="s">
        <v>1507</v>
      </c>
    </row>
    <row r="176" s="14" customFormat="1">
      <c r="A176" s="14"/>
      <c r="B176" s="244"/>
      <c r="C176" s="245"/>
      <c r="D176" s="235" t="s">
        <v>152</v>
      </c>
      <c r="E176" s="246" t="s">
        <v>19</v>
      </c>
      <c r="F176" s="247" t="s">
        <v>1508</v>
      </c>
      <c r="G176" s="245"/>
      <c r="H176" s="248">
        <v>1</v>
      </c>
      <c r="I176" s="249"/>
      <c r="J176" s="245"/>
      <c r="K176" s="245"/>
      <c r="L176" s="250"/>
      <c r="M176" s="251"/>
      <c r="N176" s="252"/>
      <c r="O176" s="252"/>
      <c r="P176" s="252"/>
      <c r="Q176" s="252"/>
      <c r="R176" s="252"/>
      <c r="S176" s="252"/>
      <c r="T176" s="253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4" t="s">
        <v>152</v>
      </c>
      <c r="AU176" s="254" t="s">
        <v>79</v>
      </c>
      <c r="AV176" s="14" t="s">
        <v>79</v>
      </c>
      <c r="AW176" s="14" t="s">
        <v>32</v>
      </c>
      <c r="AX176" s="14" t="s">
        <v>70</v>
      </c>
      <c r="AY176" s="254" t="s">
        <v>141</v>
      </c>
    </row>
    <row r="177" s="15" customFormat="1">
      <c r="A177" s="15"/>
      <c r="B177" s="255"/>
      <c r="C177" s="256"/>
      <c r="D177" s="235" t="s">
        <v>152</v>
      </c>
      <c r="E177" s="257" t="s">
        <v>19</v>
      </c>
      <c r="F177" s="258" t="s">
        <v>155</v>
      </c>
      <c r="G177" s="256"/>
      <c r="H177" s="259">
        <v>1</v>
      </c>
      <c r="I177" s="260"/>
      <c r="J177" s="256"/>
      <c r="K177" s="256"/>
      <c r="L177" s="261"/>
      <c r="M177" s="262"/>
      <c r="N177" s="263"/>
      <c r="O177" s="263"/>
      <c r="P177" s="263"/>
      <c r="Q177" s="263"/>
      <c r="R177" s="263"/>
      <c r="S177" s="263"/>
      <c r="T177" s="264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65" t="s">
        <v>152</v>
      </c>
      <c r="AU177" s="265" t="s">
        <v>79</v>
      </c>
      <c r="AV177" s="15" t="s">
        <v>148</v>
      </c>
      <c r="AW177" s="15" t="s">
        <v>32</v>
      </c>
      <c r="AX177" s="15" t="s">
        <v>77</v>
      </c>
      <c r="AY177" s="265" t="s">
        <v>141</v>
      </c>
    </row>
    <row r="178" s="2" customFormat="1" ht="16.5" customHeight="1">
      <c r="A178" s="41"/>
      <c r="B178" s="42"/>
      <c r="C178" s="215" t="s">
        <v>377</v>
      </c>
      <c r="D178" s="215" t="s">
        <v>143</v>
      </c>
      <c r="E178" s="216" t="s">
        <v>832</v>
      </c>
      <c r="F178" s="217" t="s">
        <v>833</v>
      </c>
      <c r="G178" s="218" t="s">
        <v>467</v>
      </c>
      <c r="H178" s="219">
        <v>38</v>
      </c>
      <c r="I178" s="220"/>
      <c r="J178" s="221">
        <f>ROUND(I178*H178,2)</f>
        <v>0</v>
      </c>
      <c r="K178" s="217" t="s">
        <v>19</v>
      </c>
      <c r="L178" s="47"/>
      <c r="M178" s="222" t="s">
        <v>19</v>
      </c>
      <c r="N178" s="223" t="s">
        <v>41</v>
      </c>
      <c r="O178" s="87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6" t="s">
        <v>583</v>
      </c>
      <c r="AT178" s="226" t="s">
        <v>143</v>
      </c>
      <c r="AU178" s="226" t="s">
        <v>79</v>
      </c>
      <c r="AY178" s="20" t="s">
        <v>141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20" t="s">
        <v>77</v>
      </c>
      <c r="BK178" s="227">
        <f>ROUND(I178*H178,2)</f>
        <v>0</v>
      </c>
      <c r="BL178" s="20" t="s">
        <v>583</v>
      </c>
      <c r="BM178" s="226" t="s">
        <v>1509</v>
      </c>
    </row>
    <row r="179" s="2" customFormat="1" ht="16.5" customHeight="1">
      <c r="A179" s="41"/>
      <c r="B179" s="42"/>
      <c r="C179" s="215" t="s">
        <v>383</v>
      </c>
      <c r="D179" s="215" t="s">
        <v>143</v>
      </c>
      <c r="E179" s="216" t="s">
        <v>835</v>
      </c>
      <c r="F179" s="217" t="s">
        <v>836</v>
      </c>
      <c r="G179" s="218" t="s">
        <v>467</v>
      </c>
      <c r="H179" s="219">
        <v>38</v>
      </c>
      <c r="I179" s="220"/>
      <c r="J179" s="221">
        <f>ROUND(I179*H179,2)</f>
        <v>0</v>
      </c>
      <c r="K179" s="217" t="s">
        <v>19</v>
      </c>
      <c r="L179" s="47"/>
      <c r="M179" s="222" t="s">
        <v>19</v>
      </c>
      <c r="N179" s="223" t="s">
        <v>41</v>
      </c>
      <c r="O179" s="87"/>
      <c r="P179" s="224">
        <f>O179*H179</f>
        <v>0</v>
      </c>
      <c r="Q179" s="224">
        <v>0.025000000000000001</v>
      </c>
      <c r="R179" s="224">
        <f>Q179*H179</f>
        <v>0.95000000000000007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148</v>
      </c>
      <c r="AT179" s="226" t="s">
        <v>143</v>
      </c>
      <c r="AU179" s="226" t="s">
        <v>79</v>
      </c>
      <c r="AY179" s="20" t="s">
        <v>141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20" t="s">
        <v>77</v>
      </c>
      <c r="BK179" s="227">
        <f>ROUND(I179*H179,2)</f>
        <v>0</v>
      </c>
      <c r="BL179" s="20" t="s">
        <v>148</v>
      </c>
      <c r="BM179" s="226" t="s">
        <v>1510</v>
      </c>
    </row>
    <row r="180" s="14" customFormat="1">
      <c r="A180" s="14"/>
      <c r="B180" s="244"/>
      <c r="C180" s="245"/>
      <c r="D180" s="235" t="s">
        <v>152</v>
      </c>
      <c r="E180" s="246" t="s">
        <v>19</v>
      </c>
      <c r="F180" s="247" t="s">
        <v>1511</v>
      </c>
      <c r="G180" s="245"/>
      <c r="H180" s="248">
        <v>38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152</v>
      </c>
      <c r="AU180" s="254" t="s">
        <v>79</v>
      </c>
      <c r="AV180" s="14" t="s">
        <v>79</v>
      </c>
      <c r="AW180" s="14" t="s">
        <v>32</v>
      </c>
      <c r="AX180" s="14" t="s">
        <v>70</v>
      </c>
      <c r="AY180" s="254" t="s">
        <v>141</v>
      </c>
    </row>
    <row r="181" s="15" customFormat="1">
      <c r="A181" s="15"/>
      <c r="B181" s="255"/>
      <c r="C181" s="256"/>
      <c r="D181" s="235" t="s">
        <v>152</v>
      </c>
      <c r="E181" s="257" t="s">
        <v>19</v>
      </c>
      <c r="F181" s="258" t="s">
        <v>155</v>
      </c>
      <c r="G181" s="256"/>
      <c r="H181" s="259">
        <v>38</v>
      </c>
      <c r="I181" s="260"/>
      <c r="J181" s="256"/>
      <c r="K181" s="256"/>
      <c r="L181" s="261"/>
      <c r="M181" s="262"/>
      <c r="N181" s="263"/>
      <c r="O181" s="263"/>
      <c r="P181" s="263"/>
      <c r="Q181" s="263"/>
      <c r="R181" s="263"/>
      <c r="S181" s="263"/>
      <c r="T181" s="264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65" t="s">
        <v>152</v>
      </c>
      <c r="AU181" s="265" t="s">
        <v>79</v>
      </c>
      <c r="AV181" s="15" t="s">
        <v>148</v>
      </c>
      <c r="AW181" s="15" t="s">
        <v>32</v>
      </c>
      <c r="AX181" s="15" t="s">
        <v>77</v>
      </c>
      <c r="AY181" s="265" t="s">
        <v>141</v>
      </c>
    </row>
    <row r="182" s="2" customFormat="1" ht="24.15" customHeight="1">
      <c r="A182" s="41"/>
      <c r="B182" s="42"/>
      <c r="C182" s="215" t="s">
        <v>388</v>
      </c>
      <c r="D182" s="215" t="s">
        <v>143</v>
      </c>
      <c r="E182" s="216" t="s">
        <v>930</v>
      </c>
      <c r="F182" s="217" t="s">
        <v>931</v>
      </c>
      <c r="G182" s="218" t="s">
        <v>467</v>
      </c>
      <c r="H182" s="219">
        <v>37</v>
      </c>
      <c r="I182" s="220"/>
      <c r="J182" s="221">
        <f>ROUND(I182*H182,2)</f>
        <v>0</v>
      </c>
      <c r="K182" s="217" t="s">
        <v>19</v>
      </c>
      <c r="L182" s="47"/>
      <c r="M182" s="222" t="s">
        <v>19</v>
      </c>
      <c r="N182" s="223" t="s">
        <v>41</v>
      </c>
      <c r="O182" s="87"/>
      <c r="P182" s="224">
        <f>O182*H182</f>
        <v>0</v>
      </c>
      <c r="Q182" s="224">
        <v>0.0060000000000000001</v>
      </c>
      <c r="R182" s="224">
        <f>Q182*H182</f>
        <v>0.222</v>
      </c>
      <c r="S182" s="224">
        <v>0</v>
      </c>
      <c r="T182" s="225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6" t="s">
        <v>148</v>
      </c>
      <c r="AT182" s="226" t="s">
        <v>143</v>
      </c>
      <c r="AU182" s="226" t="s">
        <v>79</v>
      </c>
      <c r="AY182" s="20" t="s">
        <v>141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20" t="s">
        <v>77</v>
      </c>
      <c r="BK182" s="227">
        <f>ROUND(I182*H182,2)</f>
        <v>0</v>
      </c>
      <c r="BL182" s="20" t="s">
        <v>148</v>
      </c>
      <c r="BM182" s="226" t="s">
        <v>1512</v>
      </c>
    </row>
    <row r="183" s="2" customFormat="1">
      <c r="A183" s="41"/>
      <c r="B183" s="42"/>
      <c r="C183" s="43"/>
      <c r="D183" s="235" t="s">
        <v>619</v>
      </c>
      <c r="E183" s="43"/>
      <c r="F183" s="291" t="s">
        <v>933</v>
      </c>
      <c r="G183" s="43"/>
      <c r="H183" s="43"/>
      <c r="I183" s="230"/>
      <c r="J183" s="43"/>
      <c r="K183" s="43"/>
      <c r="L183" s="47"/>
      <c r="M183" s="231"/>
      <c r="N183" s="232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20" t="s">
        <v>619</v>
      </c>
      <c r="AU183" s="20" t="s">
        <v>79</v>
      </c>
    </row>
    <row r="184" s="14" customFormat="1">
      <c r="A184" s="14"/>
      <c r="B184" s="244"/>
      <c r="C184" s="245"/>
      <c r="D184" s="235" t="s">
        <v>152</v>
      </c>
      <c r="E184" s="246" t="s">
        <v>19</v>
      </c>
      <c r="F184" s="247" t="s">
        <v>1513</v>
      </c>
      <c r="G184" s="245"/>
      <c r="H184" s="248">
        <v>37</v>
      </c>
      <c r="I184" s="249"/>
      <c r="J184" s="245"/>
      <c r="K184" s="245"/>
      <c r="L184" s="250"/>
      <c r="M184" s="251"/>
      <c r="N184" s="252"/>
      <c r="O184" s="252"/>
      <c r="P184" s="252"/>
      <c r="Q184" s="252"/>
      <c r="R184" s="252"/>
      <c r="S184" s="252"/>
      <c r="T184" s="253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4" t="s">
        <v>152</v>
      </c>
      <c r="AU184" s="254" t="s">
        <v>79</v>
      </c>
      <c r="AV184" s="14" t="s">
        <v>79</v>
      </c>
      <c r="AW184" s="14" t="s">
        <v>32</v>
      </c>
      <c r="AX184" s="14" t="s">
        <v>70</v>
      </c>
      <c r="AY184" s="254" t="s">
        <v>141</v>
      </c>
    </row>
    <row r="185" s="15" customFormat="1">
      <c r="A185" s="15"/>
      <c r="B185" s="255"/>
      <c r="C185" s="256"/>
      <c r="D185" s="235" t="s">
        <v>152</v>
      </c>
      <c r="E185" s="257" t="s">
        <v>19</v>
      </c>
      <c r="F185" s="258" t="s">
        <v>155</v>
      </c>
      <c r="G185" s="256"/>
      <c r="H185" s="259">
        <v>37</v>
      </c>
      <c r="I185" s="260"/>
      <c r="J185" s="256"/>
      <c r="K185" s="256"/>
      <c r="L185" s="261"/>
      <c r="M185" s="262"/>
      <c r="N185" s="263"/>
      <c r="O185" s="263"/>
      <c r="P185" s="263"/>
      <c r="Q185" s="263"/>
      <c r="R185" s="263"/>
      <c r="S185" s="263"/>
      <c r="T185" s="264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65" t="s">
        <v>152</v>
      </c>
      <c r="AU185" s="265" t="s">
        <v>79</v>
      </c>
      <c r="AV185" s="15" t="s">
        <v>148</v>
      </c>
      <c r="AW185" s="15" t="s">
        <v>32</v>
      </c>
      <c r="AX185" s="15" t="s">
        <v>77</v>
      </c>
      <c r="AY185" s="265" t="s">
        <v>141</v>
      </c>
    </row>
    <row r="186" s="2" customFormat="1" ht="24.15" customHeight="1">
      <c r="A186" s="41"/>
      <c r="B186" s="42"/>
      <c r="C186" s="215" t="s">
        <v>393</v>
      </c>
      <c r="D186" s="215" t="s">
        <v>143</v>
      </c>
      <c r="E186" s="216" t="s">
        <v>843</v>
      </c>
      <c r="F186" s="217" t="s">
        <v>844</v>
      </c>
      <c r="G186" s="218" t="s">
        <v>467</v>
      </c>
      <c r="H186" s="219">
        <v>1</v>
      </c>
      <c r="I186" s="220"/>
      <c r="J186" s="221">
        <f>ROUND(I186*H186,2)</f>
        <v>0</v>
      </c>
      <c r="K186" s="217" t="s">
        <v>19</v>
      </c>
      <c r="L186" s="47"/>
      <c r="M186" s="222" t="s">
        <v>19</v>
      </c>
      <c r="N186" s="223" t="s">
        <v>41</v>
      </c>
      <c r="O186" s="87"/>
      <c r="P186" s="224">
        <f>O186*H186</f>
        <v>0</v>
      </c>
      <c r="Q186" s="224">
        <v>0.0060000000000000001</v>
      </c>
      <c r="R186" s="224">
        <f>Q186*H186</f>
        <v>0.0060000000000000001</v>
      </c>
      <c r="S186" s="224">
        <v>0</v>
      </c>
      <c r="T186" s="225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6" t="s">
        <v>148</v>
      </c>
      <c r="AT186" s="226" t="s">
        <v>143</v>
      </c>
      <c r="AU186" s="226" t="s">
        <v>79</v>
      </c>
      <c r="AY186" s="20" t="s">
        <v>141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20" t="s">
        <v>77</v>
      </c>
      <c r="BK186" s="227">
        <f>ROUND(I186*H186,2)</f>
        <v>0</v>
      </c>
      <c r="BL186" s="20" t="s">
        <v>148</v>
      </c>
      <c r="BM186" s="226" t="s">
        <v>1514</v>
      </c>
    </row>
    <row r="187" s="14" customFormat="1">
      <c r="A187" s="14"/>
      <c r="B187" s="244"/>
      <c r="C187" s="245"/>
      <c r="D187" s="235" t="s">
        <v>152</v>
      </c>
      <c r="E187" s="246" t="s">
        <v>19</v>
      </c>
      <c r="F187" s="247" t="s">
        <v>1515</v>
      </c>
      <c r="G187" s="245"/>
      <c r="H187" s="248">
        <v>1</v>
      </c>
      <c r="I187" s="249"/>
      <c r="J187" s="245"/>
      <c r="K187" s="245"/>
      <c r="L187" s="250"/>
      <c r="M187" s="251"/>
      <c r="N187" s="252"/>
      <c r="O187" s="252"/>
      <c r="P187" s="252"/>
      <c r="Q187" s="252"/>
      <c r="R187" s="252"/>
      <c r="S187" s="252"/>
      <c r="T187" s="253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4" t="s">
        <v>152</v>
      </c>
      <c r="AU187" s="254" t="s">
        <v>79</v>
      </c>
      <c r="AV187" s="14" t="s">
        <v>79</v>
      </c>
      <c r="AW187" s="14" t="s">
        <v>32</v>
      </c>
      <c r="AX187" s="14" t="s">
        <v>70</v>
      </c>
      <c r="AY187" s="254" t="s">
        <v>141</v>
      </c>
    </row>
    <row r="188" s="15" customFormat="1">
      <c r="A188" s="15"/>
      <c r="B188" s="255"/>
      <c r="C188" s="256"/>
      <c r="D188" s="235" t="s">
        <v>152</v>
      </c>
      <c r="E188" s="257" t="s">
        <v>19</v>
      </c>
      <c r="F188" s="258" t="s">
        <v>155</v>
      </c>
      <c r="G188" s="256"/>
      <c r="H188" s="259">
        <v>1</v>
      </c>
      <c r="I188" s="260"/>
      <c r="J188" s="256"/>
      <c r="K188" s="256"/>
      <c r="L188" s="261"/>
      <c r="M188" s="262"/>
      <c r="N188" s="263"/>
      <c r="O188" s="263"/>
      <c r="P188" s="263"/>
      <c r="Q188" s="263"/>
      <c r="R188" s="263"/>
      <c r="S188" s="263"/>
      <c r="T188" s="264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65" t="s">
        <v>152</v>
      </c>
      <c r="AU188" s="265" t="s">
        <v>79</v>
      </c>
      <c r="AV188" s="15" t="s">
        <v>148</v>
      </c>
      <c r="AW188" s="15" t="s">
        <v>32</v>
      </c>
      <c r="AX188" s="15" t="s">
        <v>77</v>
      </c>
      <c r="AY188" s="265" t="s">
        <v>141</v>
      </c>
    </row>
    <row r="189" s="2" customFormat="1" ht="33" customHeight="1">
      <c r="A189" s="41"/>
      <c r="B189" s="42"/>
      <c r="C189" s="215" t="s">
        <v>400</v>
      </c>
      <c r="D189" s="215" t="s">
        <v>143</v>
      </c>
      <c r="E189" s="216" t="s">
        <v>937</v>
      </c>
      <c r="F189" s="217" t="s">
        <v>938</v>
      </c>
      <c r="G189" s="218" t="s">
        <v>467</v>
      </c>
      <c r="H189" s="219">
        <v>19</v>
      </c>
      <c r="I189" s="220"/>
      <c r="J189" s="221">
        <f>ROUND(I189*H189,2)</f>
        <v>0</v>
      </c>
      <c r="K189" s="217" t="s">
        <v>19</v>
      </c>
      <c r="L189" s="47"/>
      <c r="M189" s="222" t="s">
        <v>19</v>
      </c>
      <c r="N189" s="223" t="s">
        <v>41</v>
      </c>
      <c r="O189" s="87"/>
      <c r="P189" s="224">
        <f>O189*H189</f>
        <v>0</v>
      </c>
      <c r="Q189" s="224">
        <v>0.0060000000000000001</v>
      </c>
      <c r="R189" s="224">
        <f>Q189*H189</f>
        <v>0.114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148</v>
      </c>
      <c r="AT189" s="226" t="s">
        <v>143</v>
      </c>
      <c r="AU189" s="226" t="s">
        <v>79</v>
      </c>
      <c r="AY189" s="20" t="s">
        <v>141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20" t="s">
        <v>77</v>
      </c>
      <c r="BK189" s="227">
        <f>ROUND(I189*H189,2)</f>
        <v>0</v>
      </c>
      <c r="BL189" s="20" t="s">
        <v>148</v>
      </c>
      <c r="BM189" s="226" t="s">
        <v>1516</v>
      </c>
    </row>
    <row r="190" s="2" customFormat="1">
      <c r="A190" s="41"/>
      <c r="B190" s="42"/>
      <c r="C190" s="43"/>
      <c r="D190" s="235" t="s">
        <v>619</v>
      </c>
      <c r="E190" s="43"/>
      <c r="F190" s="291" t="s">
        <v>940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20" t="s">
        <v>619</v>
      </c>
      <c r="AU190" s="20" t="s">
        <v>79</v>
      </c>
    </row>
    <row r="191" s="14" customFormat="1">
      <c r="A191" s="14"/>
      <c r="B191" s="244"/>
      <c r="C191" s="245"/>
      <c r="D191" s="235" t="s">
        <v>152</v>
      </c>
      <c r="E191" s="246" t="s">
        <v>19</v>
      </c>
      <c r="F191" s="247" t="s">
        <v>1517</v>
      </c>
      <c r="G191" s="245"/>
      <c r="H191" s="248">
        <v>19</v>
      </c>
      <c r="I191" s="249"/>
      <c r="J191" s="245"/>
      <c r="K191" s="245"/>
      <c r="L191" s="250"/>
      <c r="M191" s="251"/>
      <c r="N191" s="252"/>
      <c r="O191" s="252"/>
      <c r="P191" s="252"/>
      <c r="Q191" s="252"/>
      <c r="R191" s="252"/>
      <c r="S191" s="252"/>
      <c r="T191" s="253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4" t="s">
        <v>152</v>
      </c>
      <c r="AU191" s="254" t="s">
        <v>79</v>
      </c>
      <c r="AV191" s="14" t="s">
        <v>79</v>
      </c>
      <c r="AW191" s="14" t="s">
        <v>32</v>
      </c>
      <c r="AX191" s="14" t="s">
        <v>70</v>
      </c>
      <c r="AY191" s="254" t="s">
        <v>141</v>
      </c>
    </row>
    <row r="192" s="15" customFormat="1">
      <c r="A192" s="15"/>
      <c r="B192" s="255"/>
      <c r="C192" s="256"/>
      <c r="D192" s="235" t="s">
        <v>152</v>
      </c>
      <c r="E192" s="257" t="s">
        <v>19</v>
      </c>
      <c r="F192" s="258" t="s">
        <v>155</v>
      </c>
      <c r="G192" s="256"/>
      <c r="H192" s="259">
        <v>19</v>
      </c>
      <c r="I192" s="260"/>
      <c r="J192" s="256"/>
      <c r="K192" s="256"/>
      <c r="L192" s="261"/>
      <c r="M192" s="262"/>
      <c r="N192" s="263"/>
      <c r="O192" s="263"/>
      <c r="P192" s="263"/>
      <c r="Q192" s="263"/>
      <c r="R192" s="263"/>
      <c r="S192" s="263"/>
      <c r="T192" s="264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5" t="s">
        <v>152</v>
      </c>
      <c r="AU192" s="265" t="s">
        <v>79</v>
      </c>
      <c r="AV192" s="15" t="s">
        <v>148</v>
      </c>
      <c r="AW192" s="15" t="s">
        <v>32</v>
      </c>
      <c r="AX192" s="15" t="s">
        <v>77</v>
      </c>
      <c r="AY192" s="265" t="s">
        <v>141</v>
      </c>
    </row>
    <row r="193" s="2" customFormat="1" ht="24.15" customHeight="1">
      <c r="A193" s="41"/>
      <c r="B193" s="42"/>
      <c r="C193" s="215" t="s">
        <v>414</v>
      </c>
      <c r="D193" s="215" t="s">
        <v>143</v>
      </c>
      <c r="E193" s="216" t="s">
        <v>942</v>
      </c>
      <c r="F193" s="217" t="s">
        <v>943</v>
      </c>
      <c r="G193" s="218" t="s">
        <v>467</v>
      </c>
      <c r="H193" s="219">
        <v>18</v>
      </c>
      <c r="I193" s="220"/>
      <c r="J193" s="221">
        <f>ROUND(I193*H193,2)</f>
        <v>0</v>
      </c>
      <c r="K193" s="217" t="s">
        <v>19</v>
      </c>
      <c r="L193" s="47"/>
      <c r="M193" s="222" t="s">
        <v>19</v>
      </c>
      <c r="N193" s="223" t="s">
        <v>41</v>
      </c>
      <c r="O193" s="87"/>
      <c r="P193" s="224">
        <f>O193*H193</f>
        <v>0</v>
      </c>
      <c r="Q193" s="224">
        <v>0.0060000000000000001</v>
      </c>
      <c r="R193" s="224">
        <f>Q193*H193</f>
        <v>0.108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148</v>
      </c>
      <c r="AT193" s="226" t="s">
        <v>143</v>
      </c>
      <c r="AU193" s="226" t="s">
        <v>79</v>
      </c>
      <c r="AY193" s="20" t="s">
        <v>141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20" t="s">
        <v>77</v>
      </c>
      <c r="BK193" s="227">
        <f>ROUND(I193*H193,2)</f>
        <v>0</v>
      </c>
      <c r="BL193" s="20" t="s">
        <v>148</v>
      </c>
      <c r="BM193" s="226" t="s">
        <v>1518</v>
      </c>
    </row>
    <row r="194" s="2" customFormat="1">
      <c r="A194" s="41"/>
      <c r="B194" s="42"/>
      <c r="C194" s="43"/>
      <c r="D194" s="235" t="s">
        <v>619</v>
      </c>
      <c r="E194" s="43"/>
      <c r="F194" s="291" t="s">
        <v>945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619</v>
      </c>
      <c r="AU194" s="20" t="s">
        <v>79</v>
      </c>
    </row>
    <row r="195" s="14" customFormat="1">
      <c r="A195" s="14"/>
      <c r="B195" s="244"/>
      <c r="C195" s="245"/>
      <c r="D195" s="235" t="s">
        <v>152</v>
      </c>
      <c r="E195" s="246" t="s">
        <v>19</v>
      </c>
      <c r="F195" s="247" t="s">
        <v>1519</v>
      </c>
      <c r="G195" s="245"/>
      <c r="H195" s="248">
        <v>18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152</v>
      </c>
      <c r="AU195" s="254" t="s">
        <v>79</v>
      </c>
      <c r="AV195" s="14" t="s">
        <v>79</v>
      </c>
      <c r="AW195" s="14" t="s">
        <v>32</v>
      </c>
      <c r="AX195" s="14" t="s">
        <v>70</v>
      </c>
      <c r="AY195" s="254" t="s">
        <v>141</v>
      </c>
    </row>
    <row r="196" s="15" customFormat="1">
      <c r="A196" s="15"/>
      <c r="B196" s="255"/>
      <c r="C196" s="256"/>
      <c r="D196" s="235" t="s">
        <v>152</v>
      </c>
      <c r="E196" s="257" t="s">
        <v>19</v>
      </c>
      <c r="F196" s="258" t="s">
        <v>155</v>
      </c>
      <c r="G196" s="256"/>
      <c r="H196" s="259">
        <v>18</v>
      </c>
      <c r="I196" s="260"/>
      <c r="J196" s="256"/>
      <c r="K196" s="256"/>
      <c r="L196" s="261"/>
      <c r="M196" s="262"/>
      <c r="N196" s="263"/>
      <c r="O196" s="263"/>
      <c r="P196" s="263"/>
      <c r="Q196" s="263"/>
      <c r="R196" s="263"/>
      <c r="S196" s="263"/>
      <c r="T196" s="264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265" t="s">
        <v>152</v>
      </c>
      <c r="AU196" s="265" t="s">
        <v>79</v>
      </c>
      <c r="AV196" s="15" t="s">
        <v>148</v>
      </c>
      <c r="AW196" s="15" t="s">
        <v>32</v>
      </c>
      <c r="AX196" s="15" t="s">
        <v>77</v>
      </c>
      <c r="AY196" s="265" t="s">
        <v>141</v>
      </c>
    </row>
    <row r="197" s="12" customFormat="1" ht="22.8" customHeight="1">
      <c r="A197" s="12"/>
      <c r="B197" s="199"/>
      <c r="C197" s="200"/>
      <c r="D197" s="201" t="s">
        <v>69</v>
      </c>
      <c r="E197" s="213" t="s">
        <v>598</v>
      </c>
      <c r="F197" s="213" t="s">
        <v>599</v>
      </c>
      <c r="G197" s="200"/>
      <c r="H197" s="200"/>
      <c r="I197" s="203"/>
      <c r="J197" s="214">
        <f>BK197</f>
        <v>0</v>
      </c>
      <c r="K197" s="200"/>
      <c r="L197" s="205"/>
      <c r="M197" s="206"/>
      <c r="N197" s="207"/>
      <c r="O197" s="207"/>
      <c r="P197" s="208">
        <f>SUM(P198:P199)</f>
        <v>0</v>
      </c>
      <c r="Q197" s="207"/>
      <c r="R197" s="208">
        <f>SUM(R198:R199)</f>
        <v>0</v>
      </c>
      <c r="S197" s="207"/>
      <c r="T197" s="209">
        <f>SUM(T198:T199)</f>
        <v>0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R197" s="210" t="s">
        <v>77</v>
      </c>
      <c r="AT197" s="211" t="s">
        <v>69</v>
      </c>
      <c r="AU197" s="211" t="s">
        <v>77</v>
      </c>
      <c r="AY197" s="210" t="s">
        <v>141</v>
      </c>
      <c r="BK197" s="212">
        <f>SUM(BK198:BK199)</f>
        <v>0</v>
      </c>
    </row>
    <row r="198" s="2" customFormat="1" ht="24.15" customHeight="1">
      <c r="A198" s="41"/>
      <c r="B198" s="42"/>
      <c r="C198" s="215" t="s">
        <v>419</v>
      </c>
      <c r="D198" s="215" t="s">
        <v>143</v>
      </c>
      <c r="E198" s="216" t="s">
        <v>601</v>
      </c>
      <c r="F198" s="217" t="s">
        <v>602</v>
      </c>
      <c r="G198" s="218" t="s">
        <v>320</v>
      </c>
      <c r="H198" s="219">
        <v>3.3799999999999999</v>
      </c>
      <c r="I198" s="220"/>
      <c r="J198" s="221">
        <f>ROUND(I198*H198,2)</f>
        <v>0</v>
      </c>
      <c r="K198" s="217" t="s">
        <v>147</v>
      </c>
      <c r="L198" s="47"/>
      <c r="M198" s="222" t="s">
        <v>19</v>
      </c>
      <c r="N198" s="223" t="s">
        <v>41</v>
      </c>
      <c r="O198" s="87"/>
      <c r="P198" s="224">
        <f>O198*H198</f>
        <v>0</v>
      </c>
      <c r="Q198" s="224">
        <v>0</v>
      </c>
      <c r="R198" s="224">
        <f>Q198*H198</f>
        <v>0</v>
      </c>
      <c r="S198" s="224">
        <v>0</v>
      </c>
      <c r="T198" s="225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26" t="s">
        <v>148</v>
      </c>
      <c r="AT198" s="226" t="s">
        <v>143</v>
      </c>
      <c r="AU198" s="226" t="s">
        <v>79</v>
      </c>
      <c r="AY198" s="20" t="s">
        <v>141</v>
      </c>
      <c r="BE198" s="227">
        <f>IF(N198="základní",J198,0)</f>
        <v>0</v>
      </c>
      <c r="BF198" s="227">
        <f>IF(N198="snížená",J198,0)</f>
        <v>0</v>
      </c>
      <c r="BG198" s="227">
        <f>IF(N198="zákl. přenesená",J198,0)</f>
        <v>0</v>
      </c>
      <c r="BH198" s="227">
        <f>IF(N198="sníž. přenesená",J198,0)</f>
        <v>0</v>
      </c>
      <c r="BI198" s="227">
        <f>IF(N198="nulová",J198,0)</f>
        <v>0</v>
      </c>
      <c r="BJ198" s="20" t="s">
        <v>77</v>
      </c>
      <c r="BK198" s="227">
        <f>ROUND(I198*H198,2)</f>
        <v>0</v>
      </c>
      <c r="BL198" s="20" t="s">
        <v>148</v>
      </c>
      <c r="BM198" s="226" t="s">
        <v>1520</v>
      </c>
    </row>
    <row r="199" s="2" customFormat="1">
      <c r="A199" s="41"/>
      <c r="B199" s="42"/>
      <c r="C199" s="43"/>
      <c r="D199" s="228" t="s">
        <v>150</v>
      </c>
      <c r="E199" s="43"/>
      <c r="F199" s="229" t="s">
        <v>604</v>
      </c>
      <c r="G199" s="43"/>
      <c r="H199" s="43"/>
      <c r="I199" s="230"/>
      <c r="J199" s="43"/>
      <c r="K199" s="43"/>
      <c r="L199" s="47"/>
      <c r="M199" s="287"/>
      <c r="N199" s="288"/>
      <c r="O199" s="289"/>
      <c r="P199" s="289"/>
      <c r="Q199" s="289"/>
      <c r="R199" s="289"/>
      <c r="S199" s="289"/>
      <c r="T199" s="290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T199" s="20" t="s">
        <v>150</v>
      </c>
      <c r="AU199" s="20" t="s">
        <v>79</v>
      </c>
    </row>
    <row r="200" s="2" customFormat="1" ht="6.96" customHeight="1">
      <c r="A200" s="41"/>
      <c r="B200" s="62"/>
      <c r="C200" s="63"/>
      <c r="D200" s="63"/>
      <c r="E200" s="63"/>
      <c r="F200" s="63"/>
      <c r="G200" s="63"/>
      <c r="H200" s="63"/>
      <c r="I200" s="63"/>
      <c r="J200" s="63"/>
      <c r="K200" s="63"/>
      <c r="L200" s="47"/>
      <c r="M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</row>
  </sheetData>
  <sheetProtection sheet="1" autoFilter="0" formatColumns="0" formatRows="0" objects="1" scenarios="1" spinCount="100000" saltValue="Wd95rVC5MkdTcdDaIfD+yGEaJuezePtFF/zF7zXg87TQbgpr47jIZ+Tpr6IdGdo0TKqz0RuGv3q3WkBLKpQ4Rw==" hashValue="aKO7OiJj4UjLk0ce1RiyYH1vuJm44XUtuZjVhtDLSZDrmFgMrnvKevPM9GENPqbKwvQ3YLAHN+H0626ablNZ8w==" algorithmName="SHA-512" password="CC51"/>
  <autoFilter ref="C89:K19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8:H78"/>
    <mergeCell ref="E80:H80"/>
    <mergeCell ref="E82:H82"/>
    <mergeCell ref="L2:V2"/>
  </mergeCells>
  <hyperlinks>
    <hyperlink ref="F94" r:id="rId1" display="https://podminky.urs.cz/item/CS_URS_2025_02/857261131"/>
    <hyperlink ref="F100" r:id="rId2" display="https://podminky.urs.cz/item/CS_URS_2025_02/857262122"/>
    <hyperlink ref="F106" r:id="rId3" display="https://podminky.urs.cz/item/CS_URS_2025_02/871251141"/>
    <hyperlink ref="F110" r:id="rId4" display="https://podminky.urs.cz/item/CS_URS_2025_02/877251101"/>
    <hyperlink ref="F118" r:id="rId5" display="https://podminky.urs.cz/item/CS_URS_2025_02/871161141"/>
    <hyperlink ref="F125" r:id="rId6" display="https://podminky.urs.cz/item/CS_URS_2025_02/877162001"/>
    <hyperlink ref="F136" r:id="rId7" display="https://podminky.urs.cz/item/CS_URS_2025_02/892233122"/>
    <hyperlink ref="F138" r:id="rId8" display="https://podminky.urs.cz/item/CS_URS_2025_02/892241111"/>
    <hyperlink ref="F140" r:id="rId9" display="https://podminky.urs.cz/item/CS_URS_2025_02/892271111"/>
    <hyperlink ref="F142" r:id="rId10" display="https://podminky.urs.cz/item/CS_URS_2025_02/892273122"/>
    <hyperlink ref="F144" r:id="rId11" display="https://podminky.urs.cz/item/CS_URS_2025_02/899712111"/>
    <hyperlink ref="F153" r:id="rId12" display="https://podminky.urs.cz/item/CS_URS_2025_02/891261112"/>
    <hyperlink ref="F159" r:id="rId13" display="https://podminky.urs.cz/item/CS_URS_2025_02/899401111"/>
    <hyperlink ref="F199" r:id="rId14" display="https://podminky.urs.cz/item/CS_URS_2025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5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105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79</v>
      </c>
    </row>
    <row r="4" s="1" customFormat="1" ht="24.96" customHeight="1">
      <c r="B4" s="23"/>
      <c r="D4" s="143" t="s">
        <v>109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26.25" customHeight="1">
      <c r="B7" s="23"/>
      <c r="E7" s="146" t="str">
        <f>'Rekapitulace stavby'!K6</f>
        <v>UHERSKÉ HRADIŠTĚ, MAŘATICE, UL. NA ZÁPOVĚDI REKONSTRUKCE VODOVODNÍCH ŘADŮ O-7 A O-8</v>
      </c>
      <c r="F7" s="145"/>
      <c r="G7" s="145"/>
      <c r="H7" s="145"/>
      <c r="L7" s="23"/>
    </row>
    <row r="8" s="1" customFormat="1" ht="12" customHeight="1">
      <c r="B8" s="23"/>
      <c r="D8" s="145" t="s">
        <v>110</v>
      </c>
      <c r="L8" s="23"/>
    </row>
    <row r="9" s="2" customFormat="1" ht="16.5" customHeight="1">
      <c r="A9" s="41"/>
      <c r="B9" s="47"/>
      <c r="C9" s="41"/>
      <c r="D9" s="41"/>
      <c r="E9" s="146" t="s">
        <v>1052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112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1521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19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21</v>
      </c>
      <c r="E14" s="41"/>
      <c r="F14" s="136" t="s">
        <v>22</v>
      </c>
      <c r="G14" s="41"/>
      <c r="H14" s="41"/>
      <c r="I14" s="145" t="s">
        <v>23</v>
      </c>
      <c r="J14" s="149" t="str">
        <f>'Rekapitulace stavby'!AN8</f>
        <v>25. 9. 2025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25</v>
      </c>
      <c r="E16" s="41"/>
      <c r="F16" s="41"/>
      <c r="G16" s="41"/>
      <c r="H16" s="41"/>
      <c r="I16" s="145" t="s">
        <v>26</v>
      </c>
      <c r="J16" s="136" t="str">
        <f>IF('Rekapitulace stavby'!AN10="","",'Rekapitulace stavby'!AN10)</f>
        <v/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tr">
        <f>IF('Rekapitulace stavby'!E11="","",'Rekapitulace stavby'!E11)</f>
        <v xml:space="preserve"> </v>
      </c>
      <c r="F17" s="41"/>
      <c r="G17" s="41"/>
      <c r="H17" s="41"/>
      <c r="I17" s="145" t="s">
        <v>28</v>
      </c>
      <c r="J17" s="136" t="str">
        <f>IF('Rekapitulace stavby'!AN11="","",'Rekapitulace stavby'!AN11)</f>
        <v/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29</v>
      </c>
      <c r="E19" s="41"/>
      <c r="F19" s="41"/>
      <c r="G19" s="41"/>
      <c r="H19" s="41"/>
      <c r="I19" s="145" t="s">
        <v>26</v>
      </c>
      <c r="J19" s="36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5" t="s">
        <v>28</v>
      </c>
      <c r="J20" s="36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31</v>
      </c>
      <c r="E22" s="41"/>
      <c r="F22" s="41"/>
      <c r="G22" s="41"/>
      <c r="H22" s="41"/>
      <c r="I22" s="145" t="s">
        <v>26</v>
      </c>
      <c r="J22" s="136" t="str">
        <f>IF('Rekapitulace stavby'!AN16="","",'Rekapitulace stavby'!AN16)</f>
        <v/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tr">
        <f>IF('Rekapitulace stavby'!E17="","",'Rekapitulace stavby'!E17)</f>
        <v xml:space="preserve"> </v>
      </c>
      <c r="F23" s="41"/>
      <c r="G23" s="41"/>
      <c r="H23" s="41"/>
      <c r="I23" s="145" t="s">
        <v>28</v>
      </c>
      <c r="J23" s="136" t="str">
        <f>IF('Rekapitulace stavby'!AN17="","",'Rekapitulace stavby'!AN17)</f>
        <v/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33</v>
      </c>
      <c r="E25" s="41"/>
      <c r="F25" s="41"/>
      <c r="G25" s="41"/>
      <c r="H25" s="41"/>
      <c r="I25" s="145" t="s">
        <v>26</v>
      </c>
      <c r="J25" s="136" t="str">
        <f>IF('Rekapitulace stavby'!AN19="","",'Rekapitulace stavby'!AN19)</f>
        <v/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tr">
        <f>IF('Rekapitulace stavby'!E20="","",'Rekapitulace stavby'!E20)</f>
        <v xml:space="preserve"> </v>
      </c>
      <c r="F26" s="41"/>
      <c r="G26" s="41"/>
      <c r="H26" s="41"/>
      <c r="I26" s="145" t="s">
        <v>28</v>
      </c>
      <c r="J26" s="136" t="str">
        <f>IF('Rekapitulace stavby'!AN20="","",'Rekapitulace stavby'!AN20)</f>
        <v/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34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36</v>
      </c>
      <c r="E32" s="41"/>
      <c r="F32" s="41"/>
      <c r="G32" s="41"/>
      <c r="H32" s="41"/>
      <c r="I32" s="41"/>
      <c r="J32" s="156">
        <f>ROUND(J89,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38</v>
      </c>
      <c r="G34" s="41"/>
      <c r="H34" s="41"/>
      <c r="I34" s="157" t="s">
        <v>37</v>
      </c>
      <c r="J34" s="157" t="s">
        <v>39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40</v>
      </c>
      <c r="E35" s="145" t="s">
        <v>41</v>
      </c>
      <c r="F35" s="159">
        <f>ROUND((SUM(BE89:BE169)),  2)</f>
        <v>0</v>
      </c>
      <c r="G35" s="41"/>
      <c r="H35" s="41"/>
      <c r="I35" s="160">
        <v>0.20999999999999999</v>
      </c>
      <c r="J35" s="159">
        <f>ROUND(((SUM(BE89:BE169))*I35),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42</v>
      </c>
      <c r="F36" s="159">
        <f>ROUND((SUM(BF89:BF169)),  2)</f>
        <v>0</v>
      </c>
      <c r="G36" s="41"/>
      <c r="H36" s="41"/>
      <c r="I36" s="160">
        <v>0.12</v>
      </c>
      <c r="J36" s="159">
        <f>ROUND(((SUM(BF89:BF169))*I36),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43</v>
      </c>
      <c r="F37" s="159">
        <f>ROUND((SUM(BG89:BG169)),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44</v>
      </c>
      <c r="F38" s="159">
        <f>ROUND((SUM(BH89:BH169)),  2)</f>
        <v>0</v>
      </c>
      <c r="G38" s="41"/>
      <c r="H38" s="41"/>
      <c r="I38" s="160">
        <v>0.12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45</v>
      </c>
      <c r="F39" s="159">
        <f>ROUND((SUM(BI89:BI169)),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46</v>
      </c>
      <c r="E41" s="163"/>
      <c r="F41" s="163"/>
      <c r="G41" s="164" t="s">
        <v>47</v>
      </c>
      <c r="H41" s="165" t="s">
        <v>48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114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2" t="str">
        <f>E7</f>
        <v>UHERSKÉ HRADIŠTĚ, MAŘATICE, UL. NA ZÁPOVĚDI REKONSTRUKCE VODOVODNÍCH ŘADŮ O-7 A O-8</v>
      </c>
      <c r="F50" s="35"/>
      <c r="G50" s="35"/>
      <c r="H50" s="35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110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2" t="s">
        <v>1052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112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SO02.4 - Provizorní zásobení vodou (částečné využití materiálu z SO01)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21</v>
      </c>
      <c r="D56" s="43"/>
      <c r="E56" s="43"/>
      <c r="F56" s="30" t="str">
        <f>F14</f>
        <v>Uherské Hradiště, místní části Mařatice</v>
      </c>
      <c r="G56" s="43"/>
      <c r="H56" s="43"/>
      <c r="I56" s="35" t="s">
        <v>23</v>
      </c>
      <c r="J56" s="75" t="str">
        <f>IF(J14="","",J14)</f>
        <v>25. 9. 2025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25</v>
      </c>
      <c r="D58" s="43"/>
      <c r="E58" s="43"/>
      <c r="F58" s="30" t="str">
        <f>E17</f>
        <v xml:space="preserve"> </v>
      </c>
      <c r="G58" s="43"/>
      <c r="H58" s="43"/>
      <c r="I58" s="35" t="s">
        <v>31</v>
      </c>
      <c r="J58" s="39" t="str">
        <f>E23</f>
        <v xml:space="preserve"> 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29</v>
      </c>
      <c r="D59" s="43"/>
      <c r="E59" s="43"/>
      <c r="F59" s="30" t="str">
        <f>IF(E20="","",E20)</f>
        <v>Vyplň údaj</v>
      </c>
      <c r="G59" s="43"/>
      <c r="H59" s="43"/>
      <c r="I59" s="35" t="s">
        <v>33</v>
      </c>
      <c r="J59" s="39" t="str">
        <f>E26</f>
        <v xml:space="preserve"> 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115</v>
      </c>
      <c r="D61" s="174"/>
      <c r="E61" s="174"/>
      <c r="F61" s="174"/>
      <c r="G61" s="174"/>
      <c r="H61" s="174"/>
      <c r="I61" s="174"/>
      <c r="J61" s="175" t="s">
        <v>116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68</v>
      </c>
      <c r="D63" s="43"/>
      <c r="E63" s="43"/>
      <c r="F63" s="43"/>
      <c r="G63" s="43"/>
      <c r="H63" s="43"/>
      <c r="I63" s="43"/>
      <c r="J63" s="105">
        <f>J89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117</v>
      </c>
    </row>
    <row r="64" s="9" customFormat="1" ht="24.96" customHeight="1">
      <c r="A64" s="9"/>
      <c r="B64" s="177"/>
      <c r="C64" s="178"/>
      <c r="D64" s="179" t="s">
        <v>606</v>
      </c>
      <c r="E64" s="180"/>
      <c r="F64" s="180"/>
      <c r="G64" s="180"/>
      <c r="H64" s="180"/>
      <c r="I64" s="180"/>
      <c r="J64" s="181">
        <f>J90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607</v>
      </c>
      <c r="E65" s="185"/>
      <c r="F65" s="185"/>
      <c r="G65" s="185"/>
      <c r="H65" s="185"/>
      <c r="I65" s="185"/>
      <c r="J65" s="186">
        <f>J91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609</v>
      </c>
      <c r="E66" s="185"/>
      <c r="F66" s="185"/>
      <c r="G66" s="185"/>
      <c r="H66" s="185"/>
      <c r="I66" s="185"/>
      <c r="J66" s="186">
        <f>J160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125</v>
      </c>
      <c r="E67" s="185"/>
      <c r="F67" s="185"/>
      <c r="G67" s="185"/>
      <c r="H67" s="185"/>
      <c r="I67" s="185"/>
      <c r="J67" s="186">
        <f>J167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2" customFormat="1" ht="21.84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4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6.96" customHeight="1">
      <c r="A69" s="41"/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3" s="2" customFormat="1" ht="6.96" customHeight="1">
      <c r="A73" s="41"/>
      <c r="B73" s="64"/>
      <c r="C73" s="65"/>
      <c r="D73" s="65"/>
      <c r="E73" s="65"/>
      <c r="F73" s="65"/>
      <c r="G73" s="65"/>
      <c r="H73" s="65"/>
      <c r="I73" s="65"/>
      <c r="J73" s="65"/>
      <c r="K73" s="65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24.96" customHeight="1">
      <c r="A74" s="41"/>
      <c r="B74" s="42"/>
      <c r="C74" s="26" t="s">
        <v>126</v>
      </c>
      <c r="D74" s="43"/>
      <c r="E74" s="43"/>
      <c r="F74" s="43"/>
      <c r="G74" s="43"/>
      <c r="H74" s="43"/>
      <c r="I74" s="43"/>
      <c r="J74" s="43"/>
      <c r="K74" s="4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2" customHeight="1">
      <c r="A76" s="41"/>
      <c r="B76" s="42"/>
      <c r="C76" s="35" t="s">
        <v>16</v>
      </c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6.25" customHeight="1">
      <c r="A77" s="41"/>
      <c r="B77" s="42"/>
      <c r="C77" s="43"/>
      <c r="D77" s="43"/>
      <c r="E77" s="172" t="str">
        <f>E7</f>
        <v>UHERSKÉ HRADIŠTĚ, MAŘATICE, UL. NA ZÁPOVĚDI REKONSTRUKCE VODOVODNÍCH ŘADŮ O-7 A O-8</v>
      </c>
      <c r="F77" s="35"/>
      <c r="G77" s="35"/>
      <c r="H77" s="35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1" customFormat="1" ht="12" customHeight="1">
      <c r="B78" s="24"/>
      <c r="C78" s="35" t="s">
        <v>110</v>
      </c>
      <c r="D78" s="25"/>
      <c r="E78" s="25"/>
      <c r="F78" s="25"/>
      <c r="G78" s="25"/>
      <c r="H78" s="25"/>
      <c r="I78" s="25"/>
      <c r="J78" s="25"/>
      <c r="K78" s="25"/>
      <c r="L78" s="23"/>
    </row>
    <row r="79" s="2" customFormat="1" ht="16.5" customHeight="1">
      <c r="A79" s="41"/>
      <c r="B79" s="42"/>
      <c r="C79" s="43"/>
      <c r="D79" s="43"/>
      <c r="E79" s="172" t="s">
        <v>1052</v>
      </c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112</v>
      </c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72" t="str">
        <f>E11</f>
        <v>SO02.4 - Provizorní zásobení vodou (částečné využití materiálu z SO01)</v>
      </c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21</v>
      </c>
      <c r="D83" s="43"/>
      <c r="E83" s="43"/>
      <c r="F83" s="30" t="str">
        <f>F14</f>
        <v>Uherské Hradiště, místní části Mařatice</v>
      </c>
      <c r="G83" s="43"/>
      <c r="H83" s="43"/>
      <c r="I83" s="35" t="s">
        <v>23</v>
      </c>
      <c r="J83" s="75" t="str">
        <f>IF(J14="","",J14)</f>
        <v>25. 9. 2025</v>
      </c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5.15" customHeight="1">
      <c r="A85" s="41"/>
      <c r="B85" s="42"/>
      <c r="C85" s="35" t="s">
        <v>25</v>
      </c>
      <c r="D85" s="43"/>
      <c r="E85" s="43"/>
      <c r="F85" s="30" t="str">
        <f>E17</f>
        <v xml:space="preserve"> </v>
      </c>
      <c r="G85" s="43"/>
      <c r="H85" s="43"/>
      <c r="I85" s="35" t="s">
        <v>31</v>
      </c>
      <c r="J85" s="39" t="str">
        <f>E23</f>
        <v xml:space="preserve"> </v>
      </c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5.15" customHeight="1">
      <c r="A86" s="41"/>
      <c r="B86" s="42"/>
      <c r="C86" s="35" t="s">
        <v>29</v>
      </c>
      <c r="D86" s="43"/>
      <c r="E86" s="43"/>
      <c r="F86" s="30" t="str">
        <f>IF(E20="","",E20)</f>
        <v>Vyplň údaj</v>
      </c>
      <c r="G86" s="43"/>
      <c r="H86" s="43"/>
      <c r="I86" s="35" t="s">
        <v>33</v>
      </c>
      <c r="J86" s="39" t="str">
        <f>E26</f>
        <v xml:space="preserve"> 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0.32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11" customFormat="1" ht="29.28" customHeight="1">
      <c r="A88" s="188"/>
      <c r="B88" s="189"/>
      <c r="C88" s="190" t="s">
        <v>127</v>
      </c>
      <c r="D88" s="191" t="s">
        <v>55</v>
      </c>
      <c r="E88" s="191" t="s">
        <v>51</v>
      </c>
      <c r="F88" s="191" t="s">
        <v>52</v>
      </c>
      <c r="G88" s="191" t="s">
        <v>128</v>
      </c>
      <c r="H88" s="191" t="s">
        <v>129</v>
      </c>
      <c r="I88" s="191" t="s">
        <v>130</v>
      </c>
      <c r="J88" s="191" t="s">
        <v>116</v>
      </c>
      <c r="K88" s="192" t="s">
        <v>131</v>
      </c>
      <c r="L88" s="193"/>
      <c r="M88" s="95" t="s">
        <v>19</v>
      </c>
      <c r="N88" s="96" t="s">
        <v>40</v>
      </c>
      <c r="O88" s="96" t="s">
        <v>132</v>
      </c>
      <c r="P88" s="96" t="s">
        <v>133</v>
      </c>
      <c r="Q88" s="96" t="s">
        <v>134</v>
      </c>
      <c r="R88" s="96" t="s">
        <v>135</v>
      </c>
      <c r="S88" s="96" t="s">
        <v>136</v>
      </c>
      <c r="T88" s="97" t="s">
        <v>137</v>
      </c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</row>
    <row r="89" s="2" customFormat="1" ht="22.8" customHeight="1">
      <c r="A89" s="41"/>
      <c r="B89" s="42"/>
      <c r="C89" s="102" t="s">
        <v>138</v>
      </c>
      <c r="D89" s="43"/>
      <c r="E89" s="43"/>
      <c r="F89" s="43"/>
      <c r="G89" s="43"/>
      <c r="H89" s="43"/>
      <c r="I89" s="43"/>
      <c r="J89" s="194">
        <f>BK89</f>
        <v>0</v>
      </c>
      <c r="K89" s="43"/>
      <c r="L89" s="47"/>
      <c r="M89" s="98"/>
      <c r="N89" s="195"/>
      <c r="O89" s="99"/>
      <c r="P89" s="196">
        <f>P90</f>
        <v>0</v>
      </c>
      <c r="Q89" s="99"/>
      <c r="R89" s="196">
        <f>R90</f>
        <v>13.422123012</v>
      </c>
      <c r="S89" s="99"/>
      <c r="T89" s="197">
        <f>T90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69</v>
      </c>
      <c r="AU89" s="20" t="s">
        <v>117</v>
      </c>
      <c r="BK89" s="198">
        <f>BK90</f>
        <v>0</v>
      </c>
    </row>
    <row r="90" s="12" customFormat="1" ht="25.92" customHeight="1">
      <c r="A90" s="12"/>
      <c r="B90" s="199"/>
      <c r="C90" s="200"/>
      <c r="D90" s="201" t="s">
        <v>69</v>
      </c>
      <c r="E90" s="202" t="s">
        <v>139</v>
      </c>
      <c r="F90" s="202" t="s">
        <v>610</v>
      </c>
      <c r="G90" s="200"/>
      <c r="H90" s="200"/>
      <c r="I90" s="203"/>
      <c r="J90" s="204">
        <f>BK90</f>
        <v>0</v>
      </c>
      <c r="K90" s="200"/>
      <c r="L90" s="205"/>
      <c r="M90" s="206"/>
      <c r="N90" s="207"/>
      <c r="O90" s="207"/>
      <c r="P90" s="208">
        <f>P91+P160+P167</f>
        <v>0</v>
      </c>
      <c r="Q90" s="207"/>
      <c r="R90" s="208">
        <f>R91+R160+R167</f>
        <v>13.422123012</v>
      </c>
      <c r="S90" s="207"/>
      <c r="T90" s="209">
        <f>T91+T160+T167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10" t="s">
        <v>77</v>
      </c>
      <c r="AT90" s="211" t="s">
        <v>69</v>
      </c>
      <c r="AU90" s="211" t="s">
        <v>70</v>
      </c>
      <c r="AY90" s="210" t="s">
        <v>141</v>
      </c>
      <c r="BK90" s="212">
        <f>BK91+BK160+BK167</f>
        <v>0</v>
      </c>
    </row>
    <row r="91" s="12" customFormat="1" ht="22.8" customHeight="1">
      <c r="A91" s="12"/>
      <c r="B91" s="199"/>
      <c r="C91" s="200"/>
      <c r="D91" s="201" t="s">
        <v>69</v>
      </c>
      <c r="E91" s="213" t="s">
        <v>205</v>
      </c>
      <c r="F91" s="213" t="s">
        <v>611</v>
      </c>
      <c r="G91" s="200"/>
      <c r="H91" s="200"/>
      <c r="I91" s="203"/>
      <c r="J91" s="214">
        <f>BK91</f>
        <v>0</v>
      </c>
      <c r="K91" s="200"/>
      <c r="L91" s="205"/>
      <c r="M91" s="206"/>
      <c r="N91" s="207"/>
      <c r="O91" s="207"/>
      <c r="P91" s="208">
        <f>SUM(P92:P159)</f>
        <v>0</v>
      </c>
      <c r="Q91" s="207"/>
      <c r="R91" s="208">
        <f>SUM(R92:R159)</f>
        <v>3.762123012</v>
      </c>
      <c r="S91" s="207"/>
      <c r="T91" s="209">
        <f>SUM(T92:T159)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10" t="s">
        <v>77</v>
      </c>
      <c r="AT91" s="211" t="s">
        <v>69</v>
      </c>
      <c r="AU91" s="211" t="s">
        <v>77</v>
      </c>
      <c r="AY91" s="210" t="s">
        <v>141</v>
      </c>
      <c r="BK91" s="212">
        <f>SUM(BK92:BK159)</f>
        <v>0</v>
      </c>
    </row>
    <row r="92" s="2" customFormat="1" ht="24.15" customHeight="1">
      <c r="A92" s="41"/>
      <c r="B92" s="42"/>
      <c r="C92" s="215" t="s">
        <v>77</v>
      </c>
      <c r="D92" s="215" t="s">
        <v>143</v>
      </c>
      <c r="E92" s="216" t="s">
        <v>653</v>
      </c>
      <c r="F92" s="217" t="s">
        <v>654</v>
      </c>
      <c r="G92" s="218" t="s">
        <v>467</v>
      </c>
      <c r="H92" s="219">
        <v>1</v>
      </c>
      <c r="I92" s="220"/>
      <c r="J92" s="221">
        <f>ROUND(I92*H92,2)</f>
        <v>0</v>
      </c>
      <c r="K92" s="217" t="s">
        <v>147</v>
      </c>
      <c r="L92" s="47"/>
      <c r="M92" s="222" t="s">
        <v>19</v>
      </c>
      <c r="N92" s="223" t="s">
        <v>41</v>
      </c>
      <c r="O92" s="87"/>
      <c r="P92" s="224">
        <f>O92*H92</f>
        <v>0</v>
      </c>
      <c r="Q92" s="224">
        <v>0.00167</v>
      </c>
      <c r="R92" s="224">
        <f>Q92*H92</f>
        <v>0.00167</v>
      </c>
      <c r="S92" s="224">
        <v>0</v>
      </c>
      <c r="T92" s="225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26" t="s">
        <v>148</v>
      </c>
      <c r="AT92" s="226" t="s">
        <v>143</v>
      </c>
      <c r="AU92" s="226" t="s">
        <v>79</v>
      </c>
      <c r="AY92" s="20" t="s">
        <v>141</v>
      </c>
      <c r="BE92" s="227">
        <f>IF(N92="základní",J92,0)</f>
        <v>0</v>
      </c>
      <c r="BF92" s="227">
        <f>IF(N92="snížená",J92,0)</f>
        <v>0</v>
      </c>
      <c r="BG92" s="227">
        <f>IF(N92="zákl. přenesená",J92,0)</f>
        <v>0</v>
      </c>
      <c r="BH92" s="227">
        <f>IF(N92="sníž. přenesená",J92,0)</f>
        <v>0</v>
      </c>
      <c r="BI92" s="227">
        <f>IF(N92="nulová",J92,0)</f>
        <v>0</v>
      </c>
      <c r="BJ92" s="20" t="s">
        <v>77</v>
      </c>
      <c r="BK92" s="227">
        <f>ROUND(I92*H92,2)</f>
        <v>0</v>
      </c>
      <c r="BL92" s="20" t="s">
        <v>148</v>
      </c>
      <c r="BM92" s="226" t="s">
        <v>1522</v>
      </c>
    </row>
    <row r="93" s="2" customFormat="1">
      <c r="A93" s="41"/>
      <c r="B93" s="42"/>
      <c r="C93" s="43"/>
      <c r="D93" s="228" t="s">
        <v>150</v>
      </c>
      <c r="E93" s="43"/>
      <c r="F93" s="229" t="s">
        <v>656</v>
      </c>
      <c r="G93" s="43"/>
      <c r="H93" s="43"/>
      <c r="I93" s="230"/>
      <c r="J93" s="43"/>
      <c r="K93" s="43"/>
      <c r="L93" s="47"/>
      <c r="M93" s="231"/>
      <c r="N93" s="232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150</v>
      </c>
      <c r="AU93" s="20" t="s">
        <v>79</v>
      </c>
    </row>
    <row r="94" s="14" customFormat="1">
      <c r="A94" s="14"/>
      <c r="B94" s="244"/>
      <c r="C94" s="245"/>
      <c r="D94" s="235" t="s">
        <v>152</v>
      </c>
      <c r="E94" s="246" t="s">
        <v>19</v>
      </c>
      <c r="F94" s="247" t="s">
        <v>950</v>
      </c>
      <c r="G94" s="245"/>
      <c r="H94" s="248">
        <v>1</v>
      </c>
      <c r="I94" s="249"/>
      <c r="J94" s="245"/>
      <c r="K94" s="245"/>
      <c r="L94" s="250"/>
      <c r="M94" s="251"/>
      <c r="N94" s="252"/>
      <c r="O94" s="252"/>
      <c r="P94" s="252"/>
      <c r="Q94" s="252"/>
      <c r="R94" s="252"/>
      <c r="S94" s="252"/>
      <c r="T94" s="253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T94" s="254" t="s">
        <v>152</v>
      </c>
      <c r="AU94" s="254" t="s">
        <v>79</v>
      </c>
      <c r="AV94" s="14" t="s">
        <v>79</v>
      </c>
      <c r="AW94" s="14" t="s">
        <v>32</v>
      </c>
      <c r="AX94" s="14" t="s">
        <v>70</v>
      </c>
      <c r="AY94" s="254" t="s">
        <v>141</v>
      </c>
    </row>
    <row r="95" s="15" customFormat="1">
      <c r="A95" s="15"/>
      <c r="B95" s="255"/>
      <c r="C95" s="256"/>
      <c r="D95" s="235" t="s">
        <v>152</v>
      </c>
      <c r="E95" s="257" t="s">
        <v>19</v>
      </c>
      <c r="F95" s="258" t="s">
        <v>155</v>
      </c>
      <c r="G95" s="256"/>
      <c r="H95" s="259">
        <v>1</v>
      </c>
      <c r="I95" s="260"/>
      <c r="J95" s="256"/>
      <c r="K95" s="256"/>
      <c r="L95" s="261"/>
      <c r="M95" s="262"/>
      <c r="N95" s="263"/>
      <c r="O95" s="263"/>
      <c r="P95" s="263"/>
      <c r="Q95" s="263"/>
      <c r="R95" s="263"/>
      <c r="S95" s="263"/>
      <c r="T95" s="264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T95" s="265" t="s">
        <v>152</v>
      </c>
      <c r="AU95" s="265" t="s">
        <v>79</v>
      </c>
      <c r="AV95" s="15" t="s">
        <v>148</v>
      </c>
      <c r="AW95" s="15" t="s">
        <v>32</v>
      </c>
      <c r="AX95" s="15" t="s">
        <v>77</v>
      </c>
      <c r="AY95" s="265" t="s">
        <v>141</v>
      </c>
    </row>
    <row r="96" s="2" customFormat="1" ht="24.15" customHeight="1">
      <c r="A96" s="41"/>
      <c r="B96" s="42"/>
      <c r="C96" s="215" t="s">
        <v>79</v>
      </c>
      <c r="D96" s="215" t="s">
        <v>143</v>
      </c>
      <c r="E96" s="216" t="s">
        <v>954</v>
      </c>
      <c r="F96" s="217" t="s">
        <v>955</v>
      </c>
      <c r="G96" s="218" t="s">
        <v>188</v>
      </c>
      <c r="H96" s="219">
        <v>140</v>
      </c>
      <c r="I96" s="220"/>
      <c r="J96" s="221">
        <f>ROUND(I96*H96,2)</f>
        <v>0</v>
      </c>
      <c r="K96" s="217" t="s">
        <v>147</v>
      </c>
      <c r="L96" s="47"/>
      <c r="M96" s="222" t="s">
        <v>19</v>
      </c>
      <c r="N96" s="223" t="s">
        <v>41</v>
      </c>
      <c r="O96" s="87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6" t="s">
        <v>148</v>
      </c>
      <c r="AT96" s="226" t="s">
        <v>143</v>
      </c>
      <c r="AU96" s="226" t="s">
        <v>79</v>
      </c>
      <c r="AY96" s="20" t="s">
        <v>141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20" t="s">
        <v>77</v>
      </c>
      <c r="BK96" s="227">
        <f>ROUND(I96*H96,2)</f>
        <v>0</v>
      </c>
      <c r="BL96" s="20" t="s">
        <v>148</v>
      </c>
      <c r="BM96" s="226" t="s">
        <v>1523</v>
      </c>
    </row>
    <row r="97" s="2" customFormat="1">
      <c r="A97" s="41"/>
      <c r="B97" s="42"/>
      <c r="C97" s="43"/>
      <c r="D97" s="228" t="s">
        <v>150</v>
      </c>
      <c r="E97" s="43"/>
      <c r="F97" s="229" t="s">
        <v>957</v>
      </c>
      <c r="G97" s="43"/>
      <c r="H97" s="43"/>
      <c r="I97" s="230"/>
      <c r="J97" s="43"/>
      <c r="K97" s="43"/>
      <c r="L97" s="47"/>
      <c r="M97" s="231"/>
      <c r="N97" s="232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150</v>
      </c>
      <c r="AU97" s="20" t="s">
        <v>79</v>
      </c>
    </row>
    <row r="98" s="14" customFormat="1">
      <c r="A98" s="14"/>
      <c r="B98" s="244"/>
      <c r="C98" s="245"/>
      <c r="D98" s="235" t="s">
        <v>152</v>
      </c>
      <c r="E98" s="246" t="s">
        <v>19</v>
      </c>
      <c r="F98" s="247" t="s">
        <v>1524</v>
      </c>
      <c r="G98" s="245"/>
      <c r="H98" s="248">
        <v>140</v>
      </c>
      <c r="I98" s="249"/>
      <c r="J98" s="245"/>
      <c r="K98" s="245"/>
      <c r="L98" s="250"/>
      <c r="M98" s="251"/>
      <c r="N98" s="252"/>
      <c r="O98" s="252"/>
      <c r="P98" s="252"/>
      <c r="Q98" s="252"/>
      <c r="R98" s="252"/>
      <c r="S98" s="252"/>
      <c r="T98" s="253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4" t="s">
        <v>152</v>
      </c>
      <c r="AU98" s="254" t="s">
        <v>79</v>
      </c>
      <c r="AV98" s="14" t="s">
        <v>79</v>
      </c>
      <c r="AW98" s="14" t="s">
        <v>32</v>
      </c>
      <c r="AX98" s="14" t="s">
        <v>70</v>
      </c>
      <c r="AY98" s="254" t="s">
        <v>141</v>
      </c>
    </row>
    <row r="99" s="15" customFormat="1">
      <c r="A99" s="15"/>
      <c r="B99" s="255"/>
      <c r="C99" s="256"/>
      <c r="D99" s="235" t="s">
        <v>152</v>
      </c>
      <c r="E99" s="257" t="s">
        <v>19</v>
      </c>
      <c r="F99" s="258" t="s">
        <v>155</v>
      </c>
      <c r="G99" s="256"/>
      <c r="H99" s="259">
        <v>140</v>
      </c>
      <c r="I99" s="260"/>
      <c r="J99" s="256"/>
      <c r="K99" s="256"/>
      <c r="L99" s="261"/>
      <c r="M99" s="262"/>
      <c r="N99" s="263"/>
      <c r="O99" s="263"/>
      <c r="P99" s="263"/>
      <c r="Q99" s="263"/>
      <c r="R99" s="263"/>
      <c r="S99" s="263"/>
      <c r="T99" s="264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T99" s="265" t="s">
        <v>152</v>
      </c>
      <c r="AU99" s="265" t="s">
        <v>79</v>
      </c>
      <c r="AV99" s="15" t="s">
        <v>148</v>
      </c>
      <c r="AW99" s="15" t="s">
        <v>32</v>
      </c>
      <c r="AX99" s="15" t="s">
        <v>77</v>
      </c>
      <c r="AY99" s="265" t="s">
        <v>141</v>
      </c>
    </row>
    <row r="100" s="2" customFormat="1" ht="21.75" customHeight="1">
      <c r="A100" s="41"/>
      <c r="B100" s="42"/>
      <c r="C100" s="277" t="s">
        <v>164</v>
      </c>
      <c r="D100" s="277" t="s">
        <v>354</v>
      </c>
      <c r="E100" s="278" t="s">
        <v>721</v>
      </c>
      <c r="F100" s="279" t="s">
        <v>959</v>
      </c>
      <c r="G100" s="280" t="s">
        <v>188</v>
      </c>
      <c r="H100" s="281">
        <v>142.09999999999999</v>
      </c>
      <c r="I100" s="282"/>
      <c r="J100" s="283">
        <f>ROUND(I100*H100,2)</f>
        <v>0</v>
      </c>
      <c r="K100" s="279" t="s">
        <v>19</v>
      </c>
      <c r="L100" s="284"/>
      <c r="M100" s="285" t="s">
        <v>19</v>
      </c>
      <c r="N100" s="286" t="s">
        <v>41</v>
      </c>
      <c r="O100" s="87"/>
      <c r="P100" s="224">
        <f>O100*H100</f>
        <v>0</v>
      </c>
      <c r="Q100" s="224">
        <v>0.0067400000000000003</v>
      </c>
      <c r="R100" s="224">
        <f>Q100*H100</f>
        <v>0.95775399999999999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205</v>
      </c>
      <c r="AT100" s="226" t="s">
        <v>354</v>
      </c>
      <c r="AU100" s="226" t="s">
        <v>79</v>
      </c>
      <c r="AY100" s="20" t="s">
        <v>141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20" t="s">
        <v>77</v>
      </c>
      <c r="BK100" s="227">
        <f>ROUND(I100*H100,2)</f>
        <v>0</v>
      </c>
      <c r="BL100" s="20" t="s">
        <v>148</v>
      </c>
      <c r="BM100" s="226" t="s">
        <v>1525</v>
      </c>
    </row>
    <row r="101" s="14" customFormat="1">
      <c r="A101" s="14"/>
      <c r="B101" s="244"/>
      <c r="C101" s="245"/>
      <c r="D101" s="235" t="s">
        <v>152</v>
      </c>
      <c r="E101" s="245"/>
      <c r="F101" s="247" t="s">
        <v>1526</v>
      </c>
      <c r="G101" s="245"/>
      <c r="H101" s="248">
        <v>142.09999999999999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152</v>
      </c>
      <c r="AU101" s="254" t="s">
        <v>79</v>
      </c>
      <c r="AV101" s="14" t="s">
        <v>79</v>
      </c>
      <c r="AW101" s="14" t="s">
        <v>4</v>
      </c>
      <c r="AX101" s="14" t="s">
        <v>77</v>
      </c>
      <c r="AY101" s="254" t="s">
        <v>141</v>
      </c>
    </row>
    <row r="102" s="2" customFormat="1" ht="24.15" customHeight="1">
      <c r="A102" s="41"/>
      <c r="B102" s="42"/>
      <c r="C102" s="215" t="s">
        <v>148</v>
      </c>
      <c r="D102" s="215" t="s">
        <v>143</v>
      </c>
      <c r="E102" s="216" t="s">
        <v>962</v>
      </c>
      <c r="F102" s="217" t="s">
        <v>963</v>
      </c>
      <c r="G102" s="218" t="s">
        <v>188</v>
      </c>
      <c r="H102" s="219">
        <v>220</v>
      </c>
      <c r="I102" s="220"/>
      <c r="J102" s="221">
        <f>ROUND(I102*H102,2)</f>
        <v>0</v>
      </c>
      <c r="K102" s="217" t="s">
        <v>147</v>
      </c>
      <c r="L102" s="47"/>
      <c r="M102" s="222" t="s">
        <v>19</v>
      </c>
      <c r="N102" s="223" t="s">
        <v>41</v>
      </c>
      <c r="O102" s="87"/>
      <c r="P102" s="224">
        <f>O102*H102</f>
        <v>0</v>
      </c>
      <c r="Q102" s="224">
        <v>0</v>
      </c>
      <c r="R102" s="224">
        <f>Q102*H102</f>
        <v>0</v>
      </c>
      <c r="S102" s="224">
        <v>0</v>
      </c>
      <c r="T102" s="225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6" t="s">
        <v>148</v>
      </c>
      <c r="AT102" s="226" t="s">
        <v>143</v>
      </c>
      <c r="AU102" s="226" t="s">
        <v>79</v>
      </c>
      <c r="AY102" s="20" t="s">
        <v>141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20" t="s">
        <v>77</v>
      </c>
      <c r="BK102" s="227">
        <f>ROUND(I102*H102,2)</f>
        <v>0</v>
      </c>
      <c r="BL102" s="20" t="s">
        <v>148</v>
      </c>
      <c r="BM102" s="226" t="s">
        <v>1527</v>
      </c>
    </row>
    <row r="103" s="2" customFormat="1">
      <c r="A103" s="41"/>
      <c r="B103" s="42"/>
      <c r="C103" s="43"/>
      <c r="D103" s="228" t="s">
        <v>150</v>
      </c>
      <c r="E103" s="43"/>
      <c r="F103" s="229" t="s">
        <v>965</v>
      </c>
      <c r="G103" s="43"/>
      <c r="H103" s="43"/>
      <c r="I103" s="230"/>
      <c r="J103" s="43"/>
      <c r="K103" s="43"/>
      <c r="L103" s="47"/>
      <c r="M103" s="231"/>
      <c r="N103" s="232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150</v>
      </c>
      <c r="AU103" s="20" t="s">
        <v>79</v>
      </c>
    </row>
    <row r="104" s="14" customFormat="1">
      <c r="A104" s="14"/>
      <c r="B104" s="244"/>
      <c r="C104" s="245"/>
      <c r="D104" s="235" t="s">
        <v>152</v>
      </c>
      <c r="E104" s="246" t="s">
        <v>19</v>
      </c>
      <c r="F104" s="247" t="s">
        <v>1528</v>
      </c>
      <c r="G104" s="245"/>
      <c r="H104" s="248">
        <v>220</v>
      </c>
      <c r="I104" s="249"/>
      <c r="J104" s="245"/>
      <c r="K104" s="245"/>
      <c r="L104" s="250"/>
      <c r="M104" s="251"/>
      <c r="N104" s="252"/>
      <c r="O104" s="252"/>
      <c r="P104" s="252"/>
      <c r="Q104" s="252"/>
      <c r="R104" s="252"/>
      <c r="S104" s="252"/>
      <c r="T104" s="253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4" t="s">
        <v>152</v>
      </c>
      <c r="AU104" s="254" t="s">
        <v>79</v>
      </c>
      <c r="AV104" s="14" t="s">
        <v>79</v>
      </c>
      <c r="AW104" s="14" t="s">
        <v>32</v>
      </c>
      <c r="AX104" s="14" t="s">
        <v>70</v>
      </c>
      <c r="AY104" s="254" t="s">
        <v>141</v>
      </c>
    </row>
    <row r="105" s="15" customFormat="1">
      <c r="A105" s="15"/>
      <c r="B105" s="255"/>
      <c r="C105" s="256"/>
      <c r="D105" s="235" t="s">
        <v>152</v>
      </c>
      <c r="E105" s="257" t="s">
        <v>19</v>
      </c>
      <c r="F105" s="258" t="s">
        <v>155</v>
      </c>
      <c r="G105" s="256"/>
      <c r="H105" s="259">
        <v>220</v>
      </c>
      <c r="I105" s="260"/>
      <c r="J105" s="256"/>
      <c r="K105" s="256"/>
      <c r="L105" s="261"/>
      <c r="M105" s="262"/>
      <c r="N105" s="263"/>
      <c r="O105" s="263"/>
      <c r="P105" s="263"/>
      <c r="Q105" s="263"/>
      <c r="R105" s="263"/>
      <c r="S105" s="263"/>
      <c r="T105" s="264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T105" s="265" t="s">
        <v>152</v>
      </c>
      <c r="AU105" s="265" t="s">
        <v>79</v>
      </c>
      <c r="AV105" s="15" t="s">
        <v>148</v>
      </c>
      <c r="AW105" s="15" t="s">
        <v>32</v>
      </c>
      <c r="AX105" s="15" t="s">
        <v>77</v>
      </c>
      <c r="AY105" s="265" t="s">
        <v>141</v>
      </c>
    </row>
    <row r="106" s="2" customFormat="1" ht="21.75" customHeight="1">
      <c r="A106" s="41"/>
      <c r="B106" s="42"/>
      <c r="C106" s="277" t="s">
        <v>185</v>
      </c>
      <c r="D106" s="277" t="s">
        <v>354</v>
      </c>
      <c r="E106" s="278" t="s">
        <v>967</v>
      </c>
      <c r="F106" s="279" t="s">
        <v>968</v>
      </c>
      <c r="G106" s="280" t="s">
        <v>188</v>
      </c>
      <c r="H106" s="281">
        <v>223.30000000000001</v>
      </c>
      <c r="I106" s="282"/>
      <c r="J106" s="283">
        <f>ROUND(I106*H106,2)</f>
        <v>0</v>
      </c>
      <c r="K106" s="279" t="s">
        <v>19</v>
      </c>
      <c r="L106" s="284"/>
      <c r="M106" s="285" t="s">
        <v>19</v>
      </c>
      <c r="N106" s="286" t="s">
        <v>41</v>
      </c>
      <c r="O106" s="87"/>
      <c r="P106" s="224">
        <f>O106*H106</f>
        <v>0</v>
      </c>
      <c r="Q106" s="224">
        <v>0.0067400000000000003</v>
      </c>
      <c r="R106" s="224">
        <f>Q106*H106</f>
        <v>1.5050420000000002</v>
      </c>
      <c r="S106" s="224">
        <v>0</v>
      </c>
      <c r="T106" s="225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6" t="s">
        <v>205</v>
      </c>
      <c r="AT106" s="226" t="s">
        <v>354</v>
      </c>
      <c r="AU106" s="226" t="s">
        <v>79</v>
      </c>
      <c r="AY106" s="20" t="s">
        <v>141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20" t="s">
        <v>77</v>
      </c>
      <c r="BK106" s="227">
        <f>ROUND(I106*H106,2)</f>
        <v>0</v>
      </c>
      <c r="BL106" s="20" t="s">
        <v>148</v>
      </c>
      <c r="BM106" s="226" t="s">
        <v>1529</v>
      </c>
    </row>
    <row r="107" s="14" customFormat="1">
      <c r="A107" s="14"/>
      <c r="B107" s="244"/>
      <c r="C107" s="245"/>
      <c r="D107" s="235" t="s">
        <v>152</v>
      </c>
      <c r="E107" s="245"/>
      <c r="F107" s="247" t="s">
        <v>1530</v>
      </c>
      <c r="G107" s="245"/>
      <c r="H107" s="248">
        <v>223.30000000000001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152</v>
      </c>
      <c r="AU107" s="254" t="s">
        <v>79</v>
      </c>
      <c r="AV107" s="14" t="s">
        <v>79</v>
      </c>
      <c r="AW107" s="14" t="s">
        <v>4</v>
      </c>
      <c r="AX107" s="14" t="s">
        <v>77</v>
      </c>
      <c r="AY107" s="254" t="s">
        <v>141</v>
      </c>
    </row>
    <row r="108" s="2" customFormat="1" ht="24.15" customHeight="1">
      <c r="A108" s="41"/>
      <c r="B108" s="42"/>
      <c r="C108" s="215" t="s">
        <v>192</v>
      </c>
      <c r="D108" s="215" t="s">
        <v>143</v>
      </c>
      <c r="E108" s="216" t="s">
        <v>971</v>
      </c>
      <c r="F108" s="217" t="s">
        <v>972</v>
      </c>
      <c r="G108" s="218" t="s">
        <v>188</v>
      </c>
      <c r="H108" s="219">
        <v>205</v>
      </c>
      <c r="I108" s="220"/>
      <c r="J108" s="221">
        <f>ROUND(I108*H108,2)</f>
        <v>0</v>
      </c>
      <c r="K108" s="217" t="s">
        <v>147</v>
      </c>
      <c r="L108" s="47"/>
      <c r="M108" s="222" t="s">
        <v>19</v>
      </c>
      <c r="N108" s="223" t="s">
        <v>41</v>
      </c>
      <c r="O108" s="87"/>
      <c r="P108" s="224">
        <f>O108*H108</f>
        <v>0</v>
      </c>
      <c r="Q108" s="224">
        <v>0</v>
      </c>
      <c r="R108" s="224">
        <f>Q108*H108</f>
        <v>0</v>
      </c>
      <c r="S108" s="224">
        <v>0</v>
      </c>
      <c r="T108" s="225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6" t="s">
        <v>148</v>
      </c>
      <c r="AT108" s="226" t="s">
        <v>143</v>
      </c>
      <c r="AU108" s="226" t="s">
        <v>79</v>
      </c>
      <c r="AY108" s="20" t="s">
        <v>141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20" t="s">
        <v>77</v>
      </c>
      <c r="BK108" s="227">
        <f>ROUND(I108*H108,2)</f>
        <v>0</v>
      </c>
      <c r="BL108" s="20" t="s">
        <v>148</v>
      </c>
      <c r="BM108" s="226" t="s">
        <v>1531</v>
      </c>
    </row>
    <row r="109" s="2" customFormat="1">
      <c r="A109" s="41"/>
      <c r="B109" s="42"/>
      <c r="C109" s="43"/>
      <c r="D109" s="228" t="s">
        <v>150</v>
      </c>
      <c r="E109" s="43"/>
      <c r="F109" s="229" t="s">
        <v>974</v>
      </c>
      <c r="G109" s="43"/>
      <c r="H109" s="43"/>
      <c r="I109" s="230"/>
      <c r="J109" s="43"/>
      <c r="K109" s="43"/>
      <c r="L109" s="47"/>
      <c r="M109" s="231"/>
      <c r="N109" s="232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20" t="s">
        <v>150</v>
      </c>
      <c r="AU109" s="20" t="s">
        <v>79</v>
      </c>
    </row>
    <row r="110" s="14" customFormat="1">
      <c r="A110" s="14"/>
      <c r="B110" s="244"/>
      <c r="C110" s="245"/>
      <c r="D110" s="235" t="s">
        <v>152</v>
      </c>
      <c r="E110" s="246" t="s">
        <v>19</v>
      </c>
      <c r="F110" s="247" t="s">
        <v>1532</v>
      </c>
      <c r="G110" s="245"/>
      <c r="H110" s="248">
        <v>205</v>
      </c>
      <c r="I110" s="249"/>
      <c r="J110" s="245"/>
      <c r="K110" s="245"/>
      <c r="L110" s="250"/>
      <c r="M110" s="251"/>
      <c r="N110" s="252"/>
      <c r="O110" s="252"/>
      <c r="P110" s="252"/>
      <c r="Q110" s="252"/>
      <c r="R110" s="252"/>
      <c r="S110" s="252"/>
      <c r="T110" s="253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4" t="s">
        <v>152</v>
      </c>
      <c r="AU110" s="254" t="s">
        <v>79</v>
      </c>
      <c r="AV110" s="14" t="s">
        <v>79</v>
      </c>
      <c r="AW110" s="14" t="s">
        <v>32</v>
      </c>
      <c r="AX110" s="14" t="s">
        <v>70</v>
      </c>
      <c r="AY110" s="254" t="s">
        <v>141</v>
      </c>
    </row>
    <row r="111" s="15" customFormat="1">
      <c r="A111" s="15"/>
      <c r="B111" s="255"/>
      <c r="C111" s="256"/>
      <c r="D111" s="235" t="s">
        <v>152</v>
      </c>
      <c r="E111" s="257" t="s">
        <v>19</v>
      </c>
      <c r="F111" s="258" t="s">
        <v>155</v>
      </c>
      <c r="G111" s="256"/>
      <c r="H111" s="259">
        <v>205</v>
      </c>
      <c r="I111" s="260"/>
      <c r="J111" s="256"/>
      <c r="K111" s="256"/>
      <c r="L111" s="261"/>
      <c r="M111" s="262"/>
      <c r="N111" s="263"/>
      <c r="O111" s="263"/>
      <c r="P111" s="263"/>
      <c r="Q111" s="263"/>
      <c r="R111" s="263"/>
      <c r="S111" s="263"/>
      <c r="T111" s="264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5" t="s">
        <v>152</v>
      </c>
      <c r="AU111" s="265" t="s">
        <v>79</v>
      </c>
      <c r="AV111" s="15" t="s">
        <v>148</v>
      </c>
      <c r="AW111" s="15" t="s">
        <v>32</v>
      </c>
      <c r="AX111" s="15" t="s">
        <v>77</v>
      </c>
      <c r="AY111" s="265" t="s">
        <v>141</v>
      </c>
    </row>
    <row r="112" s="2" customFormat="1" ht="16.5" customHeight="1">
      <c r="A112" s="41"/>
      <c r="B112" s="42"/>
      <c r="C112" s="277" t="s">
        <v>199</v>
      </c>
      <c r="D112" s="277" t="s">
        <v>354</v>
      </c>
      <c r="E112" s="278" t="s">
        <v>976</v>
      </c>
      <c r="F112" s="279" t="s">
        <v>977</v>
      </c>
      <c r="G112" s="280" t="s">
        <v>188</v>
      </c>
      <c r="H112" s="281">
        <v>208.07499999999999</v>
      </c>
      <c r="I112" s="282"/>
      <c r="J112" s="283">
        <f>ROUND(I112*H112,2)</f>
        <v>0</v>
      </c>
      <c r="K112" s="279" t="s">
        <v>147</v>
      </c>
      <c r="L112" s="284"/>
      <c r="M112" s="285" t="s">
        <v>19</v>
      </c>
      <c r="N112" s="286" t="s">
        <v>41</v>
      </c>
      <c r="O112" s="87"/>
      <c r="P112" s="224">
        <f>O112*H112</f>
        <v>0</v>
      </c>
      <c r="Q112" s="224">
        <v>0.00147</v>
      </c>
      <c r="R112" s="224">
        <f>Q112*H112</f>
        <v>0.30587024999999995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205</v>
      </c>
      <c r="AT112" s="226" t="s">
        <v>354</v>
      </c>
      <c r="AU112" s="226" t="s">
        <v>79</v>
      </c>
      <c r="AY112" s="20" t="s">
        <v>141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20" t="s">
        <v>77</v>
      </c>
      <c r="BK112" s="227">
        <f>ROUND(I112*H112,2)</f>
        <v>0</v>
      </c>
      <c r="BL112" s="20" t="s">
        <v>148</v>
      </c>
      <c r="BM112" s="226" t="s">
        <v>1533</v>
      </c>
    </row>
    <row r="113" s="14" customFormat="1">
      <c r="A113" s="14"/>
      <c r="B113" s="244"/>
      <c r="C113" s="245"/>
      <c r="D113" s="235" t="s">
        <v>152</v>
      </c>
      <c r="E113" s="245"/>
      <c r="F113" s="247" t="s">
        <v>1534</v>
      </c>
      <c r="G113" s="245"/>
      <c r="H113" s="248">
        <v>208.07499999999999</v>
      </c>
      <c r="I113" s="249"/>
      <c r="J113" s="245"/>
      <c r="K113" s="245"/>
      <c r="L113" s="250"/>
      <c r="M113" s="251"/>
      <c r="N113" s="252"/>
      <c r="O113" s="252"/>
      <c r="P113" s="252"/>
      <c r="Q113" s="252"/>
      <c r="R113" s="252"/>
      <c r="S113" s="252"/>
      <c r="T113" s="253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4" t="s">
        <v>152</v>
      </c>
      <c r="AU113" s="254" t="s">
        <v>79</v>
      </c>
      <c r="AV113" s="14" t="s">
        <v>79</v>
      </c>
      <c r="AW113" s="14" t="s">
        <v>4</v>
      </c>
      <c r="AX113" s="14" t="s">
        <v>77</v>
      </c>
      <c r="AY113" s="254" t="s">
        <v>141</v>
      </c>
    </row>
    <row r="114" s="2" customFormat="1" ht="21.75" customHeight="1">
      <c r="A114" s="41"/>
      <c r="B114" s="42"/>
      <c r="C114" s="215" t="s">
        <v>205</v>
      </c>
      <c r="D114" s="215" t="s">
        <v>143</v>
      </c>
      <c r="E114" s="216" t="s">
        <v>868</v>
      </c>
      <c r="F114" s="217" t="s">
        <v>869</v>
      </c>
      <c r="G114" s="218" t="s">
        <v>467</v>
      </c>
      <c r="H114" s="219">
        <v>38</v>
      </c>
      <c r="I114" s="220"/>
      <c r="J114" s="221">
        <f>ROUND(I114*H114,2)</f>
        <v>0</v>
      </c>
      <c r="K114" s="217" t="s">
        <v>147</v>
      </c>
      <c r="L114" s="47"/>
      <c r="M114" s="222" t="s">
        <v>19</v>
      </c>
      <c r="N114" s="223" t="s">
        <v>41</v>
      </c>
      <c r="O114" s="87"/>
      <c r="P114" s="224">
        <f>O114*H114</f>
        <v>0</v>
      </c>
      <c r="Q114" s="224">
        <v>0</v>
      </c>
      <c r="R114" s="224">
        <f>Q114*H114</f>
        <v>0</v>
      </c>
      <c r="S114" s="224">
        <v>0</v>
      </c>
      <c r="T114" s="225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6" t="s">
        <v>148</v>
      </c>
      <c r="AT114" s="226" t="s">
        <v>143</v>
      </c>
      <c r="AU114" s="226" t="s">
        <v>79</v>
      </c>
      <c r="AY114" s="20" t="s">
        <v>141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20" t="s">
        <v>77</v>
      </c>
      <c r="BK114" s="227">
        <f>ROUND(I114*H114,2)</f>
        <v>0</v>
      </c>
      <c r="BL114" s="20" t="s">
        <v>148</v>
      </c>
      <c r="BM114" s="226" t="s">
        <v>1535</v>
      </c>
    </row>
    <row r="115" s="2" customFormat="1">
      <c r="A115" s="41"/>
      <c r="B115" s="42"/>
      <c r="C115" s="43"/>
      <c r="D115" s="228" t="s">
        <v>150</v>
      </c>
      <c r="E115" s="43"/>
      <c r="F115" s="229" t="s">
        <v>871</v>
      </c>
      <c r="G115" s="43"/>
      <c r="H115" s="43"/>
      <c r="I115" s="230"/>
      <c r="J115" s="43"/>
      <c r="K115" s="43"/>
      <c r="L115" s="47"/>
      <c r="M115" s="231"/>
      <c r="N115" s="232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150</v>
      </c>
      <c r="AU115" s="20" t="s">
        <v>79</v>
      </c>
    </row>
    <row r="116" s="2" customFormat="1" ht="16.5" customHeight="1">
      <c r="A116" s="41"/>
      <c r="B116" s="42"/>
      <c r="C116" s="277" t="s">
        <v>213</v>
      </c>
      <c r="D116" s="277" t="s">
        <v>354</v>
      </c>
      <c r="E116" s="278" t="s">
        <v>981</v>
      </c>
      <c r="F116" s="279" t="s">
        <v>982</v>
      </c>
      <c r="G116" s="280" t="s">
        <v>467</v>
      </c>
      <c r="H116" s="281">
        <v>32</v>
      </c>
      <c r="I116" s="282"/>
      <c r="J116" s="283">
        <f>ROUND(I116*H116,2)</f>
        <v>0</v>
      </c>
      <c r="K116" s="279" t="s">
        <v>19</v>
      </c>
      <c r="L116" s="284"/>
      <c r="M116" s="285" t="s">
        <v>19</v>
      </c>
      <c r="N116" s="286" t="s">
        <v>41</v>
      </c>
      <c r="O116" s="87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6" t="s">
        <v>205</v>
      </c>
      <c r="AT116" s="226" t="s">
        <v>354</v>
      </c>
      <c r="AU116" s="226" t="s">
        <v>79</v>
      </c>
      <c r="AY116" s="20" t="s">
        <v>141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20" t="s">
        <v>77</v>
      </c>
      <c r="BK116" s="227">
        <f>ROUND(I116*H116,2)</f>
        <v>0</v>
      </c>
      <c r="BL116" s="20" t="s">
        <v>148</v>
      </c>
      <c r="BM116" s="226" t="s">
        <v>1536</v>
      </c>
    </row>
    <row r="117" s="14" customFormat="1">
      <c r="A117" s="14"/>
      <c r="B117" s="244"/>
      <c r="C117" s="245"/>
      <c r="D117" s="235" t="s">
        <v>152</v>
      </c>
      <c r="E117" s="246" t="s">
        <v>19</v>
      </c>
      <c r="F117" s="247" t="s">
        <v>1537</v>
      </c>
      <c r="G117" s="245"/>
      <c r="H117" s="248">
        <v>32</v>
      </c>
      <c r="I117" s="249"/>
      <c r="J117" s="245"/>
      <c r="K117" s="245"/>
      <c r="L117" s="250"/>
      <c r="M117" s="251"/>
      <c r="N117" s="252"/>
      <c r="O117" s="252"/>
      <c r="P117" s="252"/>
      <c r="Q117" s="252"/>
      <c r="R117" s="252"/>
      <c r="S117" s="252"/>
      <c r="T117" s="253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4" t="s">
        <v>152</v>
      </c>
      <c r="AU117" s="254" t="s">
        <v>79</v>
      </c>
      <c r="AV117" s="14" t="s">
        <v>79</v>
      </c>
      <c r="AW117" s="14" t="s">
        <v>32</v>
      </c>
      <c r="AX117" s="14" t="s">
        <v>70</v>
      </c>
      <c r="AY117" s="254" t="s">
        <v>141</v>
      </c>
    </row>
    <row r="118" s="15" customFormat="1">
      <c r="A118" s="15"/>
      <c r="B118" s="255"/>
      <c r="C118" s="256"/>
      <c r="D118" s="235" t="s">
        <v>152</v>
      </c>
      <c r="E118" s="257" t="s">
        <v>19</v>
      </c>
      <c r="F118" s="258" t="s">
        <v>155</v>
      </c>
      <c r="G118" s="256"/>
      <c r="H118" s="259">
        <v>32</v>
      </c>
      <c r="I118" s="260"/>
      <c r="J118" s="256"/>
      <c r="K118" s="256"/>
      <c r="L118" s="261"/>
      <c r="M118" s="262"/>
      <c r="N118" s="263"/>
      <c r="O118" s="263"/>
      <c r="P118" s="263"/>
      <c r="Q118" s="263"/>
      <c r="R118" s="263"/>
      <c r="S118" s="263"/>
      <c r="T118" s="264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5" t="s">
        <v>152</v>
      </c>
      <c r="AU118" s="265" t="s">
        <v>79</v>
      </c>
      <c r="AV118" s="15" t="s">
        <v>148</v>
      </c>
      <c r="AW118" s="15" t="s">
        <v>32</v>
      </c>
      <c r="AX118" s="15" t="s">
        <v>77</v>
      </c>
      <c r="AY118" s="265" t="s">
        <v>141</v>
      </c>
    </row>
    <row r="119" s="2" customFormat="1" ht="24.15" customHeight="1">
      <c r="A119" s="41"/>
      <c r="B119" s="42"/>
      <c r="C119" s="215" t="s">
        <v>233</v>
      </c>
      <c r="D119" s="215" t="s">
        <v>143</v>
      </c>
      <c r="E119" s="216" t="s">
        <v>984</v>
      </c>
      <c r="F119" s="217" t="s">
        <v>985</v>
      </c>
      <c r="G119" s="218" t="s">
        <v>467</v>
      </c>
      <c r="H119" s="219">
        <v>17</v>
      </c>
      <c r="I119" s="220"/>
      <c r="J119" s="221">
        <f>ROUND(I119*H119,2)</f>
        <v>0</v>
      </c>
      <c r="K119" s="217" t="s">
        <v>147</v>
      </c>
      <c r="L119" s="47"/>
      <c r="M119" s="222" t="s">
        <v>19</v>
      </c>
      <c r="N119" s="223" t="s">
        <v>41</v>
      </c>
      <c r="O119" s="87"/>
      <c r="P119" s="224">
        <f>O119*H119</f>
        <v>0</v>
      </c>
      <c r="Q119" s="224">
        <v>0</v>
      </c>
      <c r="R119" s="224">
        <f>Q119*H119</f>
        <v>0</v>
      </c>
      <c r="S119" s="224">
        <v>0</v>
      </c>
      <c r="T119" s="225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6" t="s">
        <v>148</v>
      </c>
      <c r="AT119" s="226" t="s">
        <v>143</v>
      </c>
      <c r="AU119" s="226" t="s">
        <v>79</v>
      </c>
      <c r="AY119" s="20" t="s">
        <v>141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20" t="s">
        <v>77</v>
      </c>
      <c r="BK119" s="227">
        <f>ROUND(I119*H119,2)</f>
        <v>0</v>
      </c>
      <c r="BL119" s="20" t="s">
        <v>148</v>
      </c>
      <c r="BM119" s="226" t="s">
        <v>1538</v>
      </c>
    </row>
    <row r="120" s="2" customFormat="1">
      <c r="A120" s="41"/>
      <c r="B120" s="42"/>
      <c r="C120" s="43"/>
      <c r="D120" s="228" t="s">
        <v>150</v>
      </c>
      <c r="E120" s="43"/>
      <c r="F120" s="229" t="s">
        <v>987</v>
      </c>
      <c r="G120" s="43"/>
      <c r="H120" s="43"/>
      <c r="I120" s="230"/>
      <c r="J120" s="43"/>
      <c r="K120" s="43"/>
      <c r="L120" s="47"/>
      <c r="M120" s="231"/>
      <c r="N120" s="232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150</v>
      </c>
      <c r="AU120" s="20" t="s">
        <v>79</v>
      </c>
    </row>
    <row r="121" s="2" customFormat="1" ht="16.5" customHeight="1">
      <c r="A121" s="41"/>
      <c r="B121" s="42"/>
      <c r="C121" s="277" t="s">
        <v>241</v>
      </c>
      <c r="D121" s="277" t="s">
        <v>354</v>
      </c>
      <c r="E121" s="278" t="s">
        <v>988</v>
      </c>
      <c r="F121" s="279" t="s">
        <v>989</v>
      </c>
      <c r="G121" s="280" t="s">
        <v>467</v>
      </c>
      <c r="H121" s="281">
        <v>12</v>
      </c>
      <c r="I121" s="282"/>
      <c r="J121" s="283">
        <f>ROUND(I121*H121,2)</f>
        <v>0</v>
      </c>
      <c r="K121" s="279" t="s">
        <v>147</v>
      </c>
      <c r="L121" s="284"/>
      <c r="M121" s="285" t="s">
        <v>19</v>
      </c>
      <c r="N121" s="286" t="s">
        <v>41</v>
      </c>
      <c r="O121" s="87"/>
      <c r="P121" s="224">
        <f>O121*H121</f>
        <v>0</v>
      </c>
      <c r="Q121" s="224">
        <v>0.0018</v>
      </c>
      <c r="R121" s="224">
        <f>Q121*H121</f>
        <v>0.021600000000000001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205</v>
      </c>
      <c r="AT121" s="226" t="s">
        <v>354</v>
      </c>
      <c r="AU121" s="226" t="s">
        <v>79</v>
      </c>
      <c r="AY121" s="20" t="s">
        <v>141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20" t="s">
        <v>77</v>
      </c>
      <c r="BK121" s="227">
        <f>ROUND(I121*H121,2)</f>
        <v>0</v>
      </c>
      <c r="BL121" s="20" t="s">
        <v>148</v>
      </c>
      <c r="BM121" s="226" t="s">
        <v>1539</v>
      </c>
    </row>
    <row r="122" s="14" customFormat="1">
      <c r="A122" s="14"/>
      <c r="B122" s="244"/>
      <c r="C122" s="245"/>
      <c r="D122" s="235" t="s">
        <v>152</v>
      </c>
      <c r="E122" s="246" t="s">
        <v>19</v>
      </c>
      <c r="F122" s="247" t="s">
        <v>1540</v>
      </c>
      <c r="G122" s="245"/>
      <c r="H122" s="248">
        <v>12</v>
      </c>
      <c r="I122" s="249"/>
      <c r="J122" s="245"/>
      <c r="K122" s="245"/>
      <c r="L122" s="250"/>
      <c r="M122" s="251"/>
      <c r="N122" s="252"/>
      <c r="O122" s="252"/>
      <c r="P122" s="252"/>
      <c r="Q122" s="252"/>
      <c r="R122" s="252"/>
      <c r="S122" s="252"/>
      <c r="T122" s="253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4" t="s">
        <v>152</v>
      </c>
      <c r="AU122" s="254" t="s">
        <v>79</v>
      </c>
      <c r="AV122" s="14" t="s">
        <v>79</v>
      </c>
      <c r="AW122" s="14" t="s">
        <v>32</v>
      </c>
      <c r="AX122" s="14" t="s">
        <v>70</v>
      </c>
      <c r="AY122" s="254" t="s">
        <v>141</v>
      </c>
    </row>
    <row r="123" s="15" customFormat="1">
      <c r="A123" s="15"/>
      <c r="B123" s="255"/>
      <c r="C123" s="256"/>
      <c r="D123" s="235" t="s">
        <v>152</v>
      </c>
      <c r="E123" s="257" t="s">
        <v>19</v>
      </c>
      <c r="F123" s="258" t="s">
        <v>155</v>
      </c>
      <c r="G123" s="256"/>
      <c r="H123" s="259">
        <v>12</v>
      </c>
      <c r="I123" s="260"/>
      <c r="J123" s="256"/>
      <c r="K123" s="256"/>
      <c r="L123" s="261"/>
      <c r="M123" s="262"/>
      <c r="N123" s="263"/>
      <c r="O123" s="263"/>
      <c r="P123" s="263"/>
      <c r="Q123" s="263"/>
      <c r="R123" s="263"/>
      <c r="S123" s="263"/>
      <c r="T123" s="264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265" t="s">
        <v>152</v>
      </c>
      <c r="AU123" s="265" t="s">
        <v>79</v>
      </c>
      <c r="AV123" s="15" t="s">
        <v>148</v>
      </c>
      <c r="AW123" s="15" t="s">
        <v>32</v>
      </c>
      <c r="AX123" s="15" t="s">
        <v>77</v>
      </c>
      <c r="AY123" s="265" t="s">
        <v>141</v>
      </c>
    </row>
    <row r="124" s="2" customFormat="1" ht="21.75" customHeight="1">
      <c r="A124" s="41"/>
      <c r="B124" s="42"/>
      <c r="C124" s="215" t="s">
        <v>8</v>
      </c>
      <c r="D124" s="215" t="s">
        <v>143</v>
      </c>
      <c r="E124" s="216" t="s">
        <v>991</v>
      </c>
      <c r="F124" s="217" t="s">
        <v>992</v>
      </c>
      <c r="G124" s="218" t="s">
        <v>467</v>
      </c>
      <c r="H124" s="219">
        <v>2</v>
      </c>
      <c r="I124" s="220"/>
      <c r="J124" s="221">
        <f>ROUND(I124*H124,2)</f>
        <v>0</v>
      </c>
      <c r="K124" s="217" t="s">
        <v>147</v>
      </c>
      <c r="L124" s="47"/>
      <c r="M124" s="222" t="s">
        <v>19</v>
      </c>
      <c r="N124" s="223" t="s">
        <v>41</v>
      </c>
      <c r="O124" s="87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6" t="s">
        <v>148</v>
      </c>
      <c r="AT124" s="226" t="s">
        <v>143</v>
      </c>
      <c r="AU124" s="226" t="s">
        <v>79</v>
      </c>
      <c r="AY124" s="20" t="s">
        <v>141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20" t="s">
        <v>77</v>
      </c>
      <c r="BK124" s="227">
        <f>ROUND(I124*H124,2)</f>
        <v>0</v>
      </c>
      <c r="BL124" s="20" t="s">
        <v>148</v>
      </c>
      <c r="BM124" s="226" t="s">
        <v>1541</v>
      </c>
    </row>
    <row r="125" s="2" customFormat="1">
      <c r="A125" s="41"/>
      <c r="B125" s="42"/>
      <c r="C125" s="43"/>
      <c r="D125" s="228" t="s">
        <v>150</v>
      </c>
      <c r="E125" s="43"/>
      <c r="F125" s="229" t="s">
        <v>994</v>
      </c>
      <c r="G125" s="43"/>
      <c r="H125" s="43"/>
      <c r="I125" s="230"/>
      <c r="J125" s="43"/>
      <c r="K125" s="43"/>
      <c r="L125" s="47"/>
      <c r="M125" s="231"/>
      <c r="N125" s="232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150</v>
      </c>
      <c r="AU125" s="20" t="s">
        <v>79</v>
      </c>
    </row>
    <row r="126" s="2" customFormat="1" ht="21.75" customHeight="1">
      <c r="A126" s="41"/>
      <c r="B126" s="42"/>
      <c r="C126" s="215" t="s">
        <v>256</v>
      </c>
      <c r="D126" s="215" t="s">
        <v>143</v>
      </c>
      <c r="E126" s="216" t="s">
        <v>1004</v>
      </c>
      <c r="F126" s="217" t="s">
        <v>1005</v>
      </c>
      <c r="G126" s="218" t="s">
        <v>467</v>
      </c>
      <c r="H126" s="219">
        <v>10</v>
      </c>
      <c r="I126" s="220"/>
      <c r="J126" s="221">
        <f>ROUND(I126*H126,2)</f>
        <v>0</v>
      </c>
      <c r="K126" s="217" t="s">
        <v>147</v>
      </c>
      <c r="L126" s="47"/>
      <c r="M126" s="222" t="s">
        <v>19</v>
      </c>
      <c r="N126" s="223" t="s">
        <v>41</v>
      </c>
      <c r="O126" s="87"/>
      <c r="P126" s="224">
        <f>O126*H126</f>
        <v>0</v>
      </c>
      <c r="Q126" s="224">
        <v>0</v>
      </c>
      <c r="R126" s="224">
        <f>Q126*H126</f>
        <v>0</v>
      </c>
      <c r="S126" s="224">
        <v>0</v>
      </c>
      <c r="T126" s="225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6" t="s">
        <v>148</v>
      </c>
      <c r="AT126" s="226" t="s">
        <v>143</v>
      </c>
      <c r="AU126" s="226" t="s">
        <v>79</v>
      </c>
      <c r="AY126" s="20" t="s">
        <v>141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20" t="s">
        <v>77</v>
      </c>
      <c r="BK126" s="227">
        <f>ROUND(I126*H126,2)</f>
        <v>0</v>
      </c>
      <c r="BL126" s="20" t="s">
        <v>148</v>
      </c>
      <c r="BM126" s="226" t="s">
        <v>1542</v>
      </c>
    </row>
    <row r="127" s="2" customFormat="1">
      <c r="A127" s="41"/>
      <c r="B127" s="42"/>
      <c r="C127" s="43"/>
      <c r="D127" s="228" t="s">
        <v>150</v>
      </c>
      <c r="E127" s="43"/>
      <c r="F127" s="229" t="s">
        <v>1007</v>
      </c>
      <c r="G127" s="43"/>
      <c r="H127" s="43"/>
      <c r="I127" s="230"/>
      <c r="J127" s="43"/>
      <c r="K127" s="43"/>
      <c r="L127" s="47"/>
      <c r="M127" s="231"/>
      <c r="N127" s="232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150</v>
      </c>
      <c r="AU127" s="20" t="s">
        <v>79</v>
      </c>
    </row>
    <row r="128" s="2" customFormat="1" ht="16.5" customHeight="1">
      <c r="A128" s="41"/>
      <c r="B128" s="42"/>
      <c r="C128" s="277" t="s">
        <v>270</v>
      </c>
      <c r="D128" s="277" t="s">
        <v>354</v>
      </c>
      <c r="E128" s="278" t="s">
        <v>1008</v>
      </c>
      <c r="F128" s="279" t="s">
        <v>1009</v>
      </c>
      <c r="G128" s="280" t="s">
        <v>467</v>
      </c>
      <c r="H128" s="281">
        <v>1</v>
      </c>
      <c r="I128" s="282"/>
      <c r="J128" s="283">
        <f>ROUND(I128*H128,2)</f>
        <v>0</v>
      </c>
      <c r="K128" s="279" t="s">
        <v>147</v>
      </c>
      <c r="L128" s="284"/>
      <c r="M128" s="285" t="s">
        <v>19</v>
      </c>
      <c r="N128" s="286" t="s">
        <v>41</v>
      </c>
      <c r="O128" s="87"/>
      <c r="P128" s="224">
        <f>O128*H128</f>
        <v>0</v>
      </c>
      <c r="Q128" s="224">
        <v>0.0019499999999999999</v>
      </c>
      <c r="R128" s="224">
        <f>Q128*H128</f>
        <v>0.0019499999999999999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205</v>
      </c>
      <c r="AT128" s="226" t="s">
        <v>354</v>
      </c>
      <c r="AU128" s="226" t="s">
        <v>79</v>
      </c>
      <c r="AY128" s="20" t="s">
        <v>141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20" t="s">
        <v>77</v>
      </c>
      <c r="BK128" s="227">
        <f>ROUND(I128*H128,2)</f>
        <v>0</v>
      </c>
      <c r="BL128" s="20" t="s">
        <v>148</v>
      </c>
      <c r="BM128" s="226" t="s">
        <v>1543</v>
      </c>
    </row>
    <row r="129" s="14" customFormat="1">
      <c r="A129" s="14"/>
      <c r="B129" s="244"/>
      <c r="C129" s="245"/>
      <c r="D129" s="235" t="s">
        <v>152</v>
      </c>
      <c r="E129" s="246" t="s">
        <v>19</v>
      </c>
      <c r="F129" s="247" t="s">
        <v>1544</v>
      </c>
      <c r="G129" s="245"/>
      <c r="H129" s="248">
        <v>1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152</v>
      </c>
      <c r="AU129" s="254" t="s">
        <v>79</v>
      </c>
      <c r="AV129" s="14" t="s">
        <v>79</v>
      </c>
      <c r="AW129" s="14" t="s">
        <v>32</v>
      </c>
      <c r="AX129" s="14" t="s">
        <v>70</v>
      </c>
      <c r="AY129" s="254" t="s">
        <v>141</v>
      </c>
    </row>
    <row r="130" s="15" customFormat="1">
      <c r="A130" s="15"/>
      <c r="B130" s="255"/>
      <c r="C130" s="256"/>
      <c r="D130" s="235" t="s">
        <v>152</v>
      </c>
      <c r="E130" s="257" t="s">
        <v>19</v>
      </c>
      <c r="F130" s="258" t="s">
        <v>155</v>
      </c>
      <c r="G130" s="256"/>
      <c r="H130" s="259">
        <v>1</v>
      </c>
      <c r="I130" s="260"/>
      <c r="J130" s="256"/>
      <c r="K130" s="256"/>
      <c r="L130" s="261"/>
      <c r="M130" s="262"/>
      <c r="N130" s="263"/>
      <c r="O130" s="263"/>
      <c r="P130" s="263"/>
      <c r="Q130" s="263"/>
      <c r="R130" s="263"/>
      <c r="S130" s="263"/>
      <c r="T130" s="264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5" t="s">
        <v>152</v>
      </c>
      <c r="AU130" s="265" t="s">
        <v>79</v>
      </c>
      <c r="AV130" s="15" t="s">
        <v>148</v>
      </c>
      <c r="AW130" s="15" t="s">
        <v>32</v>
      </c>
      <c r="AX130" s="15" t="s">
        <v>77</v>
      </c>
      <c r="AY130" s="265" t="s">
        <v>141</v>
      </c>
    </row>
    <row r="131" s="2" customFormat="1" ht="16.5" customHeight="1">
      <c r="A131" s="41"/>
      <c r="B131" s="42"/>
      <c r="C131" s="215" t="s">
        <v>275</v>
      </c>
      <c r="D131" s="215" t="s">
        <v>143</v>
      </c>
      <c r="E131" s="216" t="s">
        <v>1023</v>
      </c>
      <c r="F131" s="217" t="s">
        <v>1024</v>
      </c>
      <c r="G131" s="218" t="s">
        <v>467</v>
      </c>
      <c r="H131" s="219">
        <v>1</v>
      </c>
      <c r="I131" s="220"/>
      <c r="J131" s="221">
        <f>ROUND(I131*H131,2)</f>
        <v>0</v>
      </c>
      <c r="K131" s="217" t="s">
        <v>147</v>
      </c>
      <c r="L131" s="47"/>
      <c r="M131" s="222" t="s">
        <v>19</v>
      </c>
      <c r="N131" s="223" t="s">
        <v>41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148</v>
      </c>
      <c r="AT131" s="226" t="s">
        <v>143</v>
      </c>
      <c r="AU131" s="226" t="s">
        <v>79</v>
      </c>
      <c r="AY131" s="20" t="s">
        <v>141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20" t="s">
        <v>77</v>
      </c>
      <c r="BK131" s="227">
        <f>ROUND(I131*H131,2)</f>
        <v>0</v>
      </c>
      <c r="BL131" s="20" t="s">
        <v>148</v>
      </c>
      <c r="BM131" s="226" t="s">
        <v>1545</v>
      </c>
    </row>
    <row r="132" s="2" customFormat="1">
      <c r="A132" s="41"/>
      <c r="B132" s="42"/>
      <c r="C132" s="43"/>
      <c r="D132" s="228" t="s">
        <v>150</v>
      </c>
      <c r="E132" s="43"/>
      <c r="F132" s="229" t="s">
        <v>1026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150</v>
      </c>
      <c r="AU132" s="20" t="s">
        <v>79</v>
      </c>
    </row>
    <row r="133" s="2" customFormat="1" ht="24.15" customHeight="1">
      <c r="A133" s="41"/>
      <c r="B133" s="42"/>
      <c r="C133" s="215" t="s">
        <v>280</v>
      </c>
      <c r="D133" s="215" t="s">
        <v>143</v>
      </c>
      <c r="E133" s="216" t="s">
        <v>1030</v>
      </c>
      <c r="F133" s="217" t="s">
        <v>1031</v>
      </c>
      <c r="G133" s="218" t="s">
        <v>467</v>
      </c>
      <c r="H133" s="219">
        <v>20</v>
      </c>
      <c r="I133" s="220"/>
      <c r="J133" s="221">
        <f>ROUND(I133*H133,2)</f>
        <v>0</v>
      </c>
      <c r="K133" s="217" t="s">
        <v>147</v>
      </c>
      <c r="L133" s="47"/>
      <c r="M133" s="222" t="s">
        <v>19</v>
      </c>
      <c r="N133" s="223" t="s">
        <v>41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148</v>
      </c>
      <c r="AT133" s="226" t="s">
        <v>143</v>
      </c>
      <c r="AU133" s="226" t="s">
        <v>79</v>
      </c>
      <c r="AY133" s="20" t="s">
        <v>141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20" t="s">
        <v>77</v>
      </c>
      <c r="BK133" s="227">
        <f>ROUND(I133*H133,2)</f>
        <v>0</v>
      </c>
      <c r="BL133" s="20" t="s">
        <v>148</v>
      </c>
      <c r="BM133" s="226" t="s">
        <v>1546</v>
      </c>
    </row>
    <row r="134" s="2" customFormat="1">
      <c r="A134" s="41"/>
      <c r="B134" s="42"/>
      <c r="C134" s="43"/>
      <c r="D134" s="228" t="s">
        <v>150</v>
      </c>
      <c r="E134" s="43"/>
      <c r="F134" s="229" t="s">
        <v>1033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150</v>
      </c>
      <c r="AU134" s="20" t="s">
        <v>79</v>
      </c>
    </row>
    <row r="135" s="2" customFormat="1" ht="16.5" customHeight="1">
      <c r="A135" s="41"/>
      <c r="B135" s="42"/>
      <c r="C135" s="277" t="s">
        <v>285</v>
      </c>
      <c r="D135" s="277" t="s">
        <v>354</v>
      </c>
      <c r="E135" s="278" t="s">
        <v>1034</v>
      </c>
      <c r="F135" s="279" t="s">
        <v>1035</v>
      </c>
      <c r="G135" s="280" t="s">
        <v>467</v>
      </c>
      <c r="H135" s="281">
        <v>19</v>
      </c>
      <c r="I135" s="282"/>
      <c r="J135" s="283">
        <f>ROUND(I135*H135,2)</f>
        <v>0</v>
      </c>
      <c r="K135" s="279" t="s">
        <v>147</v>
      </c>
      <c r="L135" s="284"/>
      <c r="M135" s="285" t="s">
        <v>19</v>
      </c>
      <c r="N135" s="286" t="s">
        <v>41</v>
      </c>
      <c r="O135" s="87"/>
      <c r="P135" s="224">
        <f>O135*H135</f>
        <v>0</v>
      </c>
      <c r="Q135" s="224">
        <v>0.0025999999999999999</v>
      </c>
      <c r="R135" s="224">
        <f>Q135*H135</f>
        <v>0.049399999999999999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205</v>
      </c>
      <c r="AT135" s="226" t="s">
        <v>354</v>
      </c>
      <c r="AU135" s="226" t="s">
        <v>79</v>
      </c>
      <c r="AY135" s="20" t="s">
        <v>141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20" t="s">
        <v>77</v>
      </c>
      <c r="BK135" s="227">
        <f>ROUND(I135*H135,2)</f>
        <v>0</v>
      </c>
      <c r="BL135" s="20" t="s">
        <v>148</v>
      </c>
      <c r="BM135" s="226" t="s">
        <v>1547</v>
      </c>
    </row>
    <row r="136" s="14" customFormat="1">
      <c r="A136" s="14"/>
      <c r="B136" s="244"/>
      <c r="C136" s="245"/>
      <c r="D136" s="235" t="s">
        <v>152</v>
      </c>
      <c r="E136" s="246" t="s">
        <v>19</v>
      </c>
      <c r="F136" s="247" t="s">
        <v>1548</v>
      </c>
      <c r="G136" s="245"/>
      <c r="H136" s="248">
        <v>19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152</v>
      </c>
      <c r="AU136" s="254" t="s">
        <v>79</v>
      </c>
      <c r="AV136" s="14" t="s">
        <v>79</v>
      </c>
      <c r="AW136" s="14" t="s">
        <v>32</v>
      </c>
      <c r="AX136" s="14" t="s">
        <v>70</v>
      </c>
      <c r="AY136" s="254" t="s">
        <v>141</v>
      </c>
    </row>
    <row r="137" s="15" customFormat="1">
      <c r="A137" s="15"/>
      <c r="B137" s="255"/>
      <c r="C137" s="256"/>
      <c r="D137" s="235" t="s">
        <v>152</v>
      </c>
      <c r="E137" s="257" t="s">
        <v>19</v>
      </c>
      <c r="F137" s="258" t="s">
        <v>155</v>
      </c>
      <c r="G137" s="256"/>
      <c r="H137" s="259">
        <v>19</v>
      </c>
      <c r="I137" s="260"/>
      <c r="J137" s="256"/>
      <c r="K137" s="256"/>
      <c r="L137" s="261"/>
      <c r="M137" s="262"/>
      <c r="N137" s="263"/>
      <c r="O137" s="263"/>
      <c r="P137" s="263"/>
      <c r="Q137" s="263"/>
      <c r="R137" s="263"/>
      <c r="S137" s="263"/>
      <c r="T137" s="264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65" t="s">
        <v>152</v>
      </c>
      <c r="AU137" s="265" t="s">
        <v>79</v>
      </c>
      <c r="AV137" s="15" t="s">
        <v>148</v>
      </c>
      <c r="AW137" s="15" t="s">
        <v>32</v>
      </c>
      <c r="AX137" s="15" t="s">
        <v>77</v>
      </c>
      <c r="AY137" s="265" t="s">
        <v>141</v>
      </c>
    </row>
    <row r="138" s="2" customFormat="1" ht="16.5" customHeight="1">
      <c r="A138" s="41"/>
      <c r="B138" s="42"/>
      <c r="C138" s="215" t="s">
        <v>291</v>
      </c>
      <c r="D138" s="215" t="s">
        <v>143</v>
      </c>
      <c r="E138" s="216" t="s">
        <v>892</v>
      </c>
      <c r="F138" s="217" t="s">
        <v>893</v>
      </c>
      <c r="G138" s="218" t="s">
        <v>188</v>
      </c>
      <c r="H138" s="219">
        <v>535</v>
      </c>
      <c r="I138" s="220"/>
      <c r="J138" s="221">
        <f>ROUND(I138*H138,2)</f>
        <v>0</v>
      </c>
      <c r="K138" s="217" t="s">
        <v>147</v>
      </c>
      <c r="L138" s="47"/>
      <c r="M138" s="222" t="s">
        <v>19</v>
      </c>
      <c r="N138" s="223" t="s">
        <v>41</v>
      </c>
      <c r="O138" s="87"/>
      <c r="P138" s="224">
        <f>O138*H138</f>
        <v>0</v>
      </c>
      <c r="Q138" s="224">
        <v>1.6999999999999999E-07</v>
      </c>
      <c r="R138" s="224">
        <f>Q138*H138</f>
        <v>9.0949999999999988E-05</v>
      </c>
      <c r="S138" s="224">
        <v>0</v>
      </c>
      <c r="T138" s="225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6" t="s">
        <v>148</v>
      </c>
      <c r="AT138" s="226" t="s">
        <v>143</v>
      </c>
      <c r="AU138" s="226" t="s">
        <v>79</v>
      </c>
      <c r="AY138" s="20" t="s">
        <v>141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20" t="s">
        <v>77</v>
      </c>
      <c r="BK138" s="227">
        <f>ROUND(I138*H138,2)</f>
        <v>0</v>
      </c>
      <c r="BL138" s="20" t="s">
        <v>148</v>
      </c>
      <c r="BM138" s="226" t="s">
        <v>1549</v>
      </c>
    </row>
    <row r="139" s="2" customFormat="1">
      <c r="A139" s="41"/>
      <c r="B139" s="42"/>
      <c r="C139" s="43"/>
      <c r="D139" s="228" t="s">
        <v>150</v>
      </c>
      <c r="E139" s="43"/>
      <c r="F139" s="229" t="s">
        <v>895</v>
      </c>
      <c r="G139" s="43"/>
      <c r="H139" s="43"/>
      <c r="I139" s="230"/>
      <c r="J139" s="43"/>
      <c r="K139" s="43"/>
      <c r="L139" s="47"/>
      <c r="M139" s="231"/>
      <c r="N139" s="232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150</v>
      </c>
      <c r="AU139" s="20" t="s">
        <v>79</v>
      </c>
    </row>
    <row r="140" s="14" customFormat="1">
      <c r="A140" s="14"/>
      <c r="B140" s="244"/>
      <c r="C140" s="245"/>
      <c r="D140" s="235" t="s">
        <v>152</v>
      </c>
      <c r="E140" s="246" t="s">
        <v>19</v>
      </c>
      <c r="F140" s="247" t="s">
        <v>1550</v>
      </c>
      <c r="G140" s="245"/>
      <c r="H140" s="248">
        <v>345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152</v>
      </c>
      <c r="AU140" s="254" t="s">
        <v>79</v>
      </c>
      <c r="AV140" s="14" t="s">
        <v>79</v>
      </c>
      <c r="AW140" s="14" t="s">
        <v>32</v>
      </c>
      <c r="AX140" s="14" t="s">
        <v>70</v>
      </c>
      <c r="AY140" s="254" t="s">
        <v>141</v>
      </c>
    </row>
    <row r="141" s="14" customFormat="1">
      <c r="A141" s="14"/>
      <c r="B141" s="244"/>
      <c r="C141" s="245"/>
      <c r="D141" s="235" t="s">
        <v>152</v>
      </c>
      <c r="E141" s="246" t="s">
        <v>19</v>
      </c>
      <c r="F141" s="247" t="s">
        <v>1551</v>
      </c>
      <c r="G141" s="245"/>
      <c r="H141" s="248">
        <v>190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152</v>
      </c>
      <c r="AU141" s="254" t="s">
        <v>79</v>
      </c>
      <c r="AV141" s="14" t="s">
        <v>79</v>
      </c>
      <c r="AW141" s="14" t="s">
        <v>32</v>
      </c>
      <c r="AX141" s="14" t="s">
        <v>70</v>
      </c>
      <c r="AY141" s="254" t="s">
        <v>141</v>
      </c>
    </row>
    <row r="142" s="15" customFormat="1">
      <c r="A142" s="15"/>
      <c r="B142" s="255"/>
      <c r="C142" s="256"/>
      <c r="D142" s="235" t="s">
        <v>152</v>
      </c>
      <c r="E142" s="257" t="s">
        <v>19</v>
      </c>
      <c r="F142" s="258" t="s">
        <v>155</v>
      </c>
      <c r="G142" s="256"/>
      <c r="H142" s="259">
        <v>535</v>
      </c>
      <c r="I142" s="260"/>
      <c r="J142" s="256"/>
      <c r="K142" s="256"/>
      <c r="L142" s="261"/>
      <c r="M142" s="262"/>
      <c r="N142" s="263"/>
      <c r="O142" s="263"/>
      <c r="P142" s="263"/>
      <c r="Q142" s="263"/>
      <c r="R142" s="263"/>
      <c r="S142" s="263"/>
      <c r="T142" s="264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65" t="s">
        <v>152</v>
      </c>
      <c r="AU142" s="265" t="s">
        <v>79</v>
      </c>
      <c r="AV142" s="15" t="s">
        <v>148</v>
      </c>
      <c r="AW142" s="15" t="s">
        <v>32</v>
      </c>
      <c r="AX142" s="15" t="s">
        <v>77</v>
      </c>
      <c r="AY142" s="265" t="s">
        <v>141</v>
      </c>
    </row>
    <row r="143" s="2" customFormat="1" ht="16.5" customHeight="1">
      <c r="A143" s="41"/>
      <c r="B143" s="42"/>
      <c r="C143" s="215" t="s">
        <v>296</v>
      </c>
      <c r="D143" s="215" t="s">
        <v>143</v>
      </c>
      <c r="E143" s="216" t="s">
        <v>725</v>
      </c>
      <c r="F143" s="217" t="s">
        <v>726</v>
      </c>
      <c r="G143" s="218" t="s">
        <v>188</v>
      </c>
      <c r="H143" s="219">
        <v>535</v>
      </c>
      <c r="I143" s="220"/>
      <c r="J143" s="221">
        <f>ROUND(I143*H143,2)</f>
        <v>0</v>
      </c>
      <c r="K143" s="217" t="s">
        <v>147</v>
      </c>
      <c r="L143" s="47"/>
      <c r="M143" s="222" t="s">
        <v>19</v>
      </c>
      <c r="N143" s="223" t="s">
        <v>41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148</v>
      </c>
      <c r="AT143" s="226" t="s">
        <v>143</v>
      </c>
      <c r="AU143" s="226" t="s">
        <v>79</v>
      </c>
      <c r="AY143" s="20" t="s">
        <v>141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20" t="s">
        <v>77</v>
      </c>
      <c r="BK143" s="227">
        <f>ROUND(I143*H143,2)</f>
        <v>0</v>
      </c>
      <c r="BL143" s="20" t="s">
        <v>148</v>
      </c>
      <c r="BM143" s="226" t="s">
        <v>1552</v>
      </c>
    </row>
    <row r="144" s="2" customFormat="1">
      <c r="A144" s="41"/>
      <c r="B144" s="42"/>
      <c r="C144" s="43"/>
      <c r="D144" s="228" t="s">
        <v>150</v>
      </c>
      <c r="E144" s="43"/>
      <c r="F144" s="229" t="s">
        <v>728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20" t="s">
        <v>150</v>
      </c>
      <c r="AU144" s="20" t="s">
        <v>79</v>
      </c>
    </row>
    <row r="145" s="14" customFormat="1">
      <c r="A145" s="14"/>
      <c r="B145" s="244"/>
      <c r="C145" s="245"/>
      <c r="D145" s="235" t="s">
        <v>152</v>
      </c>
      <c r="E145" s="246" t="s">
        <v>19</v>
      </c>
      <c r="F145" s="247" t="s">
        <v>1550</v>
      </c>
      <c r="G145" s="245"/>
      <c r="H145" s="248">
        <v>345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152</v>
      </c>
      <c r="AU145" s="254" t="s">
        <v>79</v>
      </c>
      <c r="AV145" s="14" t="s">
        <v>79</v>
      </c>
      <c r="AW145" s="14" t="s">
        <v>32</v>
      </c>
      <c r="AX145" s="14" t="s">
        <v>70</v>
      </c>
      <c r="AY145" s="254" t="s">
        <v>141</v>
      </c>
    </row>
    <row r="146" s="14" customFormat="1">
      <c r="A146" s="14"/>
      <c r="B146" s="244"/>
      <c r="C146" s="245"/>
      <c r="D146" s="235" t="s">
        <v>152</v>
      </c>
      <c r="E146" s="246" t="s">
        <v>19</v>
      </c>
      <c r="F146" s="247" t="s">
        <v>1551</v>
      </c>
      <c r="G146" s="245"/>
      <c r="H146" s="248">
        <v>190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152</v>
      </c>
      <c r="AU146" s="254" t="s">
        <v>79</v>
      </c>
      <c r="AV146" s="14" t="s">
        <v>79</v>
      </c>
      <c r="AW146" s="14" t="s">
        <v>32</v>
      </c>
      <c r="AX146" s="14" t="s">
        <v>70</v>
      </c>
      <c r="AY146" s="254" t="s">
        <v>141</v>
      </c>
    </row>
    <row r="147" s="15" customFormat="1">
      <c r="A147" s="15"/>
      <c r="B147" s="255"/>
      <c r="C147" s="256"/>
      <c r="D147" s="235" t="s">
        <v>152</v>
      </c>
      <c r="E147" s="257" t="s">
        <v>19</v>
      </c>
      <c r="F147" s="258" t="s">
        <v>155</v>
      </c>
      <c r="G147" s="256"/>
      <c r="H147" s="259">
        <v>535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152</v>
      </c>
      <c r="AU147" s="265" t="s">
        <v>79</v>
      </c>
      <c r="AV147" s="15" t="s">
        <v>148</v>
      </c>
      <c r="AW147" s="15" t="s">
        <v>32</v>
      </c>
      <c r="AX147" s="15" t="s">
        <v>77</v>
      </c>
      <c r="AY147" s="265" t="s">
        <v>141</v>
      </c>
    </row>
    <row r="148" s="2" customFormat="1" ht="16.5" customHeight="1">
      <c r="A148" s="41"/>
      <c r="B148" s="42"/>
      <c r="C148" s="215" t="s">
        <v>305</v>
      </c>
      <c r="D148" s="215" t="s">
        <v>143</v>
      </c>
      <c r="E148" s="216" t="s">
        <v>730</v>
      </c>
      <c r="F148" s="217" t="s">
        <v>731</v>
      </c>
      <c r="G148" s="218" t="s">
        <v>188</v>
      </c>
      <c r="H148" s="219">
        <v>270</v>
      </c>
      <c r="I148" s="220"/>
      <c r="J148" s="221">
        <f>ROUND(I148*H148,2)</f>
        <v>0</v>
      </c>
      <c r="K148" s="217" t="s">
        <v>147</v>
      </c>
      <c r="L148" s="47"/>
      <c r="M148" s="222" t="s">
        <v>19</v>
      </c>
      <c r="N148" s="223" t="s">
        <v>41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148</v>
      </c>
      <c r="AT148" s="226" t="s">
        <v>143</v>
      </c>
      <c r="AU148" s="226" t="s">
        <v>79</v>
      </c>
      <c r="AY148" s="20" t="s">
        <v>141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20" t="s">
        <v>77</v>
      </c>
      <c r="BK148" s="227">
        <f>ROUND(I148*H148,2)</f>
        <v>0</v>
      </c>
      <c r="BL148" s="20" t="s">
        <v>148</v>
      </c>
      <c r="BM148" s="226" t="s">
        <v>1553</v>
      </c>
    </row>
    <row r="149" s="2" customFormat="1">
      <c r="A149" s="41"/>
      <c r="B149" s="42"/>
      <c r="C149" s="43"/>
      <c r="D149" s="228" t="s">
        <v>150</v>
      </c>
      <c r="E149" s="43"/>
      <c r="F149" s="229" t="s">
        <v>733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20" t="s">
        <v>150</v>
      </c>
      <c r="AU149" s="20" t="s">
        <v>79</v>
      </c>
    </row>
    <row r="150" s="14" customFormat="1">
      <c r="A150" s="14"/>
      <c r="B150" s="244"/>
      <c r="C150" s="245"/>
      <c r="D150" s="235" t="s">
        <v>152</v>
      </c>
      <c r="E150" s="246" t="s">
        <v>19</v>
      </c>
      <c r="F150" s="247" t="s">
        <v>1554</v>
      </c>
      <c r="G150" s="245"/>
      <c r="H150" s="248">
        <v>270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152</v>
      </c>
      <c r="AU150" s="254" t="s">
        <v>79</v>
      </c>
      <c r="AV150" s="14" t="s">
        <v>79</v>
      </c>
      <c r="AW150" s="14" t="s">
        <v>32</v>
      </c>
      <c r="AX150" s="14" t="s">
        <v>70</v>
      </c>
      <c r="AY150" s="254" t="s">
        <v>141</v>
      </c>
    </row>
    <row r="151" s="15" customFormat="1">
      <c r="A151" s="15"/>
      <c r="B151" s="255"/>
      <c r="C151" s="256"/>
      <c r="D151" s="235" t="s">
        <v>152</v>
      </c>
      <c r="E151" s="257" t="s">
        <v>19</v>
      </c>
      <c r="F151" s="258" t="s">
        <v>155</v>
      </c>
      <c r="G151" s="256"/>
      <c r="H151" s="259">
        <v>270</v>
      </c>
      <c r="I151" s="260"/>
      <c r="J151" s="256"/>
      <c r="K151" s="256"/>
      <c r="L151" s="261"/>
      <c r="M151" s="262"/>
      <c r="N151" s="263"/>
      <c r="O151" s="263"/>
      <c r="P151" s="263"/>
      <c r="Q151" s="263"/>
      <c r="R151" s="263"/>
      <c r="S151" s="263"/>
      <c r="T151" s="264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65" t="s">
        <v>152</v>
      </c>
      <c r="AU151" s="265" t="s">
        <v>79</v>
      </c>
      <c r="AV151" s="15" t="s">
        <v>148</v>
      </c>
      <c r="AW151" s="15" t="s">
        <v>32</v>
      </c>
      <c r="AX151" s="15" t="s">
        <v>77</v>
      </c>
      <c r="AY151" s="265" t="s">
        <v>141</v>
      </c>
    </row>
    <row r="152" s="2" customFormat="1" ht="16.5" customHeight="1">
      <c r="A152" s="41"/>
      <c r="B152" s="42"/>
      <c r="C152" s="215" t="s">
        <v>7</v>
      </c>
      <c r="D152" s="215" t="s">
        <v>143</v>
      </c>
      <c r="E152" s="216" t="s">
        <v>735</v>
      </c>
      <c r="F152" s="217" t="s">
        <v>736</v>
      </c>
      <c r="G152" s="218" t="s">
        <v>188</v>
      </c>
      <c r="H152" s="219">
        <v>270</v>
      </c>
      <c r="I152" s="220"/>
      <c r="J152" s="221">
        <f>ROUND(I152*H152,2)</f>
        <v>0</v>
      </c>
      <c r="K152" s="217" t="s">
        <v>147</v>
      </c>
      <c r="L152" s="47"/>
      <c r="M152" s="222" t="s">
        <v>19</v>
      </c>
      <c r="N152" s="223" t="s">
        <v>41</v>
      </c>
      <c r="O152" s="87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148</v>
      </c>
      <c r="AT152" s="226" t="s">
        <v>143</v>
      </c>
      <c r="AU152" s="226" t="s">
        <v>79</v>
      </c>
      <c r="AY152" s="20" t="s">
        <v>141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20" t="s">
        <v>77</v>
      </c>
      <c r="BK152" s="227">
        <f>ROUND(I152*H152,2)</f>
        <v>0</v>
      </c>
      <c r="BL152" s="20" t="s">
        <v>148</v>
      </c>
      <c r="BM152" s="226" t="s">
        <v>1555</v>
      </c>
    </row>
    <row r="153" s="2" customFormat="1">
      <c r="A153" s="41"/>
      <c r="B153" s="42"/>
      <c r="C153" s="43"/>
      <c r="D153" s="228" t="s">
        <v>150</v>
      </c>
      <c r="E153" s="43"/>
      <c r="F153" s="229" t="s">
        <v>738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150</v>
      </c>
      <c r="AU153" s="20" t="s">
        <v>79</v>
      </c>
    </row>
    <row r="154" s="14" customFormat="1">
      <c r="A154" s="14"/>
      <c r="B154" s="244"/>
      <c r="C154" s="245"/>
      <c r="D154" s="235" t="s">
        <v>152</v>
      </c>
      <c r="E154" s="246" t="s">
        <v>19</v>
      </c>
      <c r="F154" s="247" t="s">
        <v>1554</v>
      </c>
      <c r="G154" s="245"/>
      <c r="H154" s="248">
        <v>270</v>
      </c>
      <c r="I154" s="249"/>
      <c r="J154" s="245"/>
      <c r="K154" s="245"/>
      <c r="L154" s="250"/>
      <c r="M154" s="251"/>
      <c r="N154" s="252"/>
      <c r="O154" s="252"/>
      <c r="P154" s="252"/>
      <c r="Q154" s="252"/>
      <c r="R154" s="252"/>
      <c r="S154" s="252"/>
      <c r="T154" s="253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4" t="s">
        <v>152</v>
      </c>
      <c r="AU154" s="254" t="s">
        <v>79</v>
      </c>
      <c r="AV154" s="14" t="s">
        <v>79</v>
      </c>
      <c r="AW154" s="14" t="s">
        <v>32</v>
      </c>
      <c r="AX154" s="14" t="s">
        <v>70</v>
      </c>
      <c r="AY154" s="254" t="s">
        <v>141</v>
      </c>
    </row>
    <row r="155" s="15" customFormat="1">
      <c r="A155" s="15"/>
      <c r="B155" s="255"/>
      <c r="C155" s="256"/>
      <c r="D155" s="235" t="s">
        <v>152</v>
      </c>
      <c r="E155" s="257" t="s">
        <v>19</v>
      </c>
      <c r="F155" s="258" t="s">
        <v>155</v>
      </c>
      <c r="G155" s="256"/>
      <c r="H155" s="259">
        <v>270</v>
      </c>
      <c r="I155" s="260"/>
      <c r="J155" s="256"/>
      <c r="K155" s="256"/>
      <c r="L155" s="261"/>
      <c r="M155" s="262"/>
      <c r="N155" s="263"/>
      <c r="O155" s="263"/>
      <c r="P155" s="263"/>
      <c r="Q155" s="263"/>
      <c r="R155" s="263"/>
      <c r="S155" s="263"/>
      <c r="T155" s="264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65" t="s">
        <v>152</v>
      </c>
      <c r="AU155" s="265" t="s">
        <v>79</v>
      </c>
      <c r="AV155" s="15" t="s">
        <v>148</v>
      </c>
      <c r="AW155" s="15" t="s">
        <v>32</v>
      </c>
      <c r="AX155" s="15" t="s">
        <v>77</v>
      </c>
      <c r="AY155" s="265" t="s">
        <v>141</v>
      </c>
    </row>
    <row r="156" s="2" customFormat="1" ht="16.5" customHeight="1">
      <c r="A156" s="41"/>
      <c r="B156" s="42"/>
      <c r="C156" s="215" t="s">
        <v>317</v>
      </c>
      <c r="D156" s="215" t="s">
        <v>143</v>
      </c>
      <c r="E156" s="216" t="s">
        <v>739</v>
      </c>
      <c r="F156" s="217" t="s">
        <v>740</v>
      </c>
      <c r="G156" s="218" t="s">
        <v>467</v>
      </c>
      <c r="H156" s="219">
        <v>2</v>
      </c>
      <c r="I156" s="220"/>
      <c r="J156" s="221">
        <f>ROUND(I156*H156,2)</f>
        <v>0</v>
      </c>
      <c r="K156" s="217" t="s">
        <v>147</v>
      </c>
      <c r="L156" s="47"/>
      <c r="M156" s="222" t="s">
        <v>19</v>
      </c>
      <c r="N156" s="223" t="s">
        <v>41</v>
      </c>
      <c r="O156" s="87"/>
      <c r="P156" s="224">
        <f>O156*H156</f>
        <v>0</v>
      </c>
      <c r="Q156" s="224">
        <v>0.45937290600000003</v>
      </c>
      <c r="R156" s="224">
        <f>Q156*H156</f>
        <v>0.91874581200000005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148</v>
      </c>
      <c r="AT156" s="226" t="s">
        <v>143</v>
      </c>
      <c r="AU156" s="226" t="s">
        <v>79</v>
      </c>
      <c r="AY156" s="20" t="s">
        <v>141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20" t="s">
        <v>77</v>
      </c>
      <c r="BK156" s="227">
        <f>ROUND(I156*H156,2)</f>
        <v>0</v>
      </c>
      <c r="BL156" s="20" t="s">
        <v>148</v>
      </c>
      <c r="BM156" s="226" t="s">
        <v>1556</v>
      </c>
    </row>
    <row r="157" s="2" customFormat="1">
      <c r="A157" s="41"/>
      <c r="B157" s="42"/>
      <c r="C157" s="43"/>
      <c r="D157" s="228" t="s">
        <v>150</v>
      </c>
      <c r="E157" s="43"/>
      <c r="F157" s="229" t="s">
        <v>742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20" t="s">
        <v>150</v>
      </c>
      <c r="AU157" s="20" t="s">
        <v>79</v>
      </c>
    </row>
    <row r="158" s="2" customFormat="1" ht="16.5" customHeight="1">
      <c r="A158" s="41"/>
      <c r="B158" s="42"/>
      <c r="C158" s="215" t="s">
        <v>324</v>
      </c>
      <c r="D158" s="215" t="s">
        <v>143</v>
      </c>
      <c r="E158" s="216" t="s">
        <v>1042</v>
      </c>
      <c r="F158" s="217" t="s">
        <v>1043</v>
      </c>
      <c r="G158" s="218" t="s">
        <v>467</v>
      </c>
      <c r="H158" s="219">
        <v>1</v>
      </c>
      <c r="I158" s="220"/>
      <c r="J158" s="221">
        <f>ROUND(I158*H158,2)</f>
        <v>0</v>
      </c>
      <c r="K158" s="217" t="s">
        <v>19</v>
      </c>
      <c r="L158" s="47"/>
      <c r="M158" s="222" t="s">
        <v>19</v>
      </c>
      <c r="N158" s="223" t="s">
        <v>41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148</v>
      </c>
      <c r="AT158" s="226" t="s">
        <v>143</v>
      </c>
      <c r="AU158" s="226" t="s">
        <v>79</v>
      </c>
      <c r="AY158" s="20" t="s">
        <v>141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20" t="s">
        <v>77</v>
      </c>
      <c r="BK158" s="227">
        <f>ROUND(I158*H158,2)</f>
        <v>0</v>
      </c>
      <c r="BL158" s="20" t="s">
        <v>148</v>
      </c>
      <c r="BM158" s="226" t="s">
        <v>1557</v>
      </c>
    </row>
    <row r="159" s="2" customFormat="1" ht="16.5" customHeight="1">
      <c r="A159" s="41"/>
      <c r="B159" s="42"/>
      <c r="C159" s="215" t="s">
        <v>330</v>
      </c>
      <c r="D159" s="215" t="s">
        <v>143</v>
      </c>
      <c r="E159" s="216" t="s">
        <v>1558</v>
      </c>
      <c r="F159" s="217" t="s">
        <v>1559</v>
      </c>
      <c r="G159" s="218" t="s">
        <v>467</v>
      </c>
      <c r="H159" s="219">
        <v>1</v>
      </c>
      <c r="I159" s="220"/>
      <c r="J159" s="221">
        <f>ROUND(I159*H159,2)</f>
        <v>0</v>
      </c>
      <c r="K159" s="217" t="s">
        <v>19</v>
      </c>
      <c r="L159" s="47"/>
      <c r="M159" s="222" t="s">
        <v>19</v>
      </c>
      <c r="N159" s="223" t="s">
        <v>41</v>
      </c>
      <c r="O159" s="87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148</v>
      </c>
      <c r="AT159" s="226" t="s">
        <v>143</v>
      </c>
      <c r="AU159" s="226" t="s">
        <v>79</v>
      </c>
      <c r="AY159" s="20" t="s">
        <v>141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20" t="s">
        <v>77</v>
      </c>
      <c r="BK159" s="227">
        <f>ROUND(I159*H159,2)</f>
        <v>0</v>
      </c>
      <c r="BL159" s="20" t="s">
        <v>148</v>
      </c>
      <c r="BM159" s="226" t="s">
        <v>1560</v>
      </c>
    </row>
    <row r="160" s="12" customFormat="1" ht="22.8" customHeight="1">
      <c r="A160" s="12"/>
      <c r="B160" s="199"/>
      <c r="C160" s="200"/>
      <c r="D160" s="201" t="s">
        <v>69</v>
      </c>
      <c r="E160" s="213" t="s">
        <v>773</v>
      </c>
      <c r="F160" s="213" t="s">
        <v>774</v>
      </c>
      <c r="G160" s="200"/>
      <c r="H160" s="200"/>
      <c r="I160" s="203"/>
      <c r="J160" s="214">
        <f>BK160</f>
        <v>0</v>
      </c>
      <c r="K160" s="200"/>
      <c r="L160" s="205"/>
      <c r="M160" s="206"/>
      <c r="N160" s="207"/>
      <c r="O160" s="207"/>
      <c r="P160" s="208">
        <f>SUM(P161:P166)</f>
        <v>0</v>
      </c>
      <c r="Q160" s="207"/>
      <c r="R160" s="208">
        <f>SUM(R161:R166)</f>
        <v>9.6600000000000001</v>
      </c>
      <c r="S160" s="207"/>
      <c r="T160" s="209">
        <f>SUM(T161:T166)</f>
        <v>0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210" t="s">
        <v>77</v>
      </c>
      <c r="AT160" s="211" t="s">
        <v>69</v>
      </c>
      <c r="AU160" s="211" t="s">
        <v>77</v>
      </c>
      <c r="AY160" s="210" t="s">
        <v>141</v>
      </c>
      <c r="BK160" s="212">
        <f>SUM(BK161:BK166)</f>
        <v>0</v>
      </c>
    </row>
    <row r="161" s="2" customFormat="1" ht="33" customHeight="1">
      <c r="A161" s="41"/>
      <c r="B161" s="42"/>
      <c r="C161" s="215" t="s">
        <v>341</v>
      </c>
      <c r="D161" s="215" t="s">
        <v>143</v>
      </c>
      <c r="E161" s="216" t="s">
        <v>942</v>
      </c>
      <c r="F161" s="217" t="s">
        <v>1045</v>
      </c>
      <c r="G161" s="218" t="s">
        <v>188</v>
      </c>
      <c r="H161" s="219">
        <v>805</v>
      </c>
      <c r="I161" s="220"/>
      <c r="J161" s="221">
        <f>ROUND(I161*H161,2)</f>
        <v>0</v>
      </c>
      <c r="K161" s="217" t="s">
        <v>19</v>
      </c>
      <c r="L161" s="47"/>
      <c r="M161" s="222" t="s">
        <v>19</v>
      </c>
      <c r="N161" s="223" t="s">
        <v>41</v>
      </c>
      <c r="O161" s="87"/>
      <c r="P161" s="224">
        <f>O161*H161</f>
        <v>0</v>
      </c>
      <c r="Q161" s="224">
        <v>0.0060000000000000001</v>
      </c>
      <c r="R161" s="224">
        <f>Q161*H161</f>
        <v>4.8300000000000001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148</v>
      </c>
      <c r="AT161" s="226" t="s">
        <v>143</v>
      </c>
      <c r="AU161" s="226" t="s">
        <v>79</v>
      </c>
      <c r="AY161" s="20" t="s">
        <v>141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20" t="s">
        <v>77</v>
      </c>
      <c r="BK161" s="227">
        <f>ROUND(I161*H161,2)</f>
        <v>0</v>
      </c>
      <c r="BL161" s="20" t="s">
        <v>148</v>
      </c>
      <c r="BM161" s="226" t="s">
        <v>1561</v>
      </c>
    </row>
    <row r="162" s="14" customFormat="1">
      <c r="A162" s="14"/>
      <c r="B162" s="244"/>
      <c r="C162" s="245"/>
      <c r="D162" s="235" t="s">
        <v>152</v>
      </c>
      <c r="E162" s="246" t="s">
        <v>19</v>
      </c>
      <c r="F162" s="247" t="s">
        <v>1562</v>
      </c>
      <c r="G162" s="245"/>
      <c r="H162" s="248">
        <v>805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152</v>
      </c>
      <c r="AU162" s="254" t="s">
        <v>79</v>
      </c>
      <c r="AV162" s="14" t="s">
        <v>79</v>
      </c>
      <c r="AW162" s="14" t="s">
        <v>32</v>
      </c>
      <c r="AX162" s="14" t="s">
        <v>70</v>
      </c>
      <c r="AY162" s="254" t="s">
        <v>141</v>
      </c>
    </row>
    <row r="163" s="15" customFormat="1">
      <c r="A163" s="15"/>
      <c r="B163" s="255"/>
      <c r="C163" s="256"/>
      <c r="D163" s="235" t="s">
        <v>152</v>
      </c>
      <c r="E163" s="257" t="s">
        <v>19</v>
      </c>
      <c r="F163" s="258" t="s">
        <v>155</v>
      </c>
      <c r="G163" s="256"/>
      <c r="H163" s="259">
        <v>805</v>
      </c>
      <c r="I163" s="260"/>
      <c r="J163" s="256"/>
      <c r="K163" s="256"/>
      <c r="L163" s="261"/>
      <c r="M163" s="262"/>
      <c r="N163" s="263"/>
      <c r="O163" s="263"/>
      <c r="P163" s="263"/>
      <c r="Q163" s="263"/>
      <c r="R163" s="263"/>
      <c r="S163" s="263"/>
      <c r="T163" s="264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65" t="s">
        <v>152</v>
      </c>
      <c r="AU163" s="265" t="s">
        <v>79</v>
      </c>
      <c r="AV163" s="15" t="s">
        <v>148</v>
      </c>
      <c r="AW163" s="15" t="s">
        <v>32</v>
      </c>
      <c r="AX163" s="15" t="s">
        <v>77</v>
      </c>
      <c r="AY163" s="265" t="s">
        <v>141</v>
      </c>
    </row>
    <row r="164" s="2" customFormat="1" ht="24.15" customHeight="1">
      <c r="A164" s="41"/>
      <c r="B164" s="42"/>
      <c r="C164" s="215" t="s">
        <v>348</v>
      </c>
      <c r="D164" s="215" t="s">
        <v>143</v>
      </c>
      <c r="E164" s="216" t="s">
        <v>1048</v>
      </c>
      <c r="F164" s="217" t="s">
        <v>1049</v>
      </c>
      <c r="G164" s="218" t="s">
        <v>188</v>
      </c>
      <c r="H164" s="219">
        <v>805</v>
      </c>
      <c r="I164" s="220"/>
      <c r="J164" s="221">
        <f>ROUND(I164*H164,2)</f>
        <v>0</v>
      </c>
      <c r="K164" s="217" t="s">
        <v>19</v>
      </c>
      <c r="L164" s="47"/>
      <c r="M164" s="222" t="s">
        <v>19</v>
      </c>
      <c r="N164" s="223" t="s">
        <v>41</v>
      </c>
      <c r="O164" s="87"/>
      <c r="P164" s="224">
        <f>O164*H164</f>
        <v>0</v>
      </c>
      <c r="Q164" s="224">
        <v>0.0060000000000000001</v>
      </c>
      <c r="R164" s="224">
        <f>Q164*H164</f>
        <v>4.8300000000000001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148</v>
      </c>
      <c r="AT164" s="226" t="s">
        <v>143</v>
      </c>
      <c r="AU164" s="226" t="s">
        <v>79</v>
      </c>
      <c r="AY164" s="20" t="s">
        <v>141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20" t="s">
        <v>77</v>
      </c>
      <c r="BK164" s="227">
        <f>ROUND(I164*H164,2)</f>
        <v>0</v>
      </c>
      <c r="BL164" s="20" t="s">
        <v>148</v>
      </c>
      <c r="BM164" s="226" t="s">
        <v>1563</v>
      </c>
    </row>
    <row r="165" s="14" customFormat="1">
      <c r="A165" s="14"/>
      <c r="B165" s="244"/>
      <c r="C165" s="245"/>
      <c r="D165" s="235" t="s">
        <v>152</v>
      </c>
      <c r="E165" s="246" t="s">
        <v>19</v>
      </c>
      <c r="F165" s="247" t="s">
        <v>1562</v>
      </c>
      <c r="G165" s="245"/>
      <c r="H165" s="248">
        <v>805</v>
      </c>
      <c r="I165" s="249"/>
      <c r="J165" s="245"/>
      <c r="K165" s="245"/>
      <c r="L165" s="250"/>
      <c r="M165" s="251"/>
      <c r="N165" s="252"/>
      <c r="O165" s="252"/>
      <c r="P165" s="252"/>
      <c r="Q165" s="252"/>
      <c r="R165" s="252"/>
      <c r="S165" s="252"/>
      <c r="T165" s="253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4" t="s">
        <v>152</v>
      </c>
      <c r="AU165" s="254" t="s">
        <v>79</v>
      </c>
      <c r="AV165" s="14" t="s">
        <v>79</v>
      </c>
      <c r="AW165" s="14" t="s">
        <v>32</v>
      </c>
      <c r="AX165" s="14" t="s">
        <v>70</v>
      </c>
      <c r="AY165" s="254" t="s">
        <v>141</v>
      </c>
    </row>
    <row r="166" s="15" customFormat="1">
      <c r="A166" s="15"/>
      <c r="B166" s="255"/>
      <c r="C166" s="256"/>
      <c r="D166" s="235" t="s">
        <v>152</v>
      </c>
      <c r="E166" s="257" t="s">
        <v>19</v>
      </c>
      <c r="F166" s="258" t="s">
        <v>155</v>
      </c>
      <c r="G166" s="256"/>
      <c r="H166" s="259">
        <v>805</v>
      </c>
      <c r="I166" s="260"/>
      <c r="J166" s="256"/>
      <c r="K166" s="256"/>
      <c r="L166" s="261"/>
      <c r="M166" s="262"/>
      <c r="N166" s="263"/>
      <c r="O166" s="263"/>
      <c r="P166" s="263"/>
      <c r="Q166" s="263"/>
      <c r="R166" s="263"/>
      <c r="S166" s="263"/>
      <c r="T166" s="264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65" t="s">
        <v>152</v>
      </c>
      <c r="AU166" s="265" t="s">
        <v>79</v>
      </c>
      <c r="AV166" s="15" t="s">
        <v>148</v>
      </c>
      <c r="AW166" s="15" t="s">
        <v>32</v>
      </c>
      <c r="AX166" s="15" t="s">
        <v>77</v>
      </c>
      <c r="AY166" s="265" t="s">
        <v>141</v>
      </c>
    </row>
    <row r="167" s="12" customFormat="1" ht="22.8" customHeight="1">
      <c r="A167" s="12"/>
      <c r="B167" s="199"/>
      <c r="C167" s="200"/>
      <c r="D167" s="201" t="s">
        <v>69</v>
      </c>
      <c r="E167" s="213" t="s">
        <v>598</v>
      </c>
      <c r="F167" s="213" t="s">
        <v>599</v>
      </c>
      <c r="G167" s="200"/>
      <c r="H167" s="200"/>
      <c r="I167" s="203"/>
      <c r="J167" s="214">
        <f>BK167</f>
        <v>0</v>
      </c>
      <c r="K167" s="200"/>
      <c r="L167" s="205"/>
      <c r="M167" s="206"/>
      <c r="N167" s="207"/>
      <c r="O167" s="207"/>
      <c r="P167" s="208">
        <f>SUM(P168:P169)</f>
        <v>0</v>
      </c>
      <c r="Q167" s="207"/>
      <c r="R167" s="208">
        <f>SUM(R168:R169)</f>
        <v>0</v>
      </c>
      <c r="S167" s="207"/>
      <c r="T167" s="209">
        <f>SUM(T168:T169)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10" t="s">
        <v>77</v>
      </c>
      <c r="AT167" s="211" t="s">
        <v>69</v>
      </c>
      <c r="AU167" s="211" t="s">
        <v>77</v>
      </c>
      <c r="AY167" s="210" t="s">
        <v>141</v>
      </c>
      <c r="BK167" s="212">
        <f>SUM(BK168:BK169)</f>
        <v>0</v>
      </c>
    </row>
    <row r="168" s="2" customFormat="1" ht="24.15" customHeight="1">
      <c r="A168" s="41"/>
      <c r="B168" s="42"/>
      <c r="C168" s="215" t="s">
        <v>353</v>
      </c>
      <c r="D168" s="215" t="s">
        <v>143</v>
      </c>
      <c r="E168" s="216" t="s">
        <v>601</v>
      </c>
      <c r="F168" s="217" t="s">
        <v>602</v>
      </c>
      <c r="G168" s="218" t="s">
        <v>320</v>
      </c>
      <c r="H168" s="219">
        <v>13.422000000000001</v>
      </c>
      <c r="I168" s="220"/>
      <c r="J168" s="221">
        <f>ROUND(I168*H168,2)</f>
        <v>0</v>
      </c>
      <c r="K168" s="217" t="s">
        <v>147</v>
      </c>
      <c r="L168" s="47"/>
      <c r="M168" s="222" t="s">
        <v>19</v>
      </c>
      <c r="N168" s="223" t="s">
        <v>41</v>
      </c>
      <c r="O168" s="87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148</v>
      </c>
      <c r="AT168" s="226" t="s">
        <v>143</v>
      </c>
      <c r="AU168" s="226" t="s">
        <v>79</v>
      </c>
      <c r="AY168" s="20" t="s">
        <v>141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20" t="s">
        <v>77</v>
      </c>
      <c r="BK168" s="227">
        <f>ROUND(I168*H168,2)</f>
        <v>0</v>
      </c>
      <c r="BL168" s="20" t="s">
        <v>148</v>
      </c>
      <c r="BM168" s="226" t="s">
        <v>1564</v>
      </c>
    </row>
    <row r="169" s="2" customFormat="1">
      <c r="A169" s="41"/>
      <c r="B169" s="42"/>
      <c r="C169" s="43"/>
      <c r="D169" s="228" t="s">
        <v>150</v>
      </c>
      <c r="E169" s="43"/>
      <c r="F169" s="229" t="s">
        <v>604</v>
      </c>
      <c r="G169" s="43"/>
      <c r="H169" s="43"/>
      <c r="I169" s="230"/>
      <c r="J169" s="43"/>
      <c r="K169" s="43"/>
      <c r="L169" s="47"/>
      <c r="M169" s="287"/>
      <c r="N169" s="288"/>
      <c r="O169" s="289"/>
      <c r="P169" s="289"/>
      <c r="Q169" s="289"/>
      <c r="R169" s="289"/>
      <c r="S169" s="289"/>
      <c r="T169" s="290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150</v>
      </c>
      <c r="AU169" s="20" t="s">
        <v>79</v>
      </c>
    </row>
    <row r="170" s="2" customFormat="1" ht="6.96" customHeight="1">
      <c r="A170" s="41"/>
      <c r="B170" s="62"/>
      <c r="C170" s="63"/>
      <c r="D170" s="63"/>
      <c r="E170" s="63"/>
      <c r="F170" s="63"/>
      <c r="G170" s="63"/>
      <c r="H170" s="63"/>
      <c r="I170" s="63"/>
      <c r="J170" s="63"/>
      <c r="K170" s="63"/>
      <c r="L170" s="47"/>
      <c r="M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</row>
  </sheetData>
  <sheetProtection sheet="1" autoFilter="0" formatColumns="0" formatRows="0" objects="1" scenarios="1" spinCount="100000" saltValue="fUotl+3uMrgFvcohgBvkM18datMbW+oFJ/2iqv9KysnxuXC00gLyRWGHtr0pJg4tl/inm1rsP2RvSUSAVCWKqQ==" hashValue="jM6xnTZ6T7IdDuTPuxkVq/bPWD3KwD9VZor8hDi09w1KwTjM2e7NnMM5iBPJkqnLivvPvSnGfMv1Tccpl8vvaA==" algorithmName="SHA-512" password="CC51"/>
  <autoFilter ref="C88:K16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7:H77"/>
    <mergeCell ref="E79:H79"/>
    <mergeCell ref="E81:H81"/>
    <mergeCell ref="L2:V2"/>
  </mergeCells>
  <hyperlinks>
    <hyperlink ref="F93" r:id="rId1" display="https://podminky.urs.cz/item/CS_URS_2025_02/857262122"/>
    <hyperlink ref="F97" r:id="rId2" display="https://podminky.urs.cz/item/CS_URS_2025_02/871161211"/>
    <hyperlink ref="F103" r:id="rId3" display="https://podminky.urs.cz/item/CS_URS_2025_02/871211211"/>
    <hyperlink ref="F109" r:id="rId4" display="https://podminky.urs.cz/item/CS_URS_2025_02/871241221"/>
    <hyperlink ref="F115" r:id="rId5" display="https://podminky.urs.cz/item/CS_URS_2025_02/877162001"/>
    <hyperlink ref="F120" r:id="rId6" display="https://podminky.urs.cz/item/CS_URS_2025_02/877211120"/>
    <hyperlink ref="F125" r:id="rId7" display="https://podminky.urs.cz/item/CS_URS_2025_02/877212001"/>
    <hyperlink ref="F127" r:id="rId8" display="https://podminky.urs.cz/item/CS_URS_2025_02/877232001"/>
    <hyperlink ref="F132" r:id="rId9" display="https://podminky.urs.cz/item/CS_URS_2025_02/877232011"/>
    <hyperlink ref="F134" r:id="rId10" display="https://podminky.urs.cz/item/CS_URS_2025_02/877241120"/>
    <hyperlink ref="F139" r:id="rId11" display="https://podminky.urs.cz/item/CS_URS_2025_02/892233122"/>
    <hyperlink ref="F144" r:id="rId12" display="https://podminky.urs.cz/item/CS_URS_2025_02/892241111"/>
    <hyperlink ref="F149" r:id="rId13" display="https://podminky.urs.cz/item/CS_URS_2025_02/892271111"/>
    <hyperlink ref="F153" r:id="rId14" display="https://podminky.urs.cz/item/CS_URS_2025_02/892273122"/>
    <hyperlink ref="F157" r:id="rId15" display="https://podminky.urs.cz/item/CS_URS_2025_02/892372111"/>
    <hyperlink ref="F169" r:id="rId16" display="https://podminky.urs.cz/item/CS_URS_2025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7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108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3"/>
      <c r="AT3" s="20" t="s">
        <v>79</v>
      </c>
    </row>
    <row r="4" s="1" customFormat="1" ht="24.96" customHeight="1">
      <c r="B4" s="23"/>
      <c r="D4" s="143" t="s">
        <v>109</v>
      </c>
      <c r="L4" s="23"/>
      <c r="M4" s="14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5" t="s">
        <v>16</v>
      </c>
      <c r="L6" s="23"/>
    </row>
    <row r="7" s="1" customFormat="1" ht="26.25" customHeight="1">
      <c r="B7" s="23"/>
      <c r="E7" s="146" t="str">
        <f>'Rekapitulace stavby'!K6</f>
        <v>UHERSKÉ HRADIŠTĚ, MAŘATICE, UL. NA ZÁPOVĚDI REKONSTRUKCE VODOVODNÍCH ŘADŮ O-7 A O-8</v>
      </c>
      <c r="F7" s="145"/>
      <c r="G7" s="145"/>
      <c r="H7" s="145"/>
      <c r="L7" s="23"/>
    </row>
    <row r="8" s="2" customFormat="1" ht="12" customHeight="1">
      <c r="A8" s="41"/>
      <c r="B8" s="47"/>
      <c r="C8" s="41"/>
      <c r="D8" s="145" t="s">
        <v>110</v>
      </c>
      <c r="E8" s="41"/>
      <c r="F8" s="41"/>
      <c r="G8" s="41"/>
      <c r="H8" s="41"/>
      <c r="I8" s="41"/>
      <c r="J8" s="41"/>
      <c r="K8" s="41"/>
      <c r="L8" s="14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48" t="s">
        <v>1565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45" t="s">
        <v>18</v>
      </c>
      <c r="E11" s="41"/>
      <c r="F11" s="136" t="s">
        <v>19</v>
      </c>
      <c r="G11" s="41"/>
      <c r="H11" s="41"/>
      <c r="I11" s="145" t="s">
        <v>20</v>
      </c>
      <c r="J11" s="136" t="s">
        <v>19</v>
      </c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5" t="s">
        <v>21</v>
      </c>
      <c r="E12" s="41"/>
      <c r="F12" s="136" t="s">
        <v>22</v>
      </c>
      <c r="G12" s="41"/>
      <c r="H12" s="41"/>
      <c r="I12" s="145" t="s">
        <v>23</v>
      </c>
      <c r="J12" s="149" t="str">
        <f>'Rekapitulace stavby'!AN8</f>
        <v>25. 9. 2025</v>
      </c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25</v>
      </c>
      <c r="E14" s="41"/>
      <c r="F14" s="41"/>
      <c r="G14" s="41"/>
      <c r="H14" s="41"/>
      <c r="I14" s="145" t="s">
        <v>26</v>
      </c>
      <c r="J14" s="136" t="str">
        <f>IF('Rekapitulace stavby'!AN10="","",'Rekapitulace stavby'!AN10)</f>
        <v/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6" t="str">
        <f>IF('Rekapitulace stavby'!E11="","",'Rekapitulace stavby'!E11)</f>
        <v xml:space="preserve"> </v>
      </c>
      <c r="F15" s="41"/>
      <c r="G15" s="41"/>
      <c r="H15" s="41"/>
      <c r="I15" s="145" t="s">
        <v>28</v>
      </c>
      <c r="J15" s="136" t="str">
        <f>IF('Rekapitulace stavby'!AN11="","",'Rekapitulace stavby'!AN11)</f>
        <v/>
      </c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45" t="s">
        <v>29</v>
      </c>
      <c r="E17" s="41"/>
      <c r="F17" s="41"/>
      <c r="G17" s="41"/>
      <c r="H17" s="41"/>
      <c r="I17" s="145" t="s">
        <v>26</v>
      </c>
      <c r="J17" s="36" t="str">
        <f>'Rekapitulace stavby'!AN13</f>
        <v>Vyplň údaj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6"/>
      <c r="G18" s="136"/>
      <c r="H18" s="136"/>
      <c r="I18" s="145" t="s">
        <v>28</v>
      </c>
      <c r="J18" s="36" t="str">
        <f>'Rekapitulace stavby'!AN14</f>
        <v>Vyplň údaj</v>
      </c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45" t="s">
        <v>31</v>
      </c>
      <c r="E20" s="41"/>
      <c r="F20" s="41"/>
      <c r="G20" s="41"/>
      <c r="H20" s="41"/>
      <c r="I20" s="145" t="s">
        <v>26</v>
      </c>
      <c r="J20" s="136" t="str">
        <f>IF('Rekapitulace stavby'!AN16="","",'Rekapitulace stavby'!AN16)</f>
        <v/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6" t="str">
        <f>IF('Rekapitulace stavby'!E17="","",'Rekapitulace stavby'!E17)</f>
        <v xml:space="preserve"> </v>
      </c>
      <c r="F21" s="41"/>
      <c r="G21" s="41"/>
      <c r="H21" s="41"/>
      <c r="I21" s="145" t="s">
        <v>28</v>
      </c>
      <c r="J21" s="136" t="str">
        <f>IF('Rekapitulace stavby'!AN17="","",'Rekapitulace stavby'!AN17)</f>
        <v/>
      </c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45" t="s">
        <v>33</v>
      </c>
      <c r="E23" s="41"/>
      <c r="F23" s="41"/>
      <c r="G23" s="41"/>
      <c r="H23" s="41"/>
      <c r="I23" s="145" t="s">
        <v>26</v>
      </c>
      <c r="J23" s="136" t="str">
        <f>IF('Rekapitulace stavby'!AN19="","",'Rekapitulace stavby'!AN19)</f>
        <v/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6" t="str">
        <f>IF('Rekapitulace stavby'!E20="","",'Rekapitulace stavby'!E20)</f>
        <v xml:space="preserve"> </v>
      </c>
      <c r="F24" s="41"/>
      <c r="G24" s="41"/>
      <c r="H24" s="41"/>
      <c r="I24" s="145" t="s">
        <v>28</v>
      </c>
      <c r="J24" s="136" t="str">
        <f>IF('Rekapitulace stavby'!AN20="","",'Rekapitulace stavby'!AN20)</f>
        <v/>
      </c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45" t="s">
        <v>34</v>
      </c>
      <c r="E26" s="41"/>
      <c r="F26" s="41"/>
      <c r="G26" s="41"/>
      <c r="H26" s="41"/>
      <c r="I26" s="41"/>
      <c r="J26" s="41"/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50"/>
      <c r="B27" s="151"/>
      <c r="C27" s="150"/>
      <c r="D27" s="150"/>
      <c r="E27" s="152" t="s">
        <v>19</v>
      </c>
      <c r="F27" s="152"/>
      <c r="G27" s="152"/>
      <c r="H27" s="152"/>
      <c r="I27" s="150"/>
      <c r="J27" s="150"/>
      <c r="K27" s="150"/>
      <c r="L27" s="153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54"/>
      <c r="E29" s="154"/>
      <c r="F29" s="154"/>
      <c r="G29" s="154"/>
      <c r="H29" s="154"/>
      <c r="I29" s="154"/>
      <c r="J29" s="154"/>
      <c r="K29" s="154"/>
      <c r="L29" s="14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55" t="s">
        <v>36</v>
      </c>
      <c r="E30" s="41"/>
      <c r="F30" s="41"/>
      <c r="G30" s="41"/>
      <c r="H30" s="41"/>
      <c r="I30" s="41"/>
      <c r="J30" s="156">
        <f>ROUND(J80, 2)</f>
        <v>0</v>
      </c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57" t="s">
        <v>38</v>
      </c>
      <c r="G32" s="41"/>
      <c r="H32" s="41"/>
      <c r="I32" s="157" t="s">
        <v>37</v>
      </c>
      <c r="J32" s="157" t="s">
        <v>39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8" t="s">
        <v>40</v>
      </c>
      <c r="E33" s="145" t="s">
        <v>41</v>
      </c>
      <c r="F33" s="159">
        <f>ROUND((SUM(BE80:BE106)),  2)</f>
        <v>0</v>
      </c>
      <c r="G33" s="41"/>
      <c r="H33" s="41"/>
      <c r="I33" s="160">
        <v>0.20999999999999999</v>
      </c>
      <c r="J33" s="159">
        <f>ROUND(((SUM(BE80:BE106))*I33),  2)</f>
        <v>0</v>
      </c>
      <c r="K33" s="41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45" t="s">
        <v>42</v>
      </c>
      <c r="F34" s="159">
        <f>ROUND((SUM(BF80:BF106)),  2)</f>
        <v>0</v>
      </c>
      <c r="G34" s="41"/>
      <c r="H34" s="41"/>
      <c r="I34" s="160">
        <v>0.12</v>
      </c>
      <c r="J34" s="159">
        <f>ROUND(((SUM(BF80:BF106))*I34),  2)</f>
        <v>0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45" t="s">
        <v>43</v>
      </c>
      <c r="F35" s="159">
        <f>ROUND((SUM(BG80:BG106)),  2)</f>
        <v>0</v>
      </c>
      <c r="G35" s="41"/>
      <c r="H35" s="41"/>
      <c r="I35" s="160">
        <v>0.20999999999999999</v>
      </c>
      <c r="J35" s="159">
        <f>0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45" t="s">
        <v>44</v>
      </c>
      <c r="F36" s="159">
        <f>ROUND((SUM(BH80:BH106)),  2)</f>
        <v>0</v>
      </c>
      <c r="G36" s="41"/>
      <c r="H36" s="41"/>
      <c r="I36" s="160">
        <v>0.12</v>
      </c>
      <c r="J36" s="159">
        <f>0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45</v>
      </c>
      <c r="F37" s="159">
        <f>ROUND((SUM(BI80:BI106)),  2)</f>
        <v>0</v>
      </c>
      <c r="G37" s="41"/>
      <c r="H37" s="41"/>
      <c r="I37" s="160">
        <v>0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61"/>
      <c r="D39" s="162" t="s">
        <v>46</v>
      </c>
      <c r="E39" s="163"/>
      <c r="F39" s="163"/>
      <c r="G39" s="164" t="s">
        <v>47</v>
      </c>
      <c r="H39" s="165" t="s">
        <v>48</v>
      </c>
      <c r="I39" s="163"/>
      <c r="J39" s="166">
        <f>SUM(J30:J37)</f>
        <v>0</v>
      </c>
      <c r="K39" s="167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114</v>
      </c>
      <c r="D45" s="43"/>
      <c r="E45" s="43"/>
      <c r="F45" s="43"/>
      <c r="G45" s="43"/>
      <c r="H45" s="43"/>
      <c r="I45" s="43"/>
      <c r="J45" s="43"/>
      <c r="K45" s="43"/>
      <c r="L45" s="14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26.25" customHeight="1">
      <c r="A48" s="41"/>
      <c r="B48" s="42"/>
      <c r="C48" s="43"/>
      <c r="D48" s="43"/>
      <c r="E48" s="172" t="str">
        <f>E7</f>
        <v>UHERSKÉ HRADIŠTĚ, MAŘATICE, UL. NA ZÁPOVĚDI REKONSTRUKCE VODOVODNÍCH ŘADŮ O-7 A O-8</v>
      </c>
      <c r="F48" s="35"/>
      <c r="G48" s="35"/>
      <c r="H48" s="35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110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OVN - Ostatní a vedlejší náklady</v>
      </c>
      <c r="F50" s="43"/>
      <c r="G50" s="43"/>
      <c r="H50" s="43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4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Uherské Hradiště, místní části Mařatice</v>
      </c>
      <c r="G52" s="43"/>
      <c r="H52" s="43"/>
      <c r="I52" s="35" t="s">
        <v>23</v>
      </c>
      <c r="J52" s="75" t="str">
        <f>IF(J12="","",J12)</f>
        <v>25. 9. 2025</v>
      </c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 xml:space="preserve"> </v>
      </c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73" t="s">
        <v>115</v>
      </c>
      <c r="D57" s="174"/>
      <c r="E57" s="174"/>
      <c r="F57" s="174"/>
      <c r="G57" s="174"/>
      <c r="H57" s="174"/>
      <c r="I57" s="174"/>
      <c r="J57" s="175" t="s">
        <v>116</v>
      </c>
      <c r="K57" s="174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76" t="s">
        <v>68</v>
      </c>
      <c r="D59" s="43"/>
      <c r="E59" s="43"/>
      <c r="F59" s="43"/>
      <c r="G59" s="43"/>
      <c r="H59" s="43"/>
      <c r="I59" s="43"/>
      <c r="J59" s="105">
        <f>J80</f>
        <v>0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117</v>
      </c>
    </row>
    <row r="60" s="9" customFormat="1" ht="24.96" customHeight="1">
      <c r="A60" s="9"/>
      <c r="B60" s="177"/>
      <c r="C60" s="178"/>
      <c r="D60" s="179" t="s">
        <v>1566</v>
      </c>
      <c r="E60" s="180"/>
      <c r="F60" s="180"/>
      <c r="G60" s="180"/>
      <c r="H60" s="180"/>
      <c r="I60" s="180"/>
      <c r="J60" s="181">
        <f>J81</f>
        <v>0</v>
      </c>
      <c r="K60" s="178"/>
      <c r="L60" s="18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6.96" customHeight="1">
      <c r="A62" s="41"/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6" s="2" customFormat="1" ht="6.96" customHeight="1">
      <c r="A66" s="41"/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14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4.96" customHeight="1">
      <c r="A67" s="41"/>
      <c r="B67" s="42"/>
      <c r="C67" s="26" t="s">
        <v>126</v>
      </c>
      <c r="D67" s="43"/>
      <c r="E67" s="43"/>
      <c r="F67" s="43"/>
      <c r="G67" s="43"/>
      <c r="H67" s="43"/>
      <c r="I67" s="43"/>
      <c r="J67" s="43"/>
      <c r="K67" s="43"/>
      <c r="L67" s="14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4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12" customHeight="1">
      <c r="A69" s="41"/>
      <c r="B69" s="42"/>
      <c r="C69" s="35" t="s">
        <v>16</v>
      </c>
      <c r="D69" s="43"/>
      <c r="E69" s="43"/>
      <c r="F69" s="43"/>
      <c r="G69" s="43"/>
      <c r="H69" s="43"/>
      <c r="I69" s="43"/>
      <c r="J69" s="43"/>
      <c r="K69" s="4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26.25" customHeight="1">
      <c r="A70" s="41"/>
      <c r="B70" s="42"/>
      <c r="C70" s="43"/>
      <c r="D70" s="43"/>
      <c r="E70" s="172" t="str">
        <f>E7</f>
        <v>UHERSKÉ HRADIŠTĚ, MAŘATICE, UL. NA ZÁPOVĚDI REKONSTRUKCE VODOVODNÍCH ŘADŮ O-7 A O-8</v>
      </c>
      <c r="F70" s="35"/>
      <c r="G70" s="35"/>
      <c r="H70" s="35"/>
      <c r="I70" s="43"/>
      <c r="J70" s="43"/>
      <c r="K70" s="4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2" customHeight="1">
      <c r="A71" s="41"/>
      <c r="B71" s="42"/>
      <c r="C71" s="35" t="s">
        <v>110</v>
      </c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6.5" customHeight="1">
      <c r="A72" s="41"/>
      <c r="B72" s="42"/>
      <c r="C72" s="43"/>
      <c r="D72" s="43"/>
      <c r="E72" s="72" t="str">
        <f>E9</f>
        <v>OVN - Ostatní a vedlejší náklady</v>
      </c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21</v>
      </c>
      <c r="D74" s="43"/>
      <c r="E74" s="43"/>
      <c r="F74" s="30" t="str">
        <f>F12</f>
        <v>Uherské Hradiště, místní části Mařatice</v>
      </c>
      <c r="G74" s="43"/>
      <c r="H74" s="43"/>
      <c r="I74" s="35" t="s">
        <v>23</v>
      </c>
      <c r="J74" s="75" t="str">
        <f>IF(J12="","",J12)</f>
        <v>25. 9. 2025</v>
      </c>
      <c r="K74" s="4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5.15" customHeight="1">
      <c r="A76" s="41"/>
      <c r="B76" s="42"/>
      <c r="C76" s="35" t="s">
        <v>25</v>
      </c>
      <c r="D76" s="43"/>
      <c r="E76" s="43"/>
      <c r="F76" s="30" t="str">
        <f>E15</f>
        <v xml:space="preserve"> </v>
      </c>
      <c r="G76" s="43"/>
      <c r="H76" s="43"/>
      <c r="I76" s="35" t="s">
        <v>31</v>
      </c>
      <c r="J76" s="39" t="str">
        <f>E21</f>
        <v xml:space="preserve"> </v>
      </c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5" t="s">
        <v>29</v>
      </c>
      <c r="D77" s="43"/>
      <c r="E77" s="43"/>
      <c r="F77" s="30" t="str">
        <f>IF(E18="","",E18)</f>
        <v>Vyplň údaj</v>
      </c>
      <c r="G77" s="43"/>
      <c r="H77" s="43"/>
      <c r="I77" s="35" t="s">
        <v>33</v>
      </c>
      <c r="J77" s="39" t="str">
        <f>E24</f>
        <v xml:space="preserve"> </v>
      </c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0.32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1" customFormat="1" ht="29.28" customHeight="1">
      <c r="A79" s="188"/>
      <c r="B79" s="189"/>
      <c r="C79" s="190" t="s">
        <v>127</v>
      </c>
      <c r="D79" s="191" t="s">
        <v>55</v>
      </c>
      <c r="E79" s="191" t="s">
        <v>51</v>
      </c>
      <c r="F79" s="191" t="s">
        <v>52</v>
      </c>
      <c r="G79" s="191" t="s">
        <v>128</v>
      </c>
      <c r="H79" s="191" t="s">
        <v>129</v>
      </c>
      <c r="I79" s="191" t="s">
        <v>130</v>
      </c>
      <c r="J79" s="191" t="s">
        <v>116</v>
      </c>
      <c r="K79" s="192" t="s">
        <v>131</v>
      </c>
      <c r="L79" s="193"/>
      <c r="M79" s="95" t="s">
        <v>19</v>
      </c>
      <c r="N79" s="96" t="s">
        <v>40</v>
      </c>
      <c r="O79" s="96" t="s">
        <v>132</v>
      </c>
      <c r="P79" s="96" t="s">
        <v>133</v>
      </c>
      <c r="Q79" s="96" t="s">
        <v>134</v>
      </c>
      <c r="R79" s="96" t="s">
        <v>135</v>
      </c>
      <c r="S79" s="96" t="s">
        <v>136</v>
      </c>
      <c r="T79" s="97" t="s">
        <v>137</v>
      </c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</row>
    <row r="80" s="2" customFormat="1" ht="22.8" customHeight="1">
      <c r="A80" s="41"/>
      <c r="B80" s="42"/>
      <c r="C80" s="102" t="s">
        <v>138</v>
      </c>
      <c r="D80" s="43"/>
      <c r="E80" s="43"/>
      <c r="F80" s="43"/>
      <c r="G80" s="43"/>
      <c r="H80" s="43"/>
      <c r="I80" s="43"/>
      <c r="J80" s="194">
        <f>BK80</f>
        <v>0</v>
      </c>
      <c r="K80" s="43"/>
      <c r="L80" s="47"/>
      <c r="M80" s="98"/>
      <c r="N80" s="195"/>
      <c r="O80" s="99"/>
      <c r="P80" s="196">
        <f>P81</f>
        <v>0</v>
      </c>
      <c r="Q80" s="99"/>
      <c r="R80" s="196">
        <f>R81</f>
        <v>0</v>
      </c>
      <c r="S80" s="99"/>
      <c r="T80" s="197">
        <f>T81</f>
        <v>0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T80" s="20" t="s">
        <v>69</v>
      </c>
      <c r="AU80" s="20" t="s">
        <v>117</v>
      </c>
      <c r="BK80" s="198">
        <f>BK81</f>
        <v>0</v>
      </c>
    </row>
    <row r="81" s="12" customFormat="1" ht="25.92" customHeight="1">
      <c r="A81" s="12"/>
      <c r="B81" s="199"/>
      <c r="C81" s="200"/>
      <c r="D81" s="201" t="s">
        <v>69</v>
      </c>
      <c r="E81" s="202" t="s">
        <v>1567</v>
      </c>
      <c r="F81" s="202" t="s">
        <v>1568</v>
      </c>
      <c r="G81" s="200"/>
      <c r="H81" s="200"/>
      <c r="I81" s="203"/>
      <c r="J81" s="204">
        <f>BK81</f>
        <v>0</v>
      </c>
      <c r="K81" s="200"/>
      <c r="L81" s="205"/>
      <c r="M81" s="206"/>
      <c r="N81" s="207"/>
      <c r="O81" s="207"/>
      <c r="P81" s="208">
        <f>SUM(P82:P106)</f>
        <v>0</v>
      </c>
      <c r="Q81" s="207"/>
      <c r="R81" s="208">
        <f>SUM(R82:R106)</f>
        <v>0</v>
      </c>
      <c r="S81" s="207"/>
      <c r="T81" s="209">
        <f>SUM(T82:T106)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10" t="s">
        <v>77</v>
      </c>
      <c r="AT81" s="211" t="s">
        <v>69</v>
      </c>
      <c r="AU81" s="211" t="s">
        <v>70</v>
      </c>
      <c r="AY81" s="210" t="s">
        <v>141</v>
      </c>
      <c r="BK81" s="212">
        <f>SUM(BK82:BK106)</f>
        <v>0</v>
      </c>
    </row>
    <row r="82" s="2" customFormat="1" ht="21.75" customHeight="1">
      <c r="A82" s="41"/>
      <c r="B82" s="42"/>
      <c r="C82" s="215" t="s">
        <v>77</v>
      </c>
      <c r="D82" s="215" t="s">
        <v>143</v>
      </c>
      <c r="E82" s="216" t="s">
        <v>1569</v>
      </c>
      <c r="F82" s="217" t="s">
        <v>1570</v>
      </c>
      <c r="G82" s="218" t="s">
        <v>1571</v>
      </c>
      <c r="H82" s="219">
        <v>1</v>
      </c>
      <c r="I82" s="220"/>
      <c r="J82" s="221">
        <f>ROUND(I82*H82,2)</f>
        <v>0</v>
      </c>
      <c r="K82" s="217" t="s">
        <v>19</v>
      </c>
      <c r="L82" s="47"/>
      <c r="M82" s="222" t="s">
        <v>19</v>
      </c>
      <c r="N82" s="223" t="s">
        <v>41</v>
      </c>
      <c r="O82" s="87"/>
      <c r="P82" s="224">
        <f>O82*H82</f>
        <v>0</v>
      </c>
      <c r="Q82" s="224">
        <v>0</v>
      </c>
      <c r="R82" s="224">
        <f>Q82*H82</f>
        <v>0</v>
      </c>
      <c r="S82" s="224">
        <v>0</v>
      </c>
      <c r="T82" s="225">
        <f>S82*H82</f>
        <v>0</v>
      </c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R82" s="226" t="s">
        <v>148</v>
      </c>
      <c r="AT82" s="226" t="s">
        <v>143</v>
      </c>
      <c r="AU82" s="226" t="s">
        <v>77</v>
      </c>
      <c r="AY82" s="20" t="s">
        <v>141</v>
      </c>
      <c r="BE82" s="227">
        <f>IF(N82="základní",J82,0)</f>
        <v>0</v>
      </c>
      <c r="BF82" s="227">
        <f>IF(N82="snížená",J82,0)</f>
        <v>0</v>
      </c>
      <c r="BG82" s="227">
        <f>IF(N82="zákl. přenesená",J82,0)</f>
        <v>0</v>
      </c>
      <c r="BH82" s="227">
        <f>IF(N82="sníž. přenesená",J82,0)</f>
        <v>0</v>
      </c>
      <c r="BI82" s="227">
        <f>IF(N82="nulová",J82,0)</f>
        <v>0</v>
      </c>
      <c r="BJ82" s="20" t="s">
        <v>77</v>
      </c>
      <c r="BK82" s="227">
        <f>ROUND(I82*H82,2)</f>
        <v>0</v>
      </c>
      <c r="BL82" s="20" t="s">
        <v>148</v>
      </c>
      <c r="BM82" s="226" t="s">
        <v>1572</v>
      </c>
    </row>
    <row r="83" s="2" customFormat="1" ht="16.5" customHeight="1">
      <c r="A83" s="41"/>
      <c r="B83" s="42"/>
      <c r="C83" s="215" t="s">
        <v>79</v>
      </c>
      <c r="D83" s="215" t="s">
        <v>143</v>
      </c>
      <c r="E83" s="216" t="s">
        <v>1573</v>
      </c>
      <c r="F83" s="217" t="s">
        <v>1574</v>
      </c>
      <c r="G83" s="218" t="s">
        <v>1571</v>
      </c>
      <c r="H83" s="219">
        <v>1</v>
      </c>
      <c r="I83" s="220"/>
      <c r="J83" s="221">
        <f>ROUND(I83*H83,2)</f>
        <v>0</v>
      </c>
      <c r="K83" s="217" t="s">
        <v>19</v>
      </c>
      <c r="L83" s="47"/>
      <c r="M83" s="222" t="s">
        <v>19</v>
      </c>
      <c r="N83" s="223" t="s">
        <v>41</v>
      </c>
      <c r="O83" s="87"/>
      <c r="P83" s="224">
        <f>O83*H83</f>
        <v>0</v>
      </c>
      <c r="Q83" s="224">
        <v>0</v>
      </c>
      <c r="R83" s="224">
        <f>Q83*H83</f>
        <v>0</v>
      </c>
      <c r="S83" s="224">
        <v>0</v>
      </c>
      <c r="T83" s="225">
        <f>S83*H83</f>
        <v>0</v>
      </c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R83" s="226" t="s">
        <v>148</v>
      </c>
      <c r="AT83" s="226" t="s">
        <v>143</v>
      </c>
      <c r="AU83" s="226" t="s">
        <v>77</v>
      </c>
      <c r="AY83" s="20" t="s">
        <v>141</v>
      </c>
      <c r="BE83" s="227">
        <f>IF(N83="základní",J83,0)</f>
        <v>0</v>
      </c>
      <c r="BF83" s="227">
        <f>IF(N83="snížená",J83,0)</f>
        <v>0</v>
      </c>
      <c r="BG83" s="227">
        <f>IF(N83="zákl. přenesená",J83,0)</f>
        <v>0</v>
      </c>
      <c r="BH83" s="227">
        <f>IF(N83="sníž. přenesená",J83,0)</f>
        <v>0</v>
      </c>
      <c r="BI83" s="227">
        <f>IF(N83="nulová",J83,0)</f>
        <v>0</v>
      </c>
      <c r="BJ83" s="20" t="s">
        <v>77</v>
      </c>
      <c r="BK83" s="227">
        <f>ROUND(I83*H83,2)</f>
        <v>0</v>
      </c>
      <c r="BL83" s="20" t="s">
        <v>148</v>
      </c>
      <c r="BM83" s="226" t="s">
        <v>1575</v>
      </c>
    </row>
    <row r="84" s="2" customFormat="1" ht="16.5" customHeight="1">
      <c r="A84" s="41"/>
      <c r="B84" s="42"/>
      <c r="C84" s="215" t="s">
        <v>164</v>
      </c>
      <c r="D84" s="215" t="s">
        <v>143</v>
      </c>
      <c r="E84" s="216" t="s">
        <v>1576</v>
      </c>
      <c r="F84" s="217" t="s">
        <v>1577</v>
      </c>
      <c r="G84" s="218" t="s">
        <v>1571</v>
      </c>
      <c r="H84" s="219">
        <v>1</v>
      </c>
      <c r="I84" s="220"/>
      <c r="J84" s="221">
        <f>ROUND(I84*H84,2)</f>
        <v>0</v>
      </c>
      <c r="K84" s="217" t="s">
        <v>19</v>
      </c>
      <c r="L84" s="47"/>
      <c r="M84" s="222" t="s">
        <v>19</v>
      </c>
      <c r="N84" s="223" t="s">
        <v>41</v>
      </c>
      <c r="O84" s="87"/>
      <c r="P84" s="224">
        <f>O84*H84</f>
        <v>0</v>
      </c>
      <c r="Q84" s="224">
        <v>0</v>
      </c>
      <c r="R84" s="224">
        <f>Q84*H84</f>
        <v>0</v>
      </c>
      <c r="S84" s="224">
        <v>0</v>
      </c>
      <c r="T84" s="225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26" t="s">
        <v>148</v>
      </c>
      <c r="AT84" s="226" t="s">
        <v>143</v>
      </c>
      <c r="AU84" s="226" t="s">
        <v>77</v>
      </c>
      <c r="AY84" s="20" t="s">
        <v>141</v>
      </c>
      <c r="BE84" s="227">
        <f>IF(N84="základní",J84,0)</f>
        <v>0</v>
      </c>
      <c r="BF84" s="227">
        <f>IF(N84="snížená",J84,0)</f>
        <v>0</v>
      </c>
      <c r="BG84" s="227">
        <f>IF(N84="zákl. přenesená",J84,0)</f>
        <v>0</v>
      </c>
      <c r="BH84" s="227">
        <f>IF(N84="sníž. přenesená",J84,0)</f>
        <v>0</v>
      </c>
      <c r="BI84" s="227">
        <f>IF(N84="nulová",J84,0)</f>
        <v>0</v>
      </c>
      <c r="BJ84" s="20" t="s">
        <v>77</v>
      </c>
      <c r="BK84" s="227">
        <f>ROUND(I84*H84,2)</f>
        <v>0</v>
      </c>
      <c r="BL84" s="20" t="s">
        <v>148</v>
      </c>
      <c r="BM84" s="226" t="s">
        <v>1578</v>
      </c>
    </row>
    <row r="85" s="2" customFormat="1" ht="16.5" customHeight="1">
      <c r="A85" s="41"/>
      <c r="B85" s="42"/>
      <c r="C85" s="215" t="s">
        <v>148</v>
      </c>
      <c r="D85" s="215" t="s">
        <v>143</v>
      </c>
      <c r="E85" s="216" t="s">
        <v>1579</v>
      </c>
      <c r="F85" s="217" t="s">
        <v>1580</v>
      </c>
      <c r="G85" s="218" t="s">
        <v>1571</v>
      </c>
      <c r="H85" s="219">
        <v>1</v>
      </c>
      <c r="I85" s="220"/>
      <c r="J85" s="221">
        <f>ROUND(I85*H85,2)</f>
        <v>0</v>
      </c>
      <c r="K85" s="217" t="s">
        <v>19</v>
      </c>
      <c r="L85" s="47"/>
      <c r="M85" s="222" t="s">
        <v>19</v>
      </c>
      <c r="N85" s="223" t="s">
        <v>41</v>
      </c>
      <c r="O85" s="87"/>
      <c r="P85" s="224">
        <f>O85*H85</f>
        <v>0</v>
      </c>
      <c r="Q85" s="224">
        <v>0</v>
      </c>
      <c r="R85" s="224">
        <f>Q85*H85</f>
        <v>0</v>
      </c>
      <c r="S85" s="224">
        <v>0</v>
      </c>
      <c r="T85" s="225">
        <f>S85*H85</f>
        <v>0</v>
      </c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R85" s="226" t="s">
        <v>148</v>
      </c>
      <c r="AT85" s="226" t="s">
        <v>143</v>
      </c>
      <c r="AU85" s="226" t="s">
        <v>77</v>
      </c>
      <c r="AY85" s="20" t="s">
        <v>141</v>
      </c>
      <c r="BE85" s="227">
        <f>IF(N85="základní",J85,0)</f>
        <v>0</v>
      </c>
      <c r="BF85" s="227">
        <f>IF(N85="snížená",J85,0)</f>
        <v>0</v>
      </c>
      <c r="BG85" s="227">
        <f>IF(N85="zákl. přenesená",J85,0)</f>
        <v>0</v>
      </c>
      <c r="BH85" s="227">
        <f>IF(N85="sníž. přenesená",J85,0)</f>
        <v>0</v>
      </c>
      <c r="BI85" s="227">
        <f>IF(N85="nulová",J85,0)</f>
        <v>0</v>
      </c>
      <c r="BJ85" s="20" t="s">
        <v>77</v>
      </c>
      <c r="BK85" s="227">
        <f>ROUND(I85*H85,2)</f>
        <v>0</v>
      </c>
      <c r="BL85" s="20" t="s">
        <v>148</v>
      </c>
      <c r="BM85" s="226" t="s">
        <v>1581</v>
      </c>
    </row>
    <row r="86" s="2" customFormat="1" ht="16.5" customHeight="1">
      <c r="A86" s="41"/>
      <c r="B86" s="42"/>
      <c r="C86" s="215" t="s">
        <v>185</v>
      </c>
      <c r="D86" s="215" t="s">
        <v>143</v>
      </c>
      <c r="E86" s="216" t="s">
        <v>1582</v>
      </c>
      <c r="F86" s="217" t="s">
        <v>1583</v>
      </c>
      <c r="G86" s="218" t="s">
        <v>1571</v>
      </c>
      <c r="H86" s="219">
        <v>1</v>
      </c>
      <c r="I86" s="220"/>
      <c r="J86" s="221">
        <f>ROUND(I86*H86,2)</f>
        <v>0</v>
      </c>
      <c r="K86" s="217" t="s">
        <v>19</v>
      </c>
      <c r="L86" s="47"/>
      <c r="M86" s="222" t="s">
        <v>19</v>
      </c>
      <c r="N86" s="223" t="s">
        <v>41</v>
      </c>
      <c r="O86" s="87"/>
      <c r="P86" s="224">
        <f>O86*H86</f>
        <v>0</v>
      </c>
      <c r="Q86" s="224">
        <v>0</v>
      </c>
      <c r="R86" s="224">
        <f>Q86*H86</f>
        <v>0</v>
      </c>
      <c r="S86" s="224">
        <v>0</v>
      </c>
      <c r="T86" s="225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26" t="s">
        <v>148</v>
      </c>
      <c r="AT86" s="226" t="s">
        <v>143</v>
      </c>
      <c r="AU86" s="226" t="s">
        <v>77</v>
      </c>
      <c r="AY86" s="20" t="s">
        <v>141</v>
      </c>
      <c r="BE86" s="227">
        <f>IF(N86="základní",J86,0)</f>
        <v>0</v>
      </c>
      <c r="BF86" s="227">
        <f>IF(N86="snížená",J86,0)</f>
        <v>0</v>
      </c>
      <c r="BG86" s="227">
        <f>IF(N86="zákl. přenesená",J86,0)</f>
        <v>0</v>
      </c>
      <c r="BH86" s="227">
        <f>IF(N86="sníž. přenesená",J86,0)</f>
        <v>0</v>
      </c>
      <c r="BI86" s="227">
        <f>IF(N86="nulová",J86,0)</f>
        <v>0</v>
      </c>
      <c r="BJ86" s="20" t="s">
        <v>77</v>
      </c>
      <c r="BK86" s="227">
        <f>ROUND(I86*H86,2)</f>
        <v>0</v>
      </c>
      <c r="BL86" s="20" t="s">
        <v>148</v>
      </c>
      <c r="BM86" s="226" t="s">
        <v>1584</v>
      </c>
    </row>
    <row r="87" s="2" customFormat="1" ht="16.5" customHeight="1">
      <c r="A87" s="41"/>
      <c r="B87" s="42"/>
      <c r="C87" s="215" t="s">
        <v>192</v>
      </c>
      <c r="D87" s="215" t="s">
        <v>143</v>
      </c>
      <c r="E87" s="216" t="s">
        <v>1585</v>
      </c>
      <c r="F87" s="217" t="s">
        <v>1586</v>
      </c>
      <c r="G87" s="218" t="s">
        <v>1571</v>
      </c>
      <c r="H87" s="219">
        <v>1</v>
      </c>
      <c r="I87" s="220"/>
      <c r="J87" s="221">
        <f>ROUND(I87*H87,2)</f>
        <v>0</v>
      </c>
      <c r="K87" s="217" t="s">
        <v>19</v>
      </c>
      <c r="L87" s="47"/>
      <c r="M87" s="222" t="s">
        <v>19</v>
      </c>
      <c r="N87" s="223" t="s">
        <v>41</v>
      </c>
      <c r="O87" s="87"/>
      <c r="P87" s="224">
        <f>O87*H87</f>
        <v>0</v>
      </c>
      <c r="Q87" s="224">
        <v>0</v>
      </c>
      <c r="R87" s="224">
        <f>Q87*H87</f>
        <v>0</v>
      </c>
      <c r="S87" s="224">
        <v>0</v>
      </c>
      <c r="T87" s="225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26" t="s">
        <v>148</v>
      </c>
      <c r="AT87" s="226" t="s">
        <v>143</v>
      </c>
      <c r="AU87" s="226" t="s">
        <v>77</v>
      </c>
      <c r="AY87" s="20" t="s">
        <v>141</v>
      </c>
      <c r="BE87" s="227">
        <f>IF(N87="základní",J87,0)</f>
        <v>0</v>
      </c>
      <c r="BF87" s="227">
        <f>IF(N87="snížená",J87,0)</f>
        <v>0</v>
      </c>
      <c r="BG87" s="227">
        <f>IF(N87="zákl. přenesená",J87,0)</f>
        <v>0</v>
      </c>
      <c r="BH87" s="227">
        <f>IF(N87="sníž. přenesená",J87,0)</f>
        <v>0</v>
      </c>
      <c r="BI87" s="227">
        <f>IF(N87="nulová",J87,0)</f>
        <v>0</v>
      </c>
      <c r="BJ87" s="20" t="s">
        <v>77</v>
      </c>
      <c r="BK87" s="227">
        <f>ROUND(I87*H87,2)</f>
        <v>0</v>
      </c>
      <c r="BL87" s="20" t="s">
        <v>148</v>
      </c>
      <c r="BM87" s="226" t="s">
        <v>1587</v>
      </c>
    </row>
    <row r="88" s="2" customFormat="1" ht="16.5" customHeight="1">
      <c r="A88" s="41"/>
      <c r="B88" s="42"/>
      <c r="C88" s="215" t="s">
        <v>199</v>
      </c>
      <c r="D88" s="215" t="s">
        <v>143</v>
      </c>
      <c r="E88" s="216" t="s">
        <v>1588</v>
      </c>
      <c r="F88" s="217" t="s">
        <v>1589</v>
      </c>
      <c r="G88" s="218" t="s">
        <v>1571</v>
      </c>
      <c r="H88" s="219">
        <v>1</v>
      </c>
      <c r="I88" s="220"/>
      <c r="J88" s="221">
        <f>ROUND(I88*H88,2)</f>
        <v>0</v>
      </c>
      <c r="K88" s="217" t="s">
        <v>19</v>
      </c>
      <c r="L88" s="47"/>
      <c r="M88" s="222" t="s">
        <v>19</v>
      </c>
      <c r="N88" s="223" t="s">
        <v>41</v>
      </c>
      <c r="O88" s="87"/>
      <c r="P88" s="224">
        <f>O88*H88</f>
        <v>0</v>
      </c>
      <c r="Q88" s="224">
        <v>0</v>
      </c>
      <c r="R88" s="224">
        <f>Q88*H88</f>
        <v>0</v>
      </c>
      <c r="S88" s="224">
        <v>0</v>
      </c>
      <c r="T88" s="225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26" t="s">
        <v>148</v>
      </c>
      <c r="AT88" s="226" t="s">
        <v>143</v>
      </c>
      <c r="AU88" s="226" t="s">
        <v>77</v>
      </c>
      <c r="AY88" s="20" t="s">
        <v>141</v>
      </c>
      <c r="BE88" s="227">
        <f>IF(N88="základní",J88,0)</f>
        <v>0</v>
      </c>
      <c r="BF88" s="227">
        <f>IF(N88="snížená",J88,0)</f>
        <v>0</v>
      </c>
      <c r="BG88" s="227">
        <f>IF(N88="zákl. přenesená",J88,0)</f>
        <v>0</v>
      </c>
      <c r="BH88" s="227">
        <f>IF(N88="sníž. přenesená",J88,0)</f>
        <v>0</v>
      </c>
      <c r="BI88" s="227">
        <f>IF(N88="nulová",J88,0)</f>
        <v>0</v>
      </c>
      <c r="BJ88" s="20" t="s">
        <v>77</v>
      </c>
      <c r="BK88" s="227">
        <f>ROUND(I88*H88,2)</f>
        <v>0</v>
      </c>
      <c r="BL88" s="20" t="s">
        <v>148</v>
      </c>
      <c r="BM88" s="226" t="s">
        <v>1590</v>
      </c>
    </row>
    <row r="89" s="2" customFormat="1" ht="16.5" customHeight="1">
      <c r="A89" s="41"/>
      <c r="B89" s="42"/>
      <c r="C89" s="215" t="s">
        <v>205</v>
      </c>
      <c r="D89" s="215" t="s">
        <v>143</v>
      </c>
      <c r="E89" s="216" t="s">
        <v>1591</v>
      </c>
      <c r="F89" s="217" t="s">
        <v>1592</v>
      </c>
      <c r="G89" s="218" t="s">
        <v>1571</v>
      </c>
      <c r="H89" s="219">
        <v>1</v>
      </c>
      <c r="I89" s="220"/>
      <c r="J89" s="221">
        <f>ROUND(I89*H89,2)</f>
        <v>0</v>
      </c>
      <c r="K89" s="217" t="s">
        <v>19</v>
      </c>
      <c r="L89" s="47"/>
      <c r="M89" s="222" t="s">
        <v>19</v>
      </c>
      <c r="N89" s="223" t="s">
        <v>41</v>
      </c>
      <c r="O89" s="87"/>
      <c r="P89" s="224">
        <f>O89*H89</f>
        <v>0</v>
      </c>
      <c r="Q89" s="224">
        <v>0</v>
      </c>
      <c r="R89" s="224">
        <f>Q89*H89</f>
        <v>0</v>
      </c>
      <c r="S89" s="224">
        <v>0</v>
      </c>
      <c r="T89" s="225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26" t="s">
        <v>148</v>
      </c>
      <c r="AT89" s="226" t="s">
        <v>143</v>
      </c>
      <c r="AU89" s="226" t="s">
        <v>77</v>
      </c>
      <c r="AY89" s="20" t="s">
        <v>141</v>
      </c>
      <c r="BE89" s="227">
        <f>IF(N89="základní",J89,0)</f>
        <v>0</v>
      </c>
      <c r="BF89" s="227">
        <f>IF(N89="snížená",J89,0)</f>
        <v>0</v>
      </c>
      <c r="BG89" s="227">
        <f>IF(N89="zákl. přenesená",J89,0)</f>
        <v>0</v>
      </c>
      <c r="BH89" s="227">
        <f>IF(N89="sníž. přenesená",J89,0)</f>
        <v>0</v>
      </c>
      <c r="BI89" s="227">
        <f>IF(N89="nulová",J89,0)</f>
        <v>0</v>
      </c>
      <c r="BJ89" s="20" t="s">
        <v>77</v>
      </c>
      <c r="BK89" s="227">
        <f>ROUND(I89*H89,2)</f>
        <v>0</v>
      </c>
      <c r="BL89" s="20" t="s">
        <v>148</v>
      </c>
      <c r="BM89" s="226" t="s">
        <v>1593</v>
      </c>
    </row>
    <row r="90" s="2" customFormat="1" ht="16.5" customHeight="1">
      <c r="A90" s="41"/>
      <c r="B90" s="42"/>
      <c r="C90" s="215" t="s">
        <v>330</v>
      </c>
      <c r="D90" s="215" t="s">
        <v>143</v>
      </c>
      <c r="E90" s="216" t="s">
        <v>1594</v>
      </c>
      <c r="F90" s="217" t="s">
        <v>1595</v>
      </c>
      <c r="G90" s="218" t="s">
        <v>1571</v>
      </c>
      <c r="H90" s="219">
        <v>1</v>
      </c>
      <c r="I90" s="220"/>
      <c r="J90" s="221">
        <f>ROUND(I90*H90,2)</f>
        <v>0</v>
      </c>
      <c r="K90" s="217" t="s">
        <v>19</v>
      </c>
      <c r="L90" s="47"/>
      <c r="M90" s="222" t="s">
        <v>19</v>
      </c>
      <c r="N90" s="223" t="s">
        <v>41</v>
      </c>
      <c r="O90" s="87"/>
      <c r="P90" s="224">
        <f>O90*H90</f>
        <v>0</v>
      </c>
      <c r="Q90" s="224">
        <v>0</v>
      </c>
      <c r="R90" s="224">
        <f>Q90*H90</f>
        <v>0</v>
      </c>
      <c r="S90" s="224">
        <v>0</v>
      </c>
      <c r="T90" s="225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26" t="s">
        <v>148</v>
      </c>
      <c r="AT90" s="226" t="s">
        <v>143</v>
      </c>
      <c r="AU90" s="226" t="s">
        <v>77</v>
      </c>
      <c r="AY90" s="20" t="s">
        <v>141</v>
      </c>
      <c r="BE90" s="227">
        <f>IF(N90="základní",J90,0)</f>
        <v>0</v>
      </c>
      <c r="BF90" s="227">
        <f>IF(N90="snížená",J90,0)</f>
        <v>0</v>
      </c>
      <c r="BG90" s="227">
        <f>IF(N90="zákl. přenesená",J90,0)</f>
        <v>0</v>
      </c>
      <c r="BH90" s="227">
        <f>IF(N90="sníž. přenesená",J90,0)</f>
        <v>0</v>
      </c>
      <c r="BI90" s="227">
        <f>IF(N90="nulová",J90,0)</f>
        <v>0</v>
      </c>
      <c r="BJ90" s="20" t="s">
        <v>77</v>
      </c>
      <c r="BK90" s="227">
        <f>ROUND(I90*H90,2)</f>
        <v>0</v>
      </c>
      <c r="BL90" s="20" t="s">
        <v>148</v>
      </c>
      <c r="BM90" s="226" t="s">
        <v>1596</v>
      </c>
    </row>
    <row r="91" s="2" customFormat="1" ht="33" customHeight="1">
      <c r="A91" s="41"/>
      <c r="B91" s="42"/>
      <c r="C91" s="215" t="s">
        <v>213</v>
      </c>
      <c r="D91" s="215" t="s">
        <v>143</v>
      </c>
      <c r="E91" s="216" t="s">
        <v>1597</v>
      </c>
      <c r="F91" s="217" t="s">
        <v>1598</v>
      </c>
      <c r="G91" s="218" t="s">
        <v>1571</v>
      </c>
      <c r="H91" s="219">
        <v>1</v>
      </c>
      <c r="I91" s="220"/>
      <c r="J91" s="221">
        <f>ROUND(I91*H91,2)</f>
        <v>0</v>
      </c>
      <c r="K91" s="217" t="s">
        <v>19</v>
      </c>
      <c r="L91" s="47"/>
      <c r="M91" s="222" t="s">
        <v>19</v>
      </c>
      <c r="N91" s="223" t="s">
        <v>41</v>
      </c>
      <c r="O91" s="87"/>
      <c r="P91" s="224">
        <f>O91*H91</f>
        <v>0</v>
      </c>
      <c r="Q91" s="224">
        <v>0</v>
      </c>
      <c r="R91" s="224">
        <f>Q91*H91</f>
        <v>0</v>
      </c>
      <c r="S91" s="224">
        <v>0</v>
      </c>
      <c r="T91" s="225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26" t="s">
        <v>148</v>
      </c>
      <c r="AT91" s="226" t="s">
        <v>143</v>
      </c>
      <c r="AU91" s="226" t="s">
        <v>77</v>
      </c>
      <c r="AY91" s="20" t="s">
        <v>141</v>
      </c>
      <c r="BE91" s="227">
        <f>IF(N91="základní",J91,0)</f>
        <v>0</v>
      </c>
      <c r="BF91" s="227">
        <f>IF(N91="snížená",J91,0)</f>
        <v>0</v>
      </c>
      <c r="BG91" s="227">
        <f>IF(N91="zákl. přenesená",J91,0)</f>
        <v>0</v>
      </c>
      <c r="BH91" s="227">
        <f>IF(N91="sníž. přenesená",J91,0)</f>
        <v>0</v>
      </c>
      <c r="BI91" s="227">
        <f>IF(N91="nulová",J91,0)</f>
        <v>0</v>
      </c>
      <c r="BJ91" s="20" t="s">
        <v>77</v>
      </c>
      <c r="BK91" s="227">
        <f>ROUND(I91*H91,2)</f>
        <v>0</v>
      </c>
      <c r="BL91" s="20" t="s">
        <v>148</v>
      </c>
      <c r="BM91" s="226" t="s">
        <v>1599</v>
      </c>
    </row>
    <row r="92" s="2" customFormat="1" ht="24.15" customHeight="1">
      <c r="A92" s="41"/>
      <c r="B92" s="42"/>
      <c r="C92" s="215" t="s">
        <v>233</v>
      </c>
      <c r="D92" s="215" t="s">
        <v>143</v>
      </c>
      <c r="E92" s="216" t="s">
        <v>1600</v>
      </c>
      <c r="F92" s="217" t="s">
        <v>1601</v>
      </c>
      <c r="G92" s="218" t="s">
        <v>1571</v>
      </c>
      <c r="H92" s="219">
        <v>1</v>
      </c>
      <c r="I92" s="220"/>
      <c r="J92" s="221">
        <f>ROUND(I92*H92,2)</f>
        <v>0</v>
      </c>
      <c r="K92" s="217" t="s">
        <v>19</v>
      </c>
      <c r="L92" s="47"/>
      <c r="M92" s="222" t="s">
        <v>19</v>
      </c>
      <c r="N92" s="223" t="s">
        <v>41</v>
      </c>
      <c r="O92" s="87"/>
      <c r="P92" s="224">
        <f>O92*H92</f>
        <v>0</v>
      </c>
      <c r="Q92" s="224">
        <v>0</v>
      </c>
      <c r="R92" s="224">
        <f>Q92*H92</f>
        <v>0</v>
      </c>
      <c r="S92" s="224">
        <v>0</v>
      </c>
      <c r="T92" s="225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26" t="s">
        <v>148</v>
      </c>
      <c r="AT92" s="226" t="s">
        <v>143</v>
      </c>
      <c r="AU92" s="226" t="s">
        <v>77</v>
      </c>
      <c r="AY92" s="20" t="s">
        <v>141</v>
      </c>
      <c r="BE92" s="227">
        <f>IF(N92="základní",J92,0)</f>
        <v>0</v>
      </c>
      <c r="BF92" s="227">
        <f>IF(N92="snížená",J92,0)</f>
        <v>0</v>
      </c>
      <c r="BG92" s="227">
        <f>IF(N92="zákl. přenesená",J92,0)</f>
        <v>0</v>
      </c>
      <c r="BH92" s="227">
        <f>IF(N92="sníž. přenesená",J92,0)</f>
        <v>0</v>
      </c>
      <c r="BI92" s="227">
        <f>IF(N92="nulová",J92,0)</f>
        <v>0</v>
      </c>
      <c r="BJ92" s="20" t="s">
        <v>77</v>
      </c>
      <c r="BK92" s="227">
        <f>ROUND(I92*H92,2)</f>
        <v>0</v>
      </c>
      <c r="BL92" s="20" t="s">
        <v>148</v>
      </c>
      <c r="BM92" s="226" t="s">
        <v>1602</v>
      </c>
    </row>
    <row r="93" s="2" customFormat="1" ht="24.15" customHeight="1">
      <c r="A93" s="41"/>
      <c r="B93" s="42"/>
      <c r="C93" s="215" t="s">
        <v>241</v>
      </c>
      <c r="D93" s="215" t="s">
        <v>143</v>
      </c>
      <c r="E93" s="216" t="s">
        <v>1603</v>
      </c>
      <c r="F93" s="217" t="s">
        <v>1604</v>
      </c>
      <c r="G93" s="218" t="s">
        <v>1571</v>
      </c>
      <c r="H93" s="219">
        <v>1</v>
      </c>
      <c r="I93" s="220"/>
      <c r="J93" s="221">
        <f>ROUND(I93*H93,2)</f>
        <v>0</v>
      </c>
      <c r="K93" s="217" t="s">
        <v>19</v>
      </c>
      <c r="L93" s="47"/>
      <c r="M93" s="222" t="s">
        <v>19</v>
      </c>
      <c r="N93" s="223" t="s">
        <v>41</v>
      </c>
      <c r="O93" s="87"/>
      <c r="P93" s="224">
        <f>O93*H93</f>
        <v>0</v>
      </c>
      <c r="Q93" s="224">
        <v>0</v>
      </c>
      <c r="R93" s="224">
        <f>Q93*H93</f>
        <v>0</v>
      </c>
      <c r="S93" s="224">
        <v>0</v>
      </c>
      <c r="T93" s="225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6" t="s">
        <v>148</v>
      </c>
      <c r="AT93" s="226" t="s">
        <v>143</v>
      </c>
      <c r="AU93" s="226" t="s">
        <v>77</v>
      </c>
      <c r="AY93" s="20" t="s">
        <v>141</v>
      </c>
      <c r="BE93" s="227">
        <f>IF(N93="základní",J93,0)</f>
        <v>0</v>
      </c>
      <c r="BF93" s="227">
        <f>IF(N93="snížená",J93,0)</f>
        <v>0</v>
      </c>
      <c r="BG93" s="227">
        <f>IF(N93="zákl. přenesená",J93,0)</f>
        <v>0</v>
      </c>
      <c r="BH93" s="227">
        <f>IF(N93="sníž. přenesená",J93,0)</f>
        <v>0</v>
      </c>
      <c r="BI93" s="227">
        <f>IF(N93="nulová",J93,0)</f>
        <v>0</v>
      </c>
      <c r="BJ93" s="20" t="s">
        <v>77</v>
      </c>
      <c r="BK93" s="227">
        <f>ROUND(I93*H93,2)</f>
        <v>0</v>
      </c>
      <c r="BL93" s="20" t="s">
        <v>148</v>
      </c>
      <c r="BM93" s="226" t="s">
        <v>1605</v>
      </c>
    </row>
    <row r="94" s="2" customFormat="1" ht="16.5" customHeight="1">
      <c r="A94" s="41"/>
      <c r="B94" s="42"/>
      <c r="C94" s="215" t="s">
        <v>8</v>
      </c>
      <c r="D94" s="215" t="s">
        <v>143</v>
      </c>
      <c r="E94" s="216" t="s">
        <v>1606</v>
      </c>
      <c r="F94" s="217" t="s">
        <v>1607</v>
      </c>
      <c r="G94" s="218" t="s">
        <v>1571</v>
      </c>
      <c r="H94" s="219">
        <v>1</v>
      </c>
      <c r="I94" s="220"/>
      <c r="J94" s="221">
        <f>ROUND(I94*H94,2)</f>
        <v>0</v>
      </c>
      <c r="K94" s="217" t="s">
        <v>19</v>
      </c>
      <c r="L94" s="47"/>
      <c r="M94" s="222" t="s">
        <v>19</v>
      </c>
      <c r="N94" s="223" t="s">
        <v>41</v>
      </c>
      <c r="O94" s="87"/>
      <c r="P94" s="224">
        <f>O94*H94</f>
        <v>0</v>
      </c>
      <c r="Q94" s="224">
        <v>0</v>
      </c>
      <c r="R94" s="224">
        <f>Q94*H94</f>
        <v>0</v>
      </c>
      <c r="S94" s="224">
        <v>0</v>
      </c>
      <c r="T94" s="225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6" t="s">
        <v>148</v>
      </c>
      <c r="AT94" s="226" t="s">
        <v>143</v>
      </c>
      <c r="AU94" s="226" t="s">
        <v>77</v>
      </c>
      <c r="AY94" s="20" t="s">
        <v>141</v>
      </c>
      <c r="BE94" s="227">
        <f>IF(N94="základní",J94,0)</f>
        <v>0</v>
      </c>
      <c r="BF94" s="227">
        <f>IF(N94="snížená",J94,0)</f>
        <v>0</v>
      </c>
      <c r="BG94" s="227">
        <f>IF(N94="zákl. přenesená",J94,0)</f>
        <v>0</v>
      </c>
      <c r="BH94" s="227">
        <f>IF(N94="sníž. přenesená",J94,0)</f>
        <v>0</v>
      </c>
      <c r="BI94" s="227">
        <f>IF(N94="nulová",J94,0)</f>
        <v>0</v>
      </c>
      <c r="BJ94" s="20" t="s">
        <v>77</v>
      </c>
      <c r="BK94" s="227">
        <f>ROUND(I94*H94,2)</f>
        <v>0</v>
      </c>
      <c r="BL94" s="20" t="s">
        <v>148</v>
      </c>
      <c r="BM94" s="226" t="s">
        <v>1608</v>
      </c>
    </row>
    <row r="95" s="2" customFormat="1" ht="16.5" customHeight="1">
      <c r="A95" s="41"/>
      <c r="B95" s="42"/>
      <c r="C95" s="215" t="s">
        <v>256</v>
      </c>
      <c r="D95" s="215" t="s">
        <v>143</v>
      </c>
      <c r="E95" s="216" t="s">
        <v>1609</v>
      </c>
      <c r="F95" s="217" t="s">
        <v>1610</v>
      </c>
      <c r="G95" s="218" t="s">
        <v>1571</v>
      </c>
      <c r="H95" s="219">
        <v>1</v>
      </c>
      <c r="I95" s="220"/>
      <c r="J95" s="221">
        <f>ROUND(I95*H95,2)</f>
        <v>0</v>
      </c>
      <c r="K95" s="217" t="s">
        <v>19</v>
      </c>
      <c r="L95" s="47"/>
      <c r="M95" s="222" t="s">
        <v>19</v>
      </c>
      <c r="N95" s="223" t="s">
        <v>41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148</v>
      </c>
      <c r="AT95" s="226" t="s">
        <v>143</v>
      </c>
      <c r="AU95" s="226" t="s">
        <v>77</v>
      </c>
      <c r="AY95" s="20" t="s">
        <v>141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20" t="s">
        <v>77</v>
      </c>
      <c r="BK95" s="227">
        <f>ROUND(I95*H95,2)</f>
        <v>0</v>
      </c>
      <c r="BL95" s="20" t="s">
        <v>148</v>
      </c>
      <c r="BM95" s="226" t="s">
        <v>1611</v>
      </c>
    </row>
    <row r="96" s="2" customFormat="1" ht="16.5" customHeight="1">
      <c r="A96" s="41"/>
      <c r="B96" s="42"/>
      <c r="C96" s="215" t="s">
        <v>270</v>
      </c>
      <c r="D96" s="215" t="s">
        <v>143</v>
      </c>
      <c r="E96" s="216" t="s">
        <v>1612</v>
      </c>
      <c r="F96" s="217" t="s">
        <v>1613</v>
      </c>
      <c r="G96" s="218" t="s">
        <v>1571</v>
      </c>
      <c r="H96" s="219">
        <v>1</v>
      </c>
      <c r="I96" s="220"/>
      <c r="J96" s="221">
        <f>ROUND(I96*H96,2)</f>
        <v>0</v>
      </c>
      <c r="K96" s="217" t="s">
        <v>19</v>
      </c>
      <c r="L96" s="47"/>
      <c r="M96" s="222" t="s">
        <v>19</v>
      </c>
      <c r="N96" s="223" t="s">
        <v>41</v>
      </c>
      <c r="O96" s="87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6" t="s">
        <v>148</v>
      </c>
      <c r="AT96" s="226" t="s">
        <v>143</v>
      </c>
      <c r="AU96" s="226" t="s">
        <v>77</v>
      </c>
      <c r="AY96" s="20" t="s">
        <v>141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20" t="s">
        <v>77</v>
      </c>
      <c r="BK96" s="227">
        <f>ROUND(I96*H96,2)</f>
        <v>0</v>
      </c>
      <c r="BL96" s="20" t="s">
        <v>148</v>
      </c>
      <c r="BM96" s="226" t="s">
        <v>1614</v>
      </c>
    </row>
    <row r="97" s="2" customFormat="1" ht="16.5" customHeight="1">
      <c r="A97" s="41"/>
      <c r="B97" s="42"/>
      <c r="C97" s="215" t="s">
        <v>275</v>
      </c>
      <c r="D97" s="215" t="s">
        <v>143</v>
      </c>
      <c r="E97" s="216" t="s">
        <v>1615</v>
      </c>
      <c r="F97" s="217" t="s">
        <v>1616</v>
      </c>
      <c r="G97" s="218" t="s">
        <v>1571</v>
      </c>
      <c r="H97" s="219">
        <v>1</v>
      </c>
      <c r="I97" s="220"/>
      <c r="J97" s="221">
        <f>ROUND(I97*H97,2)</f>
        <v>0</v>
      </c>
      <c r="K97" s="217" t="s">
        <v>19</v>
      </c>
      <c r="L97" s="47"/>
      <c r="M97" s="222" t="s">
        <v>19</v>
      </c>
      <c r="N97" s="223" t="s">
        <v>41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148</v>
      </c>
      <c r="AT97" s="226" t="s">
        <v>143</v>
      </c>
      <c r="AU97" s="226" t="s">
        <v>77</v>
      </c>
      <c r="AY97" s="20" t="s">
        <v>141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20" t="s">
        <v>77</v>
      </c>
      <c r="BK97" s="227">
        <f>ROUND(I97*H97,2)</f>
        <v>0</v>
      </c>
      <c r="BL97" s="20" t="s">
        <v>148</v>
      </c>
      <c r="BM97" s="226" t="s">
        <v>1617</v>
      </c>
    </row>
    <row r="98" s="2" customFormat="1" ht="24.15" customHeight="1">
      <c r="A98" s="41"/>
      <c r="B98" s="42"/>
      <c r="C98" s="215" t="s">
        <v>280</v>
      </c>
      <c r="D98" s="215" t="s">
        <v>143</v>
      </c>
      <c r="E98" s="216" t="s">
        <v>1618</v>
      </c>
      <c r="F98" s="217" t="s">
        <v>1619</v>
      </c>
      <c r="G98" s="218" t="s">
        <v>1571</v>
      </c>
      <c r="H98" s="219">
        <v>1</v>
      </c>
      <c r="I98" s="220"/>
      <c r="J98" s="221">
        <f>ROUND(I98*H98,2)</f>
        <v>0</v>
      </c>
      <c r="K98" s="217" t="s">
        <v>19</v>
      </c>
      <c r="L98" s="47"/>
      <c r="M98" s="222" t="s">
        <v>19</v>
      </c>
      <c r="N98" s="223" t="s">
        <v>41</v>
      </c>
      <c r="O98" s="87"/>
      <c r="P98" s="224">
        <f>O98*H98</f>
        <v>0</v>
      </c>
      <c r="Q98" s="224">
        <v>0</v>
      </c>
      <c r="R98" s="224">
        <f>Q98*H98</f>
        <v>0</v>
      </c>
      <c r="S98" s="224">
        <v>0</v>
      </c>
      <c r="T98" s="225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6" t="s">
        <v>148</v>
      </c>
      <c r="AT98" s="226" t="s">
        <v>143</v>
      </c>
      <c r="AU98" s="226" t="s">
        <v>77</v>
      </c>
      <c r="AY98" s="20" t="s">
        <v>141</v>
      </c>
      <c r="BE98" s="227">
        <f>IF(N98="základní",J98,0)</f>
        <v>0</v>
      </c>
      <c r="BF98" s="227">
        <f>IF(N98="snížená",J98,0)</f>
        <v>0</v>
      </c>
      <c r="BG98" s="227">
        <f>IF(N98="zákl. přenesená",J98,0)</f>
        <v>0</v>
      </c>
      <c r="BH98" s="227">
        <f>IF(N98="sníž. přenesená",J98,0)</f>
        <v>0</v>
      </c>
      <c r="BI98" s="227">
        <f>IF(N98="nulová",J98,0)</f>
        <v>0</v>
      </c>
      <c r="BJ98" s="20" t="s">
        <v>77</v>
      </c>
      <c r="BK98" s="227">
        <f>ROUND(I98*H98,2)</f>
        <v>0</v>
      </c>
      <c r="BL98" s="20" t="s">
        <v>148</v>
      </c>
      <c r="BM98" s="226" t="s">
        <v>1620</v>
      </c>
    </row>
    <row r="99" s="2" customFormat="1" ht="24.15" customHeight="1">
      <c r="A99" s="41"/>
      <c r="B99" s="42"/>
      <c r="C99" s="215" t="s">
        <v>285</v>
      </c>
      <c r="D99" s="215" t="s">
        <v>143</v>
      </c>
      <c r="E99" s="216" t="s">
        <v>1621</v>
      </c>
      <c r="F99" s="217" t="s">
        <v>1622</v>
      </c>
      <c r="G99" s="218" t="s">
        <v>1571</v>
      </c>
      <c r="H99" s="219">
        <v>1</v>
      </c>
      <c r="I99" s="220"/>
      <c r="J99" s="221">
        <f>ROUND(I99*H99,2)</f>
        <v>0</v>
      </c>
      <c r="K99" s="217" t="s">
        <v>19</v>
      </c>
      <c r="L99" s="47"/>
      <c r="M99" s="222" t="s">
        <v>19</v>
      </c>
      <c r="N99" s="223" t="s">
        <v>41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148</v>
      </c>
      <c r="AT99" s="226" t="s">
        <v>143</v>
      </c>
      <c r="AU99" s="226" t="s">
        <v>77</v>
      </c>
      <c r="AY99" s="20" t="s">
        <v>141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20" t="s">
        <v>77</v>
      </c>
      <c r="BK99" s="227">
        <f>ROUND(I99*H99,2)</f>
        <v>0</v>
      </c>
      <c r="BL99" s="20" t="s">
        <v>148</v>
      </c>
      <c r="BM99" s="226" t="s">
        <v>1623</v>
      </c>
    </row>
    <row r="100" s="2" customFormat="1" ht="16.5" customHeight="1">
      <c r="A100" s="41"/>
      <c r="B100" s="42"/>
      <c r="C100" s="215" t="s">
        <v>291</v>
      </c>
      <c r="D100" s="215" t="s">
        <v>143</v>
      </c>
      <c r="E100" s="216" t="s">
        <v>1624</v>
      </c>
      <c r="F100" s="217" t="s">
        <v>1625</v>
      </c>
      <c r="G100" s="218" t="s">
        <v>1571</v>
      </c>
      <c r="H100" s="219">
        <v>1</v>
      </c>
      <c r="I100" s="220"/>
      <c r="J100" s="221">
        <f>ROUND(I100*H100,2)</f>
        <v>0</v>
      </c>
      <c r="K100" s="217" t="s">
        <v>19</v>
      </c>
      <c r="L100" s="47"/>
      <c r="M100" s="222" t="s">
        <v>19</v>
      </c>
      <c r="N100" s="223" t="s">
        <v>41</v>
      </c>
      <c r="O100" s="87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148</v>
      </c>
      <c r="AT100" s="226" t="s">
        <v>143</v>
      </c>
      <c r="AU100" s="226" t="s">
        <v>77</v>
      </c>
      <c r="AY100" s="20" t="s">
        <v>141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20" t="s">
        <v>77</v>
      </c>
      <c r="BK100" s="227">
        <f>ROUND(I100*H100,2)</f>
        <v>0</v>
      </c>
      <c r="BL100" s="20" t="s">
        <v>148</v>
      </c>
      <c r="BM100" s="226" t="s">
        <v>1626</v>
      </c>
    </row>
    <row r="101" s="2" customFormat="1" ht="24.15" customHeight="1">
      <c r="A101" s="41"/>
      <c r="B101" s="42"/>
      <c r="C101" s="215" t="s">
        <v>296</v>
      </c>
      <c r="D101" s="215" t="s">
        <v>143</v>
      </c>
      <c r="E101" s="216" t="s">
        <v>1627</v>
      </c>
      <c r="F101" s="217" t="s">
        <v>1628</v>
      </c>
      <c r="G101" s="218" t="s">
        <v>1571</v>
      </c>
      <c r="H101" s="219">
        <v>1</v>
      </c>
      <c r="I101" s="220"/>
      <c r="J101" s="221">
        <f>ROUND(I101*H101,2)</f>
        <v>0</v>
      </c>
      <c r="K101" s="217" t="s">
        <v>19</v>
      </c>
      <c r="L101" s="47"/>
      <c r="M101" s="222" t="s">
        <v>19</v>
      </c>
      <c r="N101" s="223" t="s">
        <v>41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148</v>
      </c>
      <c r="AT101" s="226" t="s">
        <v>143</v>
      </c>
      <c r="AU101" s="226" t="s">
        <v>77</v>
      </c>
      <c r="AY101" s="20" t="s">
        <v>141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20" t="s">
        <v>77</v>
      </c>
      <c r="BK101" s="227">
        <f>ROUND(I101*H101,2)</f>
        <v>0</v>
      </c>
      <c r="BL101" s="20" t="s">
        <v>148</v>
      </c>
      <c r="BM101" s="226" t="s">
        <v>1629</v>
      </c>
    </row>
    <row r="102" s="2" customFormat="1">
      <c r="A102" s="41"/>
      <c r="B102" s="42"/>
      <c r="C102" s="43"/>
      <c r="D102" s="235" t="s">
        <v>619</v>
      </c>
      <c r="E102" s="43"/>
      <c r="F102" s="291" t="s">
        <v>1630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619</v>
      </c>
      <c r="AU102" s="20" t="s">
        <v>77</v>
      </c>
    </row>
    <row r="103" s="2" customFormat="1" ht="33" customHeight="1">
      <c r="A103" s="41"/>
      <c r="B103" s="42"/>
      <c r="C103" s="215" t="s">
        <v>305</v>
      </c>
      <c r="D103" s="215" t="s">
        <v>143</v>
      </c>
      <c r="E103" s="216" t="s">
        <v>1631</v>
      </c>
      <c r="F103" s="217" t="s">
        <v>1632</v>
      </c>
      <c r="G103" s="218" t="s">
        <v>1571</v>
      </c>
      <c r="H103" s="219">
        <v>1</v>
      </c>
      <c r="I103" s="220"/>
      <c r="J103" s="221">
        <f>ROUND(I103*H103,2)</f>
        <v>0</v>
      </c>
      <c r="K103" s="217" t="s">
        <v>19</v>
      </c>
      <c r="L103" s="47"/>
      <c r="M103" s="222" t="s">
        <v>19</v>
      </c>
      <c r="N103" s="223" t="s">
        <v>41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148</v>
      </c>
      <c r="AT103" s="226" t="s">
        <v>143</v>
      </c>
      <c r="AU103" s="226" t="s">
        <v>77</v>
      </c>
      <c r="AY103" s="20" t="s">
        <v>141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20" t="s">
        <v>77</v>
      </c>
      <c r="BK103" s="227">
        <f>ROUND(I103*H103,2)</f>
        <v>0</v>
      </c>
      <c r="BL103" s="20" t="s">
        <v>148</v>
      </c>
      <c r="BM103" s="226" t="s">
        <v>1633</v>
      </c>
    </row>
    <row r="104" s="2" customFormat="1" ht="16.5" customHeight="1">
      <c r="A104" s="41"/>
      <c r="B104" s="42"/>
      <c r="C104" s="215" t="s">
        <v>7</v>
      </c>
      <c r="D104" s="215" t="s">
        <v>143</v>
      </c>
      <c r="E104" s="216" t="s">
        <v>1634</v>
      </c>
      <c r="F104" s="217" t="s">
        <v>1635</v>
      </c>
      <c r="G104" s="218" t="s">
        <v>1571</v>
      </c>
      <c r="H104" s="219">
        <v>1</v>
      </c>
      <c r="I104" s="220"/>
      <c r="J104" s="221">
        <f>ROUND(I104*H104,2)</f>
        <v>0</v>
      </c>
      <c r="K104" s="217" t="s">
        <v>19</v>
      </c>
      <c r="L104" s="47"/>
      <c r="M104" s="222" t="s">
        <v>19</v>
      </c>
      <c r="N104" s="223" t="s">
        <v>41</v>
      </c>
      <c r="O104" s="87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6" t="s">
        <v>148</v>
      </c>
      <c r="AT104" s="226" t="s">
        <v>143</v>
      </c>
      <c r="AU104" s="226" t="s">
        <v>77</v>
      </c>
      <c r="AY104" s="20" t="s">
        <v>141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20" t="s">
        <v>77</v>
      </c>
      <c r="BK104" s="227">
        <f>ROUND(I104*H104,2)</f>
        <v>0</v>
      </c>
      <c r="BL104" s="20" t="s">
        <v>148</v>
      </c>
      <c r="BM104" s="226" t="s">
        <v>1636</v>
      </c>
    </row>
    <row r="105" s="2" customFormat="1" ht="16.5" customHeight="1">
      <c r="A105" s="41"/>
      <c r="B105" s="42"/>
      <c r="C105" s="215" t="s">
        <v>317</v>
      </c>
      <c r="D105" s="215" t="s">
        <v>143</v>
      </c>
      <c r="E105" s="216" t="s">
        <v>1637</v>
      </c>
      <c r="F105" s="217" t="s">
        <v>1638</v>
      </c>
      <c r="G105" s="218" t="s">
        <v>1571</v>
      </c>
      <c r="H105" s="219">
        <v>1</v>
      </c>
      <c r="I105" s="220"/>
      <c r="J105" s="221">
        <f>ROUND(I105*H105,2)</f>
        <v>0</v>
      </c>
      <c r="K105" s="217" t="s">
        <v>19</v>
      </c>
      <c r="L105" s="47"/>
      <c r="M105" s="222" t="s">
        <v>19</v>
      </c>
      <c r="N105" s="223" t="s">
        <v>41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148</v>
      </c>
      <c r="AT105" s="226" t="s">
        <v>143</v>
      </c>
      <c r="AU105" s="226" t="s">
        <v>77</v>
      </c>
      <c r="AY105" s="20" t="s">
        <v>141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20" t="s">
        <v>77</v>
      </c>
      <c r="BK105" s="227">
        <f>ROUND(I105*H105,2)</f>
        <v>0</v>
      </c>
      <c r="BL105" s="20" t="s">
        <v>148</v>
      </c>
      <c r="BM105" s="226" t="s">
        <v>1639</v>
      </c>
    </row>
    <row r="106" s="2" customFormat="1" ht="24.15" customHeight="1">
      <c r="A106" s="41"/>
      <c r="B106" s="42"/>
      <c r="C106" s="215" t="s">
        <v>324</v>
      </c>
      <c r="D106" s="215" t="s">
        <v>143</v>
      </c>
      <c r="E106" s="216" t="s">
        <v>1640</v>
      </c>
      <c r="F106" s="217" t="s">
        <v>1641</v>
      </c>
      <c r="G106" s="218" t="s">
        <v>1571</v>
      </c>
      <c r="H106" s="219">
        <v>1</v>
      </c>
      <c r="I106" s="220"/>
      <c r="J106" s="221">
        <f>ROUND(I106*H106,2)</f>
        <v>0</v>
      </c>
      <c r="K106" s="217" t="s">
        <v>19</v>
      </c>
      <c r="L106" s="47"/>
      <c r="M106" s="292" t="s">
        <v>19</v>
      </c>
      <c r="N106" s="293" t="s">
        <v>41</v>
      </c>
      <c r="O106" s="289"/>
      <c r="P106" s="294">
        <f>O106*H106</f>
        <v>0</v>
      </c>
      <c r="Q106" s="294">
        <v>0</v>
      </c>
      <c r="R106" s="294">
        <f>Q106*H106</f>
        <v>0</v>
      </c>
      <c r="S106" s="294">
        <v>0</v>
      </c>
      <c r="T106" s="295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6" t="s">
        <v>148</v>
      </c>
      <c r="AT106" s="226" t="s">
        <v>143</v>
      </c>
      <c r="AU106" s="226" t="s">
        <v>77</v>
      </c>
      <c r="AY106" s="20" t="s">
        <v>141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20" t="s">
        <v>77</v>
      </c>
      <c r="BK106" s="227">
        <f>ROUND(I106*H106,2)</f>
        <v>0</v>
      </c>
      <c r="BL106" s="20" t="s">
        <v>148</v>
      </c>
      <c r="BM106" s="226" t="s">
        <v>1642</v>
      </c>
    </row>
    <row r="107" s="2" customFormat="1" ht="6.96" customHeight="1">
      <c r="A107" s="41"/>
      <c r="B107" s="62"/>
      <c r="C107" s="63"/>
      <c r="D107" s="63"/>
      <c r="E107" s="63"/>
      <c r="F107" s="63"/>
      <c r="G107" s="63"/>
      <c r="H107" s="63"/>
      <c r="I107" s="63"/>
      <c r="J107" s="63"/>
      <c r="K107" s="63"/>
      <c r="L107" s="47"/>
      <c r="M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</row>
  </sheetData>
  <sheetProtection sheet="1" autoFilter="0" formatColumns="0" formatRows="0" objects="1" scenarios="1" spinCount="100000" saltValue="2vvStYMEdtXA7zZqXkr7kze8RUSM865JGLAY8ut3GJDB8dui/CqSd5LsUCCpH+Rr90qISorRQKHPl6cgljDEvQ==" hashValue="MN8/zyNphZ3NqBFaeJhtX9JqNlQ3VQAlGyJevZzWn/+L5xREvao1tyD41RAnDGx8DKcGrQtjCNbNQlOfVjQBgA==" algorithmName="SHA-512" password="CC51"/>
  <autoFilter ref="C79:K106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96" customWidth="1"/>
    <col min="2" max="2" width="1.667969" style="296" customWidth="1"/>
    <col min="3" max="4" width="5" style="296" customWidth="1"/>
    <col min="5" max="5" width="11.66016" style="296" customWidth="1"/>
    <col min="6" max="6" width="9.160156" style="296" customWidth="1"/>
    <col min="7" max="7" width="5" style="296" customWidth="1"/>
    <col min="8" max="8" width="77.83203" style="296" customWidth="1"/>
    <col min="9" max="10" width="20" style="296" customWidth="1"/>
    <col min="11" max="11" width="1.667969" style="296" customWidth="1"/>
  </cols>
  <sheetData>
    <row r="1" s="1" customFormat="1" ht="37.5" customHeight="1"/>
    <row r="2" s="1" customFormat="1" ht="7.5" customHeight="1">
      <c r="B2" s="297"/>
      <c r="C2" s="298"/>
      <c r="D2" s="298"/>
      <c r="E2" s="298"/>
      <c r="F2" s="298"/>
      <c r="G2" s="298"/>
      <c r="H2" s="298"/>
      <c r="I2" s="298"/>
      <c r="J2" s="298"/>
      <c r="K2" s="299"/>
    </row>
    <row r="3" s="17" customFormat="1" ht="45" customHeight="1">
      <c r="B3" s="300"/>
      <c r="C3" s="301" t="s">
        <v>1643</v>
      </c>
      <c r="D3" s="301"/>
      <c r="E3" s="301"/>
      <c r="F3" s="301"/>
      <c r="G3" s="301"/>
      <c r="H3" s="301"/>
      <c r="I3" s="301"/>
      <c r="J3" s="301"/>
      <c r="K3" s="302"/>
    </row>
    <row r="4" s="1" customFormat="1" ht="25.5" customHeight="1">
      <c r="B4" s="303"/>
      <c r="C4" s="304" t="s">
        <v>1644</v>
      </c>
      <c r="D4" s="304"/>
      <c r="E4" s="304"/>
      <c r="F4" s="304"/>
      <c r="G4" s="304"/>
      <c r="H4" s="304"/>
      <c r="I4" s="304"/>
      <c r="J4" s="304"/>
      <c r="K4" s="305"/>
    </row>
    <row r="5" s="1" customFormat="1" ht="5.25" customHeight="1">
      <c r="B5" s="303"/>
      <c r="C5" s="306"/>
      <c r="D5" s="306"/>
      <c r="E5" s="306"/>
      <c r="F5" s="306"/>
      <c r="G5" s="306"/>
      <c r="H5" s="306"/>
      <c r="I5" s="306"/>
      <c r="J5" s="306"/>
      <c r="K5" s="305"/>
    </row>
    <row r="6" s="1" customFormat="1" ht="15" customHeight="1">
      <c r="B6" s="303"/>
      <c r="C6" s="307" t="s">
        <v>1645</v>
      </c>
      <c r="D6" s="307"/>
      <c r="E6" s="307"/>
      <c r="F6" s="307"/>
      <c r="G6" s="307"/>
      <c r="H6" s="307"/>
      <c r="I6" s="307"/>
      <c r="J6" s="307"/>
      <c r="K6" s="305"/>
    </row>
    <row r="7" s="1" customFormat="1" ht="15" customHeight="1">
      <c r="B7" s="308"/>
      <c r="C7" s="307" t="s">
        <v>1646</v>
      </c>
      <c r="D7" s="307"/>
      <c r="E7" s="307"/>
      <c r="F7" s="307"/>
      <c r="G7" s="307"/>
      <c r="H7" s="307"/>
      <c r="I7" s="307"/>
      <c r="J7" s="307"/>
      <c r="K7" s="305"/>
    </row>
    <row r="8" s="1" customFormat="1" ht="12.75" customHeight="1">
      <c r="B8" s="308"/>
      <c r="C8" s="307"/>
      <c r="D8" s="307"/>
      <c r="E8" s="307"/>
      <c r="F8" s="307"/>
      <c r="G8" s="307"/>
      <c r="H8" s="307"/>
      <c r="I8" s="307"/>
      <c r="J8" s="307"/>
      <c r="K8" s="305"/>
    </row>
    <row r="9" s="1" customFormat="1" ht="15" customHeight="1">
      <c r="B9" s="308"/>
      <c r="C9" s="307" t="s">
        <v>1647</v>
      </c>
      <c r="D9" s="307"/>
      <c r="E9" s="307"/>
      <c r="F9" s="307"/>
      <c r="G9" s="307"/>
      <c r="H9" s="307"/>
      <c r="I9" s="307"/>
      <c r="J9" s="307"/>
      <c r="K9" s="305"/>
    </row>
    <row r="10" s="1" customFormat="1" ht="15" customHeight="1">
      <c r="B10" s="308"/>
      <c r="C10" s="307"/>
      <c r="D10" s="307" t="s">
        <v>1648</v>
      </c>
      <c r="E10" s="307"/>
      <c r="F10" s="307"/>
      <c r="G10" s="307"/>
      <c r="H10" s="307"/>
      <c r="I10" s="307"/>
      <c r="J10" s="307"/>
      <c r="K10" s="305"/>
    </row>
    <row r="11" s="1" customFormat="1" ht="15" customHeight="1">
      <c r="B11" s="308"/>
      <c r="C11" s="309"/>
      <c r="D11" s="307" t="s">
        <v>1649</v>
      </c>
      <c r="E11" s="307"/>
      <c r="F11" s="307"/>
      <c r="G11" s="307"/>
      <c r="H11" s="307"/>
      <c r="I11" s="307"/>
      <c r="J11" s="307"/>
      <c r="K11" s="305"/>
    </row>
    <row r="12" s="1" customFormat="1" ht="15" customHeight="1">
      <c r="B12" s="308"/>
      <c r="C12" s="309"/>
      <c r="D12" s="307"/>
      <c r="E12" s="307"/>
      <c r="F12" s="307"/>
      <c r="G12" s="307"/>
      <c r="H12" s="307"/>
      <c r="I12" s="307"/>
      <c r="J12" s="307"/>
      <c r="K12" s="305"/>
    </row>
    <row r="13" s="1" customFormat="1" ht="15" customHeight="1">
      <c r="B13" s="308"/>
      <c r="C13" s="309"/>
      <c r="D13" s="310" t="s">
        <v>1650</v>
      </c>
      <c r="E13" s="307"/>
      <c r="F13" s="307"/>
      <c r="G13" s="307"/>
      <c r="H13" s="307"/>
      <c r="I13" s="307"/>
      <c r="J13" s="307"/>
      <c r="K13" s="305"/>
    </row>
    <row r="14" s="1" customFormat="1" ht="12.75" customHeight="1">
      <c r="B14" s="308"/>
      <c r="C14" s="309"/>
      <c r="D14" s="309"/>
      <c r="E14" s="309"/>
      <c r="F14" s="309"/>
      <c r="G14" s="309"/>
      <c r="H14" s="309"/>
      <c r="I14" s="309"/>
      <c r="J14" s="309"/>
      <c r="K14" s="305"/>
    </row>
    <row r="15" s="1" customFormat="1" ht="15" customHeight="1">
      <c r="B15" s="308"/>
      <c r="C15" s="309"/>
      <c r="D15" s="307" t="s">
        <v>1651</v>
      </c>
      <c r="E15" s="307"/>
      <c r="F15" s="307"/>
      <c r="G15" s="307"/>
      <c r="H15" s="307"/>
      <c r="I15" s="307"/>
      <c r="J15" s="307"/>
      <c r="K15" s="305"/>
    </row>
    <row r="16" s="1" customFormat="1" ht="15" customHeight="1">
      <c r="B16" s="308"/>
      <c r="C16" s="309"/>
      <c r="D16" s="307" t="s">
        <v>1652</v>
      </c>
      <c r="E16" s="307"/>
      <c r="F16" s="307"/>
      <c r="G16" s="307"/>
      <c r="H16" s="307"/>
      <c r="I16" s="307"/>
      <c r="J16" s="307"/>
      <c r="K16" s="305"/>
    </row>
    <row r="17" s="1" customFormat="1" ht="15" customHeight="1">
      <c r="B17" s="308"/>
      <c r="C17" s="309"/>
      <c r="D17" s="307" t="s">
        <v>1653</v>
      </c>
      <c r="E17" s="307"/>
      <c r="F17" s="307"/>
      <c r="G17" s="307"/>
      <c r="H17" s="307"/>
      <c r="I17" s="307"/>
      <c r="J17" s="307"/>
      <c r="K17" s="305"/>
    </row>
    <row r="18" s="1" customFormat="1" ht="15" customHeight="1">
      <c r="B18" s="308"/>
      <c r="C18" s="309"/>
      <c r="D18" s="309"/>
      <c r="E18" s="311" t="s">
        <v>76</v>
      </c>
      <c r="F18" s="307" t="s">
        <v>1654</v>
      </c>
      <c r="G18" s="307"/>
      <c r="H18" s="307"/>
      <c r="I18" s="307"/>
      <c r="J18" s="307"/>
      <c r="K18" s="305"/>
    </row>
    <row r="19" s="1" customFormat="1" ht="15" customHeight="1">
      <c r="B19" s="308"/>
      <c r="C19" s="309"/>
      <c r="D19" s="309"/>
      <c r="E19" s="311" t="s">
        <v>1655</v>
      </c>
      <c r="F19" s="307" t="s">
        <v>1656</v>
      </c>
      <c r="G19" s="307"/>
      <c r="H19" s="307"/>
      <c r="I19" s="307"/>
      <c r="J19" s="307"/>
      <c r="K19" s="305"/>
    </row>
    <row r="20" s="1" customFormat="1" ht="15" customHeight="1">
      <c r="B20" s="308"/>
      <c r="C20" s="309"/>
      <c r="D20" s="309"/>
      <c r="E20" s="311" t="s">
        <v>1657</v>
      </c>
      <c r="F20" s="307" t="s">
        <v>1658</v>
      </c>
      <c r="G20" s="307"/>
      <c r="H20" s="307"/>
      <c r="I20" s="307"/>
      <c r="J20" s="307"/>
      <c r="K20" s="305"/>
    </row>
    <row r="21" s="1" customFormat="1" ht="15" customHeight="1">
      <c r="B21" s="308"/>
      <c r="C21" s="309"/>
      <c r="D21" s="309"/>
      <c r="E21" s="311" t="s">
        <v>1659</v>
      </c>
      <c r="F21" s="307" t="s">
        <v>1660</v>
      </c>
      <c r="G21" s="307"/>
      <c r="H21" s="307"/>
      <c r="I21" s="307"/>
      <c r="J21" s="307"/>
      <c r="K21" s="305"/>
    </row>
    <row r="22" s="1" customFormat="1" ht="15" customHeight="1">
      <c r="B22" s="308"/>
      <c r="C22" s="309"/>
      <c r="D22" s="309"/>
      <c r="E22" s="311" t="s">
        <v>1661</v>
      </c>
      <c r="F22" s="307" t="s">
        <v>1662</v>
      </c>
      <c r="G22" s="307"/>
      <c r="H22" s="307"/>
      <c r="I22" s="307"/>
      <c r="J22" s="307"/>
      <c r="K22" s="305"/>
    </row>
    <row r="23" s="1" customFormat="1" ht="15" customHeight="1">
      <c r="B23" s="308"/>
      <c r="C23" s="309"/>
      <c r="D23" s="309"/>
      <c r="E23" s="311" t="s">
        <v>83</v>
      </c>
      <c r="F23" s="307" t="s">
        <v>1663</v>
      </c>
      <c r="G23" s="307"/>
      <c r="H23" s="307"/>
      <c r="I23" s="307"/>
      <c r="J23" s="307"/>
      <c r="K23" s="305"/>
    </row>
    <row r="24" s="1" customFormat="1" ht="12.75" customHeight="1">
      <c r="B24" s="308"/>
      <c r="C24" s="309"/>
      <c r="D24" s="309"/>
      <c r="E24" s="309"/>
      <c r="F24" s="309"/>
      <c r="G24" s="309"/>
      <c r="H24" s="309"/>
      <c r="I24" s="309"/>
      <c r="J24" s="309"/>
      <c r="K24" s="305"/>
    </row>
    <row r="25" s="1" customFormat="1" ht="15" customHeight="1">
      <c r="B25" s="308"/>
      <c r="C25" s="307" t="s">
        <v>1664</v>
      </c>
      <c r="D25" s="307"/>
      <c r="E25" s="307"/>
      <c r="F25" s="307"/>
      <c r="G25" s="307"/>
      <c r="H25" s="307"/>
      <c r="I25" s="307"/>
      <c r="J25" s="307"/>
      <c r="K25" s="305"/>
    </row>
    <row r="26" s="1" customFormat="1" ht="15" customHeight="1">
      <c r="B26" s="308"/>
      <c r="C26" s="307" t="s">
        <v>1665</v>
      </c>
      <c r="D26" s="307"/>
      <c r="E26" s="307"/>
      <c r="F26" s="307"/>
      <c r="G26" s="307"/>
      <c r="H26" s="307"/>
      <c r="I26" s="307"/>
      <c r="J26" s="307"/>
      <c r="K26" s="305"/>
    </row>
    <row r="27" s="1" customFormat="1" ht="15" customHeight="1">
      <c r="B27" s="308"/>
      <c r="C27" s="307"/>
      <c r="D27" s="307" t="s">
        <v>1666</v>
      </c>
      <c r="E27" s="307"/>
      <c r="F27" s="307"/>
      <c r="G27" s="307"/>
      <c r="H27" s="307"/>
      <c r="I27" s="307"/>
      <c r="J27" s="307"/>
      <c r="K27" s="305"/>
    </row>
    <row r="28" s="1" customFormat="1" ht="15" customHeight="1">
      <c r="B28" s="308"/>
      <c r="C28" s="309"/>
      <c r="D28" s="307" t="s">
        <v>1667</v>
      </c>
      <c r="E28" s="307"/>
      <c r="F28" s="307"/>
      <c r="G28" s="307"/>
      <c r="H28" s="307"/>
      <c r="I28" s="307"/>
      <c r="J28" s="307"/>
      <c r="K28" s="305"/>
    </row>
    <row r="29" s="1" customFormat="1" ht="12.75" customHeight="1">
      <c r="B29" s="308"/>
      <c r="C29" s="309"/>
      <c r="D29" s="309"/>
      <c r="E29" s="309"/>
      <c r="F29" s="309"/>
      <c r="G29" s="309"/>
      <c r="H29" s="309"/>
      <c r="I29" s="309"/>
      <c r="J29" s="309"/>
      <c r="K29" s="305"/>
    </row>
    <row r="30" s="1" customFormat="1" ht="15" customHeight="1">
      <c r="B30" s="308"/>
      <c r="C30" s="309"/>
      <c r="D30" s="307" t="s">
        <v>1668</v>
      </c>
      <c r="E30" s="307"/>
      <c r="F30" s="307"/>
      <c r="G30" s="307"/>
      <c r="H30" s="307"/>
      <c r="I30" s="307"/>
      <c r="J30" s="307"/>
      <c r="K30" s="305"/>
    </row>
    <row r="31" s="1" customFormat="1" ht="15" customHeight="1">
      <c r="B31" s="308"/>
      <c r="C31" s="309"/>
      <c r="D31" s="307" t="s">
        <v>1669</v>
      </c>
      <c r="E31" s="307"/>
      <c r="F31" s="307"/>
      <c r="G31" s="307"/>
      <c r="H31" s="307"/>
      <c r="I31" s="307"/>
      <c r="J31" s="307"/>
      <c r="K31" s="305"/>
    </row>
    <row r="32" s="1" customFormat="1" ht="12.75" customHeight="1">
      <c r="B32" s="308"/>
      <c r="C32" s="309"/>
      <c r="D32" s="309"/>
      <c r="E32" s="309"/>
      <c r="F32" s="309"/>
      <c r="G32" s="309"/>
      <c r="H32" s="309"/>
      <c r="I32" s="309"/>
      <c r="J32" s="309"/>
      <c r="K32" s="305"/>
    </row>
    <row r="33" s="1" customFormat="1" ht="15" customHeight="1">
      <c r="B33" s="308"/>
      <c r="C33" s="309"/>
      <c r="D33" s="307" t="s">
        <v>1670</v>
      </c>
      <c r="E33" s="307"/>
      <c r="F33" s="307"/>
      <c r="G33" s="307"/>
      <c r="H33" s="307"/>
      <c r="I33" s="307"/>
      <c r="J33" s="307"/>
      <c r="K33" s="305"/>
    </row>
    <row r="34" s="1" customFormat="1" ht="15" customHeight="1">
      <c r="B34" s="308"/>
      <c r="C34" s="309"/>
      <c r="D34" s="307" t="s">
        <v>1671</v>
      </c>
      <c r="E34" s="307"/>
      <c r="F34" s="307"/>
      <c r="G34" s="307"/>
      <c r="H34" s="307"/>
      <c r="I34" s="307"/>
      <c r="J34" s="307"/>
      <c r="K34" s="305"/>
    </row>
    <row r="35" s="1" customFormat="1" ht="15" customHeight="1">
      <c r="B35" s="308"/>
      <c r="C35" s="309"/>
      <c r="D35" s="307" t="s">
        <v>1672</v>
      </c>
      <c r="E35" s="307"/>
      <c r="F35" s="307"/>
      <c r="G35" s="307"/>
      <c r="H35" s="307"/>
      <c r="I35" s="307"/>
      <c r="J35" s="307"/>
      <c r="K35" s="305"/>
    </row>
    <row r="36" s="1" customFormat="1" ht="15" customHeight="1">
      <c r="B36" s="308"/>
      <c r="C36" s="309"/>
      <c r="D36" s="307"/>
      <c r="E36" s="310" t="s">
        <v>127</v>
      </c>
      <c r="F36" s="307"/>
      <c r="G36" s="307" t="s">
        <v>1673</v>
      </c>
      <c r="H36" s="307"/>
      <c r="I36" s="307"/>
      <c r="J36" s="307"/>
      <c r="K36" s="305"/>
    </row>
    <row r="37" s="1" customFormat="1" ht="30.75" customHeight="1">
      <c r="B37" s="308"/>
      <c r="C37" s="309"/>
      <c r="D37" s="307"/>
      <c r="E37" s="310" t="s">
        <v>1674</v>
      </c>
      <c r="F37" s="307"/>
      <c r="G37" s="307" t="s">
        <v>1675</v>
      </c>
      <c r="H37" s="307"/>
      <c r="I37" s="307"/>
      <c r="J37" s="307"/>
      <c r="K37" s="305"/>
    </row>
    <row r="38" s="1" customFormat="1" ht="15" customHeight="1">
      <c r="B38" s="308"/>
      <c r="C38" s="309"/>
      <c r="D38" s="307"/>
      <c r="E38" s="310" t="s">
        <v>51</v>
      </c>
      <c r="F38" s="307"/>
      <c r="G38" s="307" t="s">
        <v>1676</v>
      </c>
      <c r="H38" s="307"/>
      <c r="I38" s="307"/>
      <c r="J38" s="307"/>
      <c r="K38" s="305"/>
    </row>
    <row r="39" s="1" customFormat="1" ht="15" customHeight="1">
      <c r="B39" s="308"/>
      <c r="C39" s="309"/>
      <c r="D39" s="307"/>
      <c r="E39" s="310" t="s">
        <v>52</v>
      </c>
      <c r="F39" s="307"/>
      <c r="G39" s="307" t="s">
        <v>1677</v>
      </c>
      <c r="H39" s="307"/>
      <c r="I39" s="307"/>
      <c r="J39" s="307"/>
      <c r="K39" s="305"/>
    </row>
    <row r="40" s="1" customFormat="1" ht="15" customHeight="1">
      <c r="B40" s="308"/>
      <c r="C40" s="309"/>
      <c r="D40" s="307"/>
      <c r="E40" s="310" t="s">
        <v>128</v>
      </c>
      <c r="F40" s="307"/>
      <c r="G40" s="307" t="s">
        <v>1678</v>
      </c>
      <c r="H40" s="307"/>
      <c r="I40" s="307"/>
      <c r="J40" s="307"/>
      <c r="K40" s="305"/>
    </row>
    <row r="41" s="1" customFormat="1" ht="15" customHeight="1">
      <c r="B41" s="308"/>
      <c r="C41" s="309"/>
      <c r="D41" s="307"/>
      <c r="E41" s="310" t="s">
        <v>129</v>
      </c>
      <c r="F41" s="307"/>
      <c r="G41" s="307" t="s">
        <v>1679</v>
      </c>
      <c r="H41" s="307"/>
      <c r="I41" s="307"/>
      <c r="J41" s="307"/>
      <c r="K41" s="305"/>
    </row>
    <row r="42" s="1" customFormat="1" ht="15" customHeight="1">
      <c r="B42" s="308"/>
      <c r="C42" s="309"/>
      <c r="D42" s="307"/>
      <c r="E42" s="310" t="s">
        <v>1680</v>
      </c>
      <c r="F42" s="307"/>
      <c r="G42" s="307" t="s">
        <v>1681</v>
      </c>
      <c r="H42" s="307"/>
      <c r="I42" s="307"/>
      <c r="J42" s="307"/>
      <c r="K42" s="305"/>
    </row>
    <row r="43" s="1" customFormat="1" ht="15" customHeight="1">
      <c r="B43" s="308"/>
      <c r="C43" s="309"/>
      <c r="D43" s="307"/>
      <c r="E43" s="310"/>
      <c r="F43" s="307"/>
      <c r="G43" s="307" t="s">
        <v>1682</v>
      </c>
      <c r="H43" s="307"/>
      <c r="I43" s="307"/>
      <c r="J43" s="307"/>
      <c r="K43" s="305"/>
    </row>
    <row r="44" s="1" customFormat="1" ht="15" customHeight="1">
      <c r="B44" s="308"/>
      <c r="C44" s="309"/>
      <c r="D44" s="307"/>
      <c r="E44" s="310" t="s">
        <v>1683</v>
      </c>
      <c r="F44" s="307"/>
      <c r="G44" s="307" t="s">
        <v>1684</v>
      </c>
      <c r="H44" s="307"/>
      <c r="I44" s="307"/>
      <c r="J44" s="307"/>
      <c r="K44" s="305"/>
    </row>
    <row r="45" s="1" customFormat="1" ht="15" customHeight="1">
      <c r="B45" s="308"/>
      <c r="C45" s="309"/>
      <c r="D45" s="307"/>
      <c r="E45" s="310" t="s">
        <v>131</v>
      </c>
      <c r="F45" s="307"/>
      <c r="G45" s="307" t="s">
        <v>1685</v>
      </c>
      <c r="H45" s="307"/>
      <c r="I45" s="307"/>
      <c r="J45" s="307"/>
      <c r="K45" s="305"/>
    </row>
    <row r="46" s="1" customFormat="1" ht="12.75" customHeight="1">
      <c r="B46" s="308"/>
      <c r="C46" s="309"/>
      <c r="D46" s="307"/>
      <c r="E46" s="307"/>
      <c r="F46" s="307"/>
      <c r="G46" s="307"/>
      <c r="H46" s="307"/>
      <c r="I46" s="307"/>
      <c r="J46" s="307"/>
      <c r="K46" s="305"/>
    </row>
    <row r="47" s="1" customFormat="1" ht="15" customHeight="1">
      <c r="B47" s="308"/>
      <c r="C47" s="309"/>
      <c r="D47" s="307" t="s">
        <v>1686</v>
      </c>
      <c r="E47" s="307"/>
      <c r="F47" s="307"/>
      <c r="G47" s="307"/>
      <c r="H47" s="307"/>
      <c r="I47" s="307"/>
      <c r="J47" s="307"/>
      <c r="K47" s="305"/>
    </row>
    <row r="48" s="1" customFormat="1" ht="15" customHeight="1">
      <c r="B48" s="308"/>
      <c r="C48" s="309"/>
      <c r="D48" s="309"/>
      <c r="E48" s="307" t="s">
        <v>1687</v>
      </c>
      <c r="F48" s="307"/>
      <c r="G48" s="307"/>
      <c r="H48" s="307"/>
      <c r="I48" s="307"/>
      <c r="J48" s="307"/>
      <c r="K48" s="305"/>
    </row>
    <row r="49" s="1" customFormat="1" ht="15" customHeight="1">
      <c r="B49" s="308"/>
      <c r="C49" s="309"/>
      <c r="D49" s="309"/>
      <c r="E49" s="307" t="s">
        <v>1688</v>
      </c>
      <c r="F49" s="307"/>
      <c r="G49" s="307"/>
      <c r="H49" s="307"/>
      <c r="I49" s="307"/>
      <c r="J49" s="307"/>
      <c r="K49" s="305"/>
    </row>
    <row r="50" s="1" customFormat="1" ht="15" customHeight="1">
      <c r="B50" s="308"/>
      <c r="C50" s="309"/>
      <c r="D50" s="309"/>
      <c r="E50" s="307" t="s">
        <v>1689</v>
      </c>
      <c r="F50" s="307"/>
      <c r="G50" s="307"/>
      <c r="H50" s="307"/>
      <c r="I50" s="307"/>
      <c r="J50" s="307"/>
      <c r="K50" s="305"/>
    </row>
    <row r="51" s="1" customFormat="1" ht="15" customHeight="1">
      <c r="B51" s="308"/>
      <c r="C51" s="309"/>
      <c r="D51" s="307" t="s">
        <v>1690</v>
      </c>
      <c r="E51" s="307"/>
      <c r="F51" s="307"/>
      <c r="G51" s="307"/>
      <c r="H51" s="307"/>
      <c r="I51" s="307"/>
      <c r="J51" s="307"/>
      <c r="K51" s="305"/>
    </row>
    <row r="52" s="1" customFormat="1" ht="25.5" customHeight="1">
      <c r="B52" s="303"/>
      <c r="C52" s="304" t="s">
        <v>1691</v>
      </c>
      <c r="D52" s="304"/>
      <c r="E52" s="304"/>
      <c r="F52" s="304"/>
      <c r="G52" s="304"/>
      <c r="H52" s="304"/>
      <c r="I52" s="304"/>
      <c r="J52" s="304"/>
      <c r="K52" s="305"/>
    </row>
    <row r="53" s="1" customFormat="1" ht="5.25" customHeight="1">
      <c r="B53" s="303"/>
      <c r="C53" s="306"/>
      <c r="D53" s="306"/>
      <c r="E53" s="306"/>
      <c r="F53" s="306"/>
      <c r="G53" s="306"/>
      <c r="H53" s="306"/>
      <c r="I53" s="306"/>
      <c r="J53" s="306"/>
      <c r="K53" s="305"/>
    </row>
    <row r="54" s="1" customFormat="1" ht="15" customHeight="1">
      <c r="B54" s="303"/>
      <c r="C54" s="307" t="s">
        <v>1692</v>
      </c>
      <c r="D54" s="307"/>
      <c r="E54" s="307"/>
      <c r="F54" s="307"/>
      <c r="G54" s="307"/>
      <c r="H54" s="307"/>
      <c r="I54" s="307"/>
      <c r="J54" s="307"/>
      <c r="K54" s="305"/>
    </row>
    <row r="55" s="1" customFormat="1" ht="15" customHeight="1">
      <c r="B55" s="303"/>
      <c r="C55" s="307" t="s">
        <v>1693</v>
      </c>
      <c r="D55" s="307"/>
      <c r="E55" s="307"/>
      <c r="F55" s="307"/>
      <c r="G55" s="307"/>
      <c r="H55" s="307"/>
      <c r="I55" s="307"/>
      <c r="J55" s="307"/>
      <c r="K55" s="305"/>
    </row>
    <row r="56" s="1" customFormat="1" ht="12.75" customHeight="1">
      <c r="B56" s="303"/>
      <c r="C56" s="307"/>
      <c r="D56" s="307"/>
      <c r="E56" s="307"/>
      <c r="F56" s="307"/>
      <c r="G56" s="307"/>
      <c r="H56" s="307"/>
      <c r="I56" s="307"/>
      <c r="J56" s="307"/>
      <c r="K56" s="305"/>
    </row>
    <row r="57" s="1" customFormat="1" ht="15" customHeight="1">
      <c r="B57" s="303"/>
      <c r="C57" s="307" t="s">
        <v>1694</v>
      </c>
      <c r="D57" s="307"/>
      <c r="E57" s="307"/>
      <c r="F57" s="307"/>
      <c r="G57" s="307"/>
      <c r="H57" s="307"/>
      <c r="I57" s="307"/>
      <c r="J57" s="307"/>
      <c r="K57" s="305"/>
    </row>
    <row r="58" s="1" customFormat="1" ht="15" customHeight="1">
      <c r="B58" s="303"/>
      <c r="C58" s="309"/>
      <c r="D58" s="307" t="s">
        <v>1695</v>
      </c>
      <c r="E58" s="307"/>
      <c r="F58" s="307"/>
      <c r="G58" s="307"/>
      <c r="H58" s="307"/>
      <c r="I58" s="307"/>
      <c r="J58" s="307"/>
      <c r="K58" s="305"/>
    </row>
    <row r="59" s="1" customFormat="1" ht="15" customHeight="1">
      <c r="B59" s="303"/>
      <c r="C59" s="309"/>
      <c r="D59" s="307" t="s">
        <v>1696</v>
      </c>
      <c r="E59" s="307"/>
      <c r="F59" s="307"/>
      <c r="G59" s="307"/>
      <c r="H59" s="307"/>
      <c r="I59" s="307"/>
      <c r="J59" s="307"/>
      <c r="K59" s="305"/>
    </row>
    <row r="60" s="1" customFormat="1" ht="15" customHeight="1">
      <c r="B60" s="303"/>
      <c r="C60" s="309"/>
      <c r="D60" s="307" t="s">
        <v>1697</v>
      </c>
      <c r="E60" s="307"/>
      <c r="F60" s="307"/>
      <c r="G60" s="307"/>
      <c r="H60" s="307"/>
      <c r="I60" s="307"/>
      <c r="J60" s="307"/>
      <c r="K60" s="305"/>
    </row>
    <row r="61" s="1" customFormat="1" ht="15" customHeight="1">
      <c r="B61" s="303"/>
      <c r="C61" s="309"/>
      <c r="D61" s="307" t="s">
        <v>1698</v>
      </c>
      <c r="E61" s="307"/>
      <c r="F61" s="307"/>
      <c r="G61" s="307"/>
      <c r="H61" s="307"/>
      <c r="I61" s="307"/>
      <c r="J61" s="307"/>
      <c r="K61" s="305"/>
    </row>
    <row r="62" s="1" customFormat="1" ht="15" customHeight="1">
      <c r="B62" s="303"/>
      <c r="C62" s="309"/>
      <c r="D62" s="312" t="s">
        <v>1699</v>
      </c>
      <c r="E62" s="312"/>
      <c r="F62" s="312"/>
      <c r="G62" s="312"/>
      <c r="H62" s="312"/>
      <c r="I62" s="312"/>
      <c r="J62" s="312"/>
      <c r="K62" s="305"/>
    </row>
    <row r="63" s="1" customFormat="1" ht="15" customHeight="1">
      <c r="B63" s="303"/>
      <c r="C63" s="309"/>
      <c r="D63" s="307" t="s">
        <v>1700</v>
      </c>
      <c r="E63" s="307"/>
      <c r="F63" s="307"/>
      <c r="G63" s="307"/>
      <c r="H63" s="307"/>
      <c r="I63" s="307"/>
      <c r="J63" s="307"/>
      <c r="K63" s="305"/>
    </row>
    <row r="64" s="1" customFormat="1" ht="12.75" customHeight="1">
      <c r="B64" s="303"/>
      <c r="C64" s="309"/>
      <c r="D64" s="309"/>
      <c r="E64" s="313"/>
      <c r="F64" s="309"/>
      <c r="G64" s="309"/>
      <c r="H64" s="309"/>
      <c r="I64" s="309"/>
      <c r="J64" s="309"/>
      <c r="K64" s="305"/>
    </row>
    <row r="65" s="1" customFormat="1" ht="15" customHeight="1">
      <c r="B65" s="303"/>
      <c r="C65" s="309"/>
      <c r="D65" s="307" t="s">
        <v>1701</v>
      </c>
      <c r="E65" s="307"/>
      <c r="F65" s="307"/>
      <c r="G65" s="307"/>
      <c r="H65" s="307"/>
      <c r="I65" s="307"/>
      <c r="J65" s="307"/>
      <c r="K65" s="305"/>
    </row>
    <row r="66" s="1" customFormat="1" ht="15" customHeight="1">
      <c r="B66" s="303"/>
      <c r="C66" s="309"/>
      <c r="D66" s="312" t="s">
        <v>1702</v>
      </c>
      <c r="E66" s="312"/>
      <c r="F66" s="312"/>
      <c r="G66" s="312"/>
      <c r="H66" s="312"/>
      <c r="I66" s="312"/>
      <c r="J66" s="312"/>
      <c r="K66" s="305"/>
    </row>
    <row r="67" s="1" customFormat="1" ht="15" customHeight="1">
      <c r="B67" s="303"/>
      <c r="C67" s="309"/>
      <c r="D67" s="307" t="s">
        <v>1703</v>
      </c>
      <c r="E67" s="307"/>
      <c r="F67" s="307"/>
      <c r="G67" s="307"/>
      <c r="H67" s="307"/>
      <c r="I67" s="307"/>
      <c r="J67" s="307"/>
      <c r="K67" s="305"/>
    </row>
    <row r="68" s="1" customFormat="1" ht="15" customHeight="1">
      <c r="B68" s="303"/>
      <c r="C68" s="309"/>
      <c r="D68" s="307" t="s">
        <v>1704</v>
      </c>
      <c r="E68" s="307"/>
      <c r="F68" s="307"/>
      <c r="G68" s="307"/>
      <c r="H68" s="307"/>
      <c r="I68" s="307"/>
      <c r="J68" s="307"/>
      <c r="K68" s="305"/>
    </row>
    <row r="69" s="1" customFormat="1" ht="15" customHeight="1">
      <c r="B69" s="303"/>
      <c r="C69" s="309"/>
      <c r="D69" s="307" t="s">
        <v>1705</v>
      </c>
      <c r="E69" s="307"/>
      <c r="F69" s="307"/>
      <c r="G69" s="307"/>
      <c r="H69" s="307"/>
      <c r="I69" s="307"/>
      <c r="J69" s="307"/>
      <c r="K69" s="305"/>
    </row>
    <row r="70" s="1" customFormat="1" ht="15" customHeight="1">
      <c r="B70" s="303"/>
      <c r="C70" s="309"/>
      <c r="D70" s="307" t="s">
        <v>1706</v>
      </c>
      <c r="E70" s="307"/>
      <c r="F70" s="307"/>
      <c r="G70" s="307"/>
      <c r="H70" s="307"/>
      <c r="I70" s="307"/>
      <c r="J70" s="307"/>
      <c r="K70" s="305"/>
    </row>
    <row r="71" s="1" customFormat="1" ht="12.75" customHeight="1">
      <c r="B71" s="314"/>
      <c r="C71" s="315"/>
      <c r="D71" s="315"/>
      <c r="E71" s="315"/>
      <c r="F71" s="315"/>
      <c r="G71" s="315"/>
      <c r="H71" s="315"/>
      <c r="I71" s="315"/>
      <c r="J71" s="315"/>
      <c r="K71" s="316"/>
    </row>
    <row r="72" s="1" customFormat="1" ht="18.75" customHeight="1">
      <c r="B72" s="317"/>
      <c r="C72" s="317"/>
      <c r="D72" s="317"/>
      <c r="E72" s="317"/>
      <c r="F72" s="317"/>
      <c r="G72" s="317"/>
      <c r="H72" s="317"/>
      <c r="I72" s="317"/>
      <c r="J72" s="317"/>
      <c r="K72" s="318"/>
    </row>
    <row r="73" s="1" customFormat="1" ht="18.75" customHeight="1">
      <c r="B73" s="318"/>
      <c r="C73" s="318"/>
      <c r="D73" s="318"/>
      <c r="E73" s="318"/>
      <c r="F73" s="318"/>
      <c r="G73" s="318"/>
      <c r="H73" s="318"/>
      <c r="I73" s="318"/>
      <c r="J73" s="318"/>
      <c r="K73" s="318"/>
    </row>
    <row r="74" s="1" customFormat="1" ht="7.5" customHeight="1">
      <c r="B74" s="319"/>
      <c r="C74" s="320"/>
      <c r="D74" s="320"/>
      <c r="E74" s="320"/>
      <c r="F74" s="320"/>
      <c r="G74" s="320"/>
      <c r="H74" s="320"/>
      <c r="I74" s="320"/>
      <c r="J74" s="320"/>
      <c r="K74" s="321"/>
    </row>
    <row r="75" s="1" customFormat="1" ht="45" customHeight="1">
      <c r="B75" s="322"/>
      <c r="C75" s="323" t="s">
        <v>1707</v>
      </c>
      <c r="D75" s="323"/>
      <c r="E75" s="323"/>
      <c r="F75" s="323"/>
      <c r="G75" s="323"/>
      <c r="H75" s="323"/>
      <c r="I75" s="323"/>
      <c r="J75" s="323"/>
      <c r="K75" s="324"/>
    </row>
    <row r="76" s="1" customFormat="1" ht="17.25" customHeight="1">
      <c r="B76" s="322"/>
      <c r="C76" s="325" t="s">
        <v>1708</v>
      </c>
      <c r="D76" s="325"/>
      <c r="E76" s="325"/>
      <c r="F76" s="325" t="s">
        <v>1709</v>
      </c>
      <c r="G76" s="326"/>
      <c r="H76" s="325" t="s">
        <v>52</v>
      </c>
      <c r="I76" s="325" t="s">
        <v>55</v>
      </c>
      <c r="J76" s="325" t="s">
        <v>1710</v>
      </c>
      <c r="K76" s="324"/>
    </row>
    <row r="77" s="1" customFormat="1" ht="17.25" customHeight="1">
      <c r="B77" s="322"/>
      <c r="C77" s="327" t="s">
        <v>1711</v>
      </c>
      <c r="D77" s="327"/>
      <c r="E77" s="327"/>
      <c r="F77" s="328" t="s">
        <v>1712</v>
      </c>
      <c r="G77" s="329"/>
      <c r="H77" s="327"/>
      <c r="I77" s="327"/>
      <c r="J77" s="327" t="s">
        <v>1713</v>
      </c>
      <c r="K77" s="324"/>
    </row>
    <row r="78" s="1" customFormat="1" ht="5.25" customHeight="1">
      <c r="B78" s="322"/>
      <c r="C78" s="330"/>
      <c r="D78" s="330"/>
      <c r="E78" s="330"/>
      <c r="F78" s="330"/>
      <c r="G78" s="331"/>
      <c r="H78" s="330"/>
      <c r="I78" s="330"/>
      <c r="J78" s="330"/>
      <c r="K78" s="324"/>
    </row>
    <row r="79" s="1" customFormat="1" ht="15" customHeight="1">
      <c r="B79" s="322"/>
      <c r="C79" s="310" t="s">
        <v>51</v>
      </c>
      <c r="D79" s="332"/>
      <c r="E79" s="332"/>
      <c r="F79" s="333" t="s">
        <v>1714</v>
      </c>
      <c r="G79" s="334"/>
      <c r="H79" s="310" t="s">
        <v>1715</v>
      </c>
      <c r="I79" s="310" t="s">
        <v>1716</v>
      </c>
      <c r="J79" s="310">
        <v>20</v>
      </c>
      <c r="K79" s="324"/>
    </row>
    <row r="80" s="1" customFormat="1" ht="15" customHeight="1">
      <c r="B80" s="322"/>
      <c r="C80" s="310" t="s">
        <v>1717</v>
      </c>
      <c r="D80" s="310"/>
      <c r="E80" s="310"/>
      <c r="F80" s="333" t="s">
        <v>1714</v>
      </c>
      <c r="G80" s="334"/>
      <c r="H80" s="310" t="s">
        <v>1718</v>
      </c>
      <c r="I80" s="310" t="s">
        <v>1716</v>
      </c>
      <c r="J80" s="310">
        <v>120</v>
      </c>
      <c r="K80" s="324"/>
    </row>
    <row r="81" s="1" customFormat="1" ht="15" customHeight="1">
      <c r="B81" s="335"/>
      <c r="C81" s="310" t="s">
        <v>1719</v>
      </c>
      <c r="D81" s="310"/>
      <c r="E81" s="310"/>
      <c r="F81" s="333" t="s">
        <v>1720</v>
      </c>
      <c r="G81" s="334"/>
      <c r="H81" s="310" t="s">
        <v>1721</v>
      </c>
      <c r="I81" s="310" t="s">
        <v>1716</v>
      </c>
      <c r="J81" s="310">
        <v>50</v>
      </c>
      <c r="K81" s="324"/>
    </row>
    <row r="82" s="1" customFormat="1" ht="15" customHeight="1">
      <c r="B82" s="335"/>
      <c r="C82" s="310" t="s">
        <v>1722</v>
      </c>
      <c r="D82" s="310"/>
      <c r="E82" s="310"/>
      <c r="F82" s="333" t="s">
        <v>1714</v>
      </c>
      <c r="G82" s="334"/>
      <c r="H82" s="310" t="s">
        <v>1723</v>
      </c>
      <c r="I82" s="310" t="s">
        <v>1724</v>
      </c>
      <c r="J82" s="310"/>
      <c r="K82" s="324"/>
    </row>
    <row r="83" s="1" customFormat="1" ht="15" customHeight="1">
      <c r="B83" s="335"/>
      <c r="C83" s="336" t="s">
        <v>1725</v>
      </c>
      <c r="D83" s="336"/>
      <c r="E83" s="336"/>
      <c r="F83" s="337" t="s">
        <v>1720</v>
      </c>
      <c r="G83" s="336"/>
      <c r="H83" s="336" t="s">
        <v>1726</v>
      </c>
      <c r="I83" s="336" t="s">
        <v>1716</v>
      </c>
      <c r="J83" s="336">
        <v>15</v>
      </c>
      <c r="K83" s="324"/>
    </row>
    <row r="84" s="1" customFormat="1" ht="15" customHeight="1">
      <c r="B84" s="335"/>
      <c r="C84" s="336" t="s">
        <v>1727</v>
      </c>
      <c r="D84" s="336"/>
      <c r="E84" s="336"/>
      <c r="F84" s="337" t="s">
        <v>1720</v>
      </c>
      <c r="G84" s="336"/>
      <c r="H84" s="336" t="s">
        <v>1728</v>
      </c>
      <c r="I84" s="336" t="s">
        <v>1716</v>
      </c>
      <c r="J84" s="336">
        <v>15</v>
      </c>
      <c r="K84" s="324"/>
    </row>
    <row r="85" s="1" customFormat="1" ht="15" customHeight="1">
      <c r="B85" s="335"/>
      <c r="C85" s="336" t="s">
        <v>1729</v>
      </c>
      <c r="D85" s="336"/>
      <c r="E85" s="336"/>
      <c r="F85" s="337" t="s">
        <v>1720</v>
      </c>
      <c r="G85" s="336"/>
      <c r="H85" s="336" t="s">
        <v>1730</v>
      </c>
      <c r="I85" s="336" t="s">
        <v>1716</v>
      </c>
      <c r="J85" s="336">
        <v>20</v>
      </c>
      <c r="K85" s="324"/>
    </row>
    <row r="86" s="1" customFormat="1" ht="15" customHeight="1">
      <c r="B86" s="335"/>
      <c r="C86" s="336" t="s">
        <v>1731</v>
      </c>
      <c r="D86" s="336"/>
      <c r="E86" s="336"/>
      <c r="F86" s="337" t="s">
        <v>1720</v>
      </c>
      <c r="G86" s="336"/>
      <c r="H86" s="336" t="s">
        <v>1732</v>
      </c>
      <c r="I86" s="336" t="s">
        <v>1716</v>
      </c>
      <c r="J86" s="336">
        <v>20</v>
      </c>
      <c r="K86" s="324"/>
    </row>
    <row r="87" s="1" customFormat="1" ht="15" customHeight="1">
      <c r="B87" s="335"/>
      <c r="C87" s="310" t="s">
        <v>1733</v>
      </c>
      <c r="D87" s="310"/>
      <c r="E87" s="310"/>
      <c r="F87" s="333" t="s">
        <v>1720</v>
      </c>
      <c r="G87" s="334"/>
      <c r="H87" s="310" t="s">
        <v>1734</v>
      </c>
      <c r="I87" s="310" t="s">
        <v>1716</v>
      </c>
      <c r="J87" s="310">
        <v>50</v>
      </c>
      <c r="K87" s="324"/>
    </row>
    <row r="88" s="1" customFormat="1" ht="15" customHeight="1">
      <c r="B88" s="335"/>
      <c r="C88" s="310" t="s">
        <v>1735</v>
      </c>
      <c r="D88" s="310"/>
      <c r="E88" s="310"/>
      <c r="F88" s="333" t="s">
        <v>1720</v>
      </c>
      <c r="G88" s="334"/>
      <c r="H88" s="310" t="s">
        <v>1736</v>
      </c>
      <c r="I88" s="310" t="s">
        <v>1716</v>
      </c>
      <c r="J88" s="310">
        <v>20</v>
      </c>
      <c r="K88" s="324"/>
    </row>
    <row r="89" s="1" customFormat="1" ht="15" customHeight="1">
      <c r="B89" s="335"/>
      <c r="C89" s="310" t="s">
        <v>1737</v>
      </c>
      <c r="D89" s="310"/>
      <c r="E89" s="310"/>
      <c r="F89" s="333" t="s">
        <v>1720</v>
      </c>
      <c r="G89" s="334"/>
      <c r="H89" s="310" t="s">
        <v>1738</v>
      </c>
      <c r="I89" s="310" t="s">
        <v>1716</v>
      </c>
      <c r="J89" s="310">
        <v>20</v>
      </c>
      <c r="K89" s="324"/>
    </row>
    <row r="90" s="1" customFormat="1" ht="15" customHeight="1">
      <c r="B90" s="335"/>
      <c r="C90" s="310" t="s">
        <v>1739</v>
      </c>
      <c r="D90" s="310"/>
      <c r="E90" s="310"/>
      <c r="F90" s="333" t="s">
        <v>1720</v>
      </c>
      <c r="G90" s="334"/>
      <c r="H90" s="310" t="s">
        <v>1740</v>
      </c>
      <c r="I90" s="310" t="s">
        <v>1716</v>
      </c>
      <c r="J90" s="310">
        <v>50</v>
      </c>
      <c r="K90" s="324"/>
    </row>
    <row r="91" s="1" customFormat="1" ht="15" customHeight="1">
      <c r="B91" s="335"/>
      <c r="C91" s="310" t="s">
        <v>1741</v>
      </c>
      <c r="D91" s="310"/>
      <c r="E91" s="310"/>
      <c r="F91" s="333" t="s">
        <v>1720</v>
      </c>
      <c r="G91" s="334"/>
      <c r="H91" s="310" t="s">
        <v>1741</v>
      </c>
      <c r="I91" s="310" t="s">
        <v>1716</v>
      </c>
      <c r="J91" s="310">
        <v>50</v>
      </c>
      <c r="K91" s="324"/>
    </row>
    <row r="92" s="1" customFormat="1" ht="15" customHeight="1">
      <c r="B92" s="335"/>
      <c r="C92" s="310" t="s">
        <v>1742</v>
      </c>
      <c r="D92" s="310"/>
      <c r="E92" s="310"/>
      <c r="F92" s="333" t="s">
        <v>1720</v>
      </c>
      <c r="G92" s="334"/>
      <c r="H92" s="310" t="s">
        <v>1743</v>
      </c>
      <c r="I92" s="310" t="s">
        <v>1716</v>
      </c>
      <c r="J92" s="310">
        <v>255</v>
      </c>
      <c r="K92" s="324"/>
    </row>
    <row r="93" s="1" customFormat="1" ht="15" customHeight="1">
      <c r="B93" s="335"/>
      <c r="C93" s="310" t="s">
        <v>1744</v>
      </c>
      <c r="D93" s="310"/>
      <c r="E93" s="310"/>
      <c r="F93" s="333" t="s">
        <v>1714</v>
      </c>
      <c r="G93" s="334"/>
      <c r="H93" s="310" t="s">
        <v>1745</v>
      </c>
      <c r="I93" s="310" t="s">
        <v>1746</v>
      </c>
      <c r="J93" s="310"/>
      <c r="K93" s="324"/>
    </row>
    <row r="94" s="1" customFormat="1" ht="15" customHeight="1">
      <c r="B94" s="335"/>
      <c r="C94" s="310" t="s">
        <v>1747</v>
      </c>
      <c r="D94" s="310"/>
      <c r="E94" s="310"/>
      <c r="F94" s="333" t="s">
        <v>1714</v>
      </c>
      <c r="G94" s="334"/>
      <c r="H94" s="310" t="s">
        <v>1748</v>
      </c>
      <c r="I94" s="310" t="s">
        <v>1749</v>
      </c>
      <c r="J94" s="310"/>
      <c r="K94" s="324"/>
    </row>
    <row r="95" s="1" customFormat="1" ht="15" customHeight="1">
      <c r="B95" s="335"/>
      <c r="C95" s="310" t="s">
        <v>1750</v>
      </c>
      <c r="D95" s="310"/>
      <c r="E95" s="310"/>
      <c r="F95" s="333" t="s">
        <v>1714</v>
      </c>
      <c r="G95" s="334"/>
      <c r="H95" s="310" t="s">
        <v>1750</v>
      </c>
      <c r="I95" s="310" t="s">
        <v>1749</v>
      </c>
      <c r="J95" s="310"/>
      <c r="K95" s="324"/>
    </row>
    <row r="96" s="1" customFormat="1" ht="15" customHeight="1">
      <c r="B96" s="335"/>
      <c r="C96" s="310" t="s">
        <v>36</v>
      </c>
      <c r="D96" s="310"/>
      <c r="E96" s="310"/>
      <c r="F96" s="333" t="s">
        <v>1714</v>
      </c>
      <c r="G96" s="334"/>
      <c r="H96" s="310" t="s">
        <v>1751</v>
      </c>
      <c r="I96" s="310" t="s">
        <v>1749</v>
      </c>
      <c r="J96" s="310"/>
      <c r="K96" s="324"/>
    </row>
    <row r="97" s="1" customFormat="1" ht="15" customHeight="1">
      <c r="B97" s="335"/>
      <c r="C97" s="310" t="s">
        <v>46</v>
      </c>
      <c r="D97" s="310"/>
      <c r="E97" s="310"/>
      <c r="F97" s="333" t="s">
        <v>1714</v>
      </c>
      <c r="G97" s="334"/>
      <c r="H97" s="310" t="s">
        <v>1752</v>
      </c>
      <c r="I97" s="310" t="s">
        <v>1749</v>
      </c>
      <c r="J97" s="310"/>
      <c r="K97" s="324"/>
    </row>
    <row r="98" s="1" customFormat="1" ht="15" customHeight="1">
      <c r="B98" s="338"/>
      <c r="C98" s="339"/>
      <c r="D98" s="339"/>
      <c r="E98" s="339"/>
      <c r="F98" s="339"/>
      <c r="G98" s="339"/>
      <c r="H98" s="339"/>
      <c r="I98" s="339"/>
      <c r="J98" s="339"/>
      <c r="K98" s="340"/>
    </row>
    <row r="99" s="1" customFormat="1" ht="18.75" customHeight="1">
      <c r="B99" s="341"/>
      <c r="C99" s="342"/>
      <c r="D99" s="342"/>
      <c r="E99" s="342"/>
      <c r="F99" s="342"/>
      <c r="G99" s="342"/>
      <c r="H99" s="342"/>
      <c r="I99" s="342"/>
      <c r="J99" s="342"/>
      <c r="K99" s="341"/>
    </row>
    <row r="100" s="1" customFormat="1" ht="18.75" customHeight="1">
      <c r="B100" s="318"/>
      <c r="C100" s="318"/>
      <c r="D100" s="318"/>
      <c r="E100" s="318"/>
      <c r="F100" s="318"/>
      <c r="G100" s="318"/>
      <c r="H100" s="318"/>
      <c r="I100" s="318"/>
      <c r="J100" s="318"/>
      <c r="K100" s="318"/>
    </row>
    <row r="101" s="1" customFormat="1" ht="7.5" customHeight="1">
      <c r="B101" s="319"/>
      <c r="C101" s="320"/>
      <c r="D101" s="320"/>
      <c r="E101" s="320"/>
      <c r="F101" s="320"/>
      <c r="G101" s="320"/>
      <c r="H101" s="320"/>
      <c r="I101" s="320"/>
      <c r="J101" s="320"/>
      <c r="K101" s="321"/>
    </row>
    <row r="102" s="1" customFormat="1" ht="45" customHeight="1">
      <c r="B102" s="322"/>
      <c r="C102" s="323" t="s">
        <v>1753</v>
      </c>
      <c r="D102" s="323"/>
      <c r="E102" s="323"/>
      <c r="F102" s="323"/>
      <c r="G102" s="323"/>
      <c r="H102" s="323"/>
      <c r="I102" s="323"/>
      <c r="J102" s="323"/>
      <c r="K102" s="324"/>
    </row>
    <row r="103" s="1" customFormat="1" ht="17.25" customHeight="1">
      <c r="B103" s="322"/>
      <c r="C103" s="325" t="s">
        <v>1708</v>
      </c>
      <c r="D103" s="325"/>
      <c r="E103" s="325"/>
      <c r="F103" s="325" t="s">
        <v>1709</v>
      </c>
      <c r="G103" s="326"/>
      <c r="H103" s="325" t="s">
        <v>52</v>
      </c>
      <c r="I103" s="325" t="s">
        <v>55</v>
      </c>
      <c r="J103" s="325" t="s">
        <v>1710</v>
      </c>
      <c r="K103" s="324"/>
    </row>
    <row r="104" s="1" customFormat="1" ht="17.25" customHeight="1">
      <c r="B104" s="322"/>
      <c r="C104" s="327" t="s">
        <v>1711</v>
      </c>
      <c r="D104" s="327"/>
      <c r="E104" s="327"/>
      <c r="F104" s="328" t="s">
        <v>1712</v>
      </c>
      <c r="G104" s="329"/>
      <c r="H104" s="327"/>
      <c r="I104" s="327"/>
      <c r="J104" s="327" t="s">
        <v>1713</v>
      </c>
      <c r="K104" s="324"/>
    </row>
    <row r="105" s="1" customFormat="1" ht="5.25" customHeight="1">
      <c r="B105" s="322"/>
      <c r="C105" s="325"/>
      <c r="D105" s="325"/>
      <c r="E105" s="325"/>
      <c r="F105" s="325"/>
      <c r="G105" s="343"/>
      <c r="H105" s="325"/>
      <c r="I105" s="325"/>
      <c r="J105" s="325"/>
      <c r="K105" s="324"/>
    </row>
    <row r="106" s="1" customFormat="1" ht="15" customHeight="1">
      <c r="B106" s="322"/>
      <c r="C106" s="310" t="s">
        <v>51</v>
      </c>
      <c r="D106" s="332"/>
      <c r="E106" s="332"/>
      <c r="F106" s="333" t="s">
        <v>1714</v>
      </c>
      <c r="G106" s="310"/>
      <c r="H106" s="310" t="s">
        <v>1754</v>
      </c>
      <c r="I106" s="310" t="s">
        <v>1716</v>
      </c>
      <c r="J106" s="310">
        <v>20</v>
      </c>
      <c r="K106" s="324"/>
    </row>
    <row r="107" s="1" customFormat="1" ht="15" customHeight="1">
      <c r="B107" s="322"/>
      <c r="C107" s="310" t="s">
        <v>1717</v>
      </c>
      <c r="D107" s="310"/>
      <c r="E107" s="310"/>
      <c r="F107" s="333" t="s">
        <v>1714</v>
      </c>
      <c r="G107" s="310"/>
      <c r="H107" s="310" t="s">
        <v>1754</v>
      </c>
      <c r="I107" s="310" t="s">
        <v>1716</v>
      </c>
      <c r="J107" s="310">
        <v>120</v>
      </c>
      <c r="K107" s="324"/>
    </row>
    <row r="108" s="1" customFormat="1" ht="15" customHeight="1">
      <c r="B108" s="335"/>
      <c r="C108" s="310" t="s">
        <v>1719</v>
      </c>
      <c r="D108" s="310"/>
      <c r="E108" s="310"/>
      <c r="F108" s="333" t="s">
        <v>1720</v>
      </c>
      <c r="G108" s="310"/>
      <c r="H108" s="310" t="s">
        <v>1754</v>
      </c>
      <c r="I108" s="310" t="s">
        <v>1716</v>
      </c>
      <c r="J108" s="310">
        <v>50</v>
      </c>
      <c r="K108" s="324"/>
    </row>
    <row r="109" s="1" customFormat="1" ht="15" customHeight="1">
      <c r="B109" s="335"/>
      <c r="C109" s="310" t="s">
        <v>1722</v>
      </c>
      <c r="D109" s="310"/>
      <c r="E109" s="310"/>
      <c r="F109" s="333" t="s">
        <v>1714</v>
      </c>
      <c r="G109" s="310"/>
      <c r="H109" s="310" t="s">
        <v>1754</v>
      </c>
      <c r="I109" s="310" t="s">
        <v>1724</v>
      </c>
      <c r="J109" s="310"/>
      <c r="K109" s="324"/>
    </row>
    <row r="110" s="1" customFormat="1" ht="15" customHeight="1">
      <c r="B110" s="335"/>
      <c r="C110" s="310" t="s">
        <v>1733</v>
      </c>
      <c r="D110" s="310"/>
      <c r="E110" s="310"/>
      <c r="F110" s="333" t="s">
        <v>1720</v>
      </c>
      <c r="G110" s="310"/>
      <c r="H110" s="310" t="s">
        <v>1754</v>
      </c>
      <c r="I110" s="310" t="s">
        <v>1716</v>
      </c>
      <c r="J110" s="310">
        <v>50</v>
      </c>
      <c r="K110" s="324"/>
    </row>
    <row r="111" s="1" customFormat="1" ht="15" customHeight="1">
      <c r="B111" s="335"/>
      <c r="C111" s="310" t="s">
        <v>1741</v>
      </c>
      <c r="D111" s="310"/>
      <c r="E111" s="310"/>
      <c r="F111" s="333" t="s">
        <v>1720</v>
      </c>
      <c r="G111" s="310"/>
      <c r="H111" s="310" t="s">
        <v>1754</v>
      </c>
      <c r="I111" s="310" t="s">
        <v>1716</v>
      </c>
      <c r="J111" s="310">
        <v>50</v>
      </c>
      <c r="K111" s="324"/>
    </row>
    <row r="112" s="1" customFormat="1" ht="15" customHeight="1">
      <c r="B112" s="335"/>
      <c r="C112" s="310" t="s">
        <v>1739</v>
      </c>
      <c r="D112" s="310"/>
      <c r="E112" s="310"/>
      <c r="F112" s="333" t="s">
        <v>1720</v>
      </c>
      <c r="G112" s="310"/>
      <c r="H112" s="310" t="s">
        <v>1754</v>
      </c>
      <c r="I112" s="310" t="s">
        <v>1716</v>
      </c>
      <c r="J112" s="310">
        <v>50</v>
      </c>
      <c r="K112" s="324"/>
    </row>
    <row r="113" s="1" customFormat="1" ht="15" customHeight="1">
      <c r="B113" s="335"/>
      <c r="C113" s="310" t="s">
        <v>51</v>
      </c>
      <c r="D113" s="310"/>
      <c r="E113" s="310"/>
      <c r="F113" s="333" t="s">
        <v>1714</v>
      </c>
      <c r="G113" s="310"/>
      <c r="H113" s="310" t="s">
        <v>1755</v>
      </c>
      <c r="I113" s="310" t="s">
        <v>1716</v>
      </c>
      <c r="J113" s="310">
        <v>20</v>
      </c>
      <c r="K113" s="324"/>
    </row>
    <row r="114" s="1" customFormat="1" ht="15" customHeight="1">
      <c r="B114" s="335"/>
      <c r="C114" s="310" t="s">
        <v>1756</v>
      </c>
      <c r="D114" s="310"/>
      <c r="E114" s="310"/>
      <c r="F114" s="333" t="s">
        <v>1714</v>
      </c>
      <c r="G114" s="310"/>
      <c r="H114" s="310" t="s">
        <v>1757</v>
      </c>
      <c r="I114" s="310" t="s">
        <v>1716</v>
      </c>
      <c r="J114" s="310">
        <v>120</v>
      </c>
      <c r="K114" s="324"/>
    </row>
    <row r="115" s="1" customFormat="1" ht="15" customHeight="1">
      <c r="B115" s="335"/>
      <c r="C115" s="310" t="s">
        <v>36</v>
      </c>
      <c r="D115" s="310"/>
      <c r="E115" s="310"/>
      <c r="F115" s="333" t="s">
        <v>1714</v>
      </c>
      <c r="G115" s="310"/>
      <c r="H115" s="310" t="s">
        <v>1758</v>
      </c>
      <c r="I115" s="310" t="s">
        <v>1749</v>
      </c>
      <c r="J115" s="310"/>
      <c r="K115" s="324"/>
    </row>
    <row r="116" s="1" customFormat="1" ht="15" customHeight="1">
      <c r="B116" s="335"/>
      <c r="C116" s="310" t="s">
        <v>46</v>
      </c>
      <c r="D116" s="310"/>
      <c r="E116" s="310"/>
      <c r="F116" s="333" t="s">
        <v>1714</v>
      </c>
      <c r="G116" s="310"/>
      <c r="H116" s="310" t="s">
        <v>1759</v>
      </c>
      <c r="I116" s="310" t="s">
        <v>1749</v>
      </c>
      <c r="J116" s="310"/>
      <c r="K116" s="324"/>
    </row>
    <row r="117" s="1" customFormat="1" ht="15" customHeight="1">
      <c r="B117" s="335"/>
      <c r="C117" s="310" t="s">
        <v>55</v>
      </c>
      <c r="D117" s="310"/>
      <c r="E117" s="310"/>
      <c r="F117" s="333" t="s">
        <v>1714</v>
      </c>
      <c r="G117" s="310"/>
      <c r="H117" s="310" t="s">
        <v>1760</v>
      </c>
      <c r="I117" s="310" t="s">
        <v>1761</v>
      </c>
      <c r="J117" s="310"/>
      <c r="K117" s="324"/>
    </row>
    <row r="118" s="1" customFormat="1" ht="15" customHeight="1">
      <c r="B118" s="338"/>
      <c r="C118" s="344"/>
      <c r="D118" s="344"/>
      <c r="E118" s="344"/>
      <c r="F118" s="344"/>
      <c r="G118" s="344"/>
      <c r="H118" s="344"/>
      <c r="I118" s="344"/>
      <c r="J118" s="344"/>
      <c r="K118" s="340"/>
    </row>
    <row r="119" s="1" customFormat="1" ht="18.75" customHeight="1">
      <c r="B119" s="345"/>
      <c r="C119" s="346"/>
      <c r="D119" s="346"/>
      <c r="E119" s="346"/>
      <c r="F119" s="347"/>
      <c r="G119" s="346"/>
      <c r="H119" s="346"/>
      <c r="I119" s="346"/>
      <c r="J119" s="346"/>
      <c r="K119" s="345"/>
    </row>
    <row r="120" s="1" customFormat="1" ht="18.75" customHeight="1">
      <c r="B120" s="318"/>
      <c r="C120" s="318"/>
      <c r="D120" s="318"/>
      <c r="E120" s="318"/>
      <c r="F120" s="318"/>
      <c r="G120" s="318"/>
      <c r="H120" s="318"/>
      <c r="I120" s="318"/>
      <c r="J120" s="318"/>
      <c r="K120" s="318"/>
    </row>
    <row r="121" s="1" customFormat="1" ht="7.5" customHeight="1">
      <c r="B121" s="348"/>
      <c r="C121" s="349"/>
      <c r="D121" s="349"/>
      <c r="E121" s="349"/>
      <c r="F121" s="349"/>
      <c r="G121" s="349"/>
      <c r="H121" s="349"/>
      <c r="I121" s="349"/>
      <c r="J121" s="349"/>
      <c r="K121" s="350"/>
    </row>
    <row r="122" s="1" customFormat="1" ht="45" customHeight="1">
      <c r="B122" s="351"/>
      <c r="C122" s="301" t="s">
        <v>1762</v>
      </c>
      <c r="D122" s="301"/>
      <c r="E122" s="301"/>
      <c r="F122" s="301"/>
      <c r="G122" s="301"/>
      <c r="H122" s="301"/>
      <c r="I122" s="301"/>
      <c r="J122" s="301"/>
      <c r="K122" s="352"/>
    </row>
    <row r="123" s="1" customFormat="1" ht="17.25" customHeight="1">
      <c r="B123" s="353"/>
      <c r="C123" s="325" t="s">
        <v>1708</v>
      </c>
      <c r="D123" s="325"/>
      <c r="E123" s="325"/>
      <c r="F123" s="325" t="s">
        <v>1709</v>
      </c>
      <c r="G123" s="326"/>
      <c r="H123" s="325" t="s">
        <v>52</v>
      </c>
      <c r="I123" s="325" t="s">
        <v>55</v>
      </c>
      <c r="J123" s="325" t="s">
        <v>1710</v>
      </c>
      <c r="K123" s="354"/>
    </row>
    <row r="124" s="1" customFormat="1" ht="17.25" customHeight="1">
      <c r="B124" s="353"/>
      <c r="C124" s="327" t="s">
        <v>1711</v>
      </c>
      <c r="D124" s="327"/>
      <c r="E124" s="327"/>
      <c r="F124" s="328" t="s">
        <v>1712</v>
      </c>
      <c r="G124" s="329"/>
      <c r="H124" s="327"/>
      <c r="I124" s="327"/>
      <c r="J124" s="327" t="s">
        <v>1713</v>
      </c>
      <c r="K124" s="354"/>
    </row>
    <row r="125" s="1" customFormat="1" ht="5.25" customHeight="1">
      <c r="B125" s="355"/>
      <c r="C125" s="330"/>
      <c r="D125" s="330"/>
      <c r="E125" s="330"/>
      <c r="F125" s="330"/>
      <c r="G125" s="356"/>
      <c r="H125" s="330"/>
      <c r="I125" s="330"/>
      <c r="J125" s="330"/>
      <c r="K125" s="357"/>
    </row>
    <row r="126" s="1" customFormat="1" ht="15" customHeight="1">
      <c r="B126" s="355"/>
      <c r="C126" s="310" t="s">
        <v>1717</v>
      </c>
      <c r="D126" s="332"/>
      <c r="E126" s="332"/>
      <c r="F126" s="333" t="s">
        <v>1714</v>
      </c>
      <c r="G126" s="310"/>
      <c r="H126" s="310" t="s">
        <v>1754</v>
      </c>
      <c r="I126" s="310" t="s">
        <v>1716</v>
      </c>
      <c r="J126" s="310">
        <v>120</v>
      </c>
      <c r="K126" s="358"/>
    </row>
    <row r="127" s="1" customFormat="1" ht="15" customHeight="1">
      <c r="B127" s="355"/>
      <c r="C127" s="310" t="s">
        <v>1763</v>
      </c>
      <c r="D127" s="310"/>
      <c r="E127" s="310"/>
      <c r="F127" s="333" t="s">
        <v>1714</v>
      </c>
      <c r="G127" s="310"/>
      <c r="H127" s="310" t="s">
        <v>1764</v>
      </c>
      <c r="I127" s="310" t="s">
        <v>1716</v>
      </c>
      <c r="J127" s="310" t="s">
        <v>1765</v>
      </c>
      <c r="K127" s="358"/>
    </row>
    <row r="128" s="1" customFormat="1" ht="15" customHeight="1">
      <c r="B128" s="355"/>
      <c r="C128" s="310" t="s">
        <v>83</v>
      </c>
      <c r="D128" s="310"/>
      <c r="E128" s="310"/>
      <c r="F128" s="333" t="s">
        <v>1714</v>
      </c>
      <c r="G128" s="310"/>
      <c r="H128" s="310" t="s">
        <v>1766</v>
      </c>
      <c r="I128" s="310" t="s">
        <v>1716</v>
      </c>
      <c r="J128" s="310" t="s">
        <v>1765</v>
      </c>
      <c r="K128" s="358"/>
    </row>
    <row r="129" s="1" customFormat="1" ht="15" customHeight="1">
      <c r="B129" s="355"/>
      <c r="C129" s="310" t="s">
        <v>1725</v>
      </c>
      <c r="D129" s="310"/>
      <c r="E129" s="310"/>
      <c r="F129" s="333" t="s">
        <v>1720</v>
      </c>
      <c r="G129" s="310"/>
      <c r="H129" s="310" t="s">
        <v>1726</v>
      </c>
      <c r="I129" s="310" t="s">
        <v>1716</v>
      </c>
      <c r="J129" s="310">
        <v>15</v>
      </c>
      <c r="K129" s="358"/>
    </row>
    <row r="130" s="1" customFormat="1" ht="15" customHeight="1">
      <c r="B130" s="355"/>
      <c r="C130" s="336" t="s">
        <v>1727</v>
      </c>
      <c r="D130" s="336"/>
      <c r="E130" s="336"/>
      <c r="F130" s="337" t="s">
        <v>1720</v>
      </c>
      <c r="G130" s="336"/>
      <c r="H130" s="336" t="s">
        <v>1728</v>
      </c>
      <c r="I130" s="336" t="s">
        <v>1716</v>
      </c>
      <c r="J130" s="336">
        <v>15</v>
      </c>
      <c r="K130" s="358"/>
    </row>
    <row r="131" s="1" customFormat="1" ht="15" customHeight="1">
      <c r="B131" s="355"/>
      <c r="C131" s="336" t="s">
        <v>1729</v>
      </c>
      <c r="D131" s="336"/>
      <c r="E131" s="336"/>
      <c r="F131" s="337" t="s">
        <v>1720</v>
      </c>
      <c r="G131" s="336"/>
      <c r="H131" s="336" t="s">
        <v>1730</v>
      </c>
      <c r="I131" s="336" t="s">
        <v>1716</v>
      </c>
      <c r="J131" s="336">
        <v>20</v>
      </c>
      <c r="K131" s="358"/>
    </row>
    <row r="132" s="1" customFormat="1" ht="15" customHeight="1">
      <c r="B132" s="355"/>
      <c r="C132" s="336" t="s">
        <v>1731</v>
      </c>
      <c r="D132" s="336"/>
      <c r="E132" s="336"/>
      <c r="F132" s="337" t="s">
        <v>1720</v>
      </c>
      <c r="G132" s="336"/>
      <c r="H132" s="336" t="s">
        <v>1732</v>
      </c>
      <c r="I132" s="336" t="s">
        <v>1716</v>
      </c>
      <c r="J132" s="336">
        <v>20</v>
      </c>
      <c r="K132" s="358"/>
    </row>
    <row r="133" s="1" customFormat="1" ht="15" customHeight="1">
      <c r="B133" s="355"/>
      <c r="C133" s="310" t="s">
        <v>1719</v>
      </c>
      <c r="D133" s="310"/>
      <c r="E133" s="310"/>
      <c r="F133" s="333" t="s">
        <v>1720</v>
      </c>
      <c r="G133" s="310"/>
      <c r="H133" s="310" t="s">
        <v>1754</v>
      </c>
      <c r="I133" s="310" t="s">
        <v>1716</v>
      </c>
      <c r="J133" s="310">
        <v>50</v>
      </c>
      <c r="K133" s="358"/>
    </row>
    <row r="134" s="1" customFormat="1" ht="15" customHeight="1">
      <c r="B134" s="355"/>
      <c r="C134" s="310" t="s">
        <v>1733</v>
      </c>
      <c r="D134" s="310"/>
      <c r="E134" s="310"/>
      <c r="F134" s="333" t="s">
        <v>1720</v>
      </c>
      <c r="G134" s="310"/>
      <c r="H134" s="310" t="s">
        <v>1754</v>
      </c>
      <c r="I134" s="310" t="s">
        <v>1716</v>
      </c>
      <c r="J134" s="310">
        <v>50</v>
      </c>
      <c r="K134" s="358"/>
    </row>
    <row r="135" s="1" customFormat="1" ht="15" customHeight="1">
      <c r="B135" s="355"/>
      <c r="C135" s="310" t="s">
        <v>1739</v>
      </c>
      <c r="D135" s="310"/>
      <c r="E135" s="310"/>
      <c r="F135" s="333" t="s">
        <v>1720</v>
      </c>
      <c r="G135" s="310"/>
      <c r="H135" s="310" t="s">
        <v>1754</v>
      </c>
      <c r="I135" s="310" t="s">
        <v>1716</v>
      </c>
      <c r="J135" s="310">
        <v>50</v>
      </c>
      <c r="K135" s="358"/>
    </row>
    <row r="136" s="1" customFormat="1" ht="15" customHeight="1">
      <c r="B136" s="355"/>
      <c r="C136" s="310" t="s">
        <v>1741</v>
      </c>
      <c r="D136" s="310"/>
      <c r="E136" s="310"/>
      <c r="F136" s="333" t="s">
        <v>1720</v>
      </c>
      <c r="G136" s="310"/>
      <c r="H136" s="310" t="s">
        <v>1754</v>
      </c>
      <c r="I136" s="310" t="s">
        <v>1716</v>
      </c>
      <c r="J136" s="310">
        <v>50</v>
      </c>
      <c r="K136" s="358"/>
    </row>
    <row r="137" s="1" customFormat="1" ht="15" customHeight="1">
      <c r="B137" s="355"/>
      <c r="C137" s="310" t="s">
        <v>1742</v>
      </c>
      <c r="D137" s="310"/>
      <c r="E137" s="310"/>
      <c r="F137" s="333" t="s">
        <v>1720</v>
      </c>
      <c r="G137" s="310"/>
      <c r="H137" s="310" t="s">
        <v>1767</v>
      </c>
      <c r="I137" s="310" t="s">
        <v>1716</v>
      </c>
      <c r="J137" s="310">
        <v>255</v>
      </c>
      <c r="K137" s="358"/>
    </row>
    <row r="138" s="1" customFormat="1" ht="15" customHeight="1">
      <c r="B138" s="355"/>
      <c r="C138" s="310" t="s">
        <v>1744</v>
      </c>
      <c r="D138" s="310"/>
      <c r="E138" s="310"/>
      <c r="F138" s="333" t="s">
        <v>1714</v>
      </c>
      <c r="G138" s="310"/>
      <c r="H138" s="310" t="s">
        <v>1768</v>
      </c>
      <c r="I138" s="310" t="s">
        <v>1746</v>
      </c>
      <c r="J138" s="310"/>
      <c r="K138" s="358"/>
    </row>
    <row r="139" s="1" customFormat="1" ht="15" customHeight="1">
      <c r="B139" s="355"/>
      <c r="C139" s="310" t="s">
        <v>1747</v>
      </c>
      <c r="D139" s="310"/>
      <c r="E139" s="310"/>
      <c r="F139" s="333" t="s">
        <v>1714</v>
      </c>
      <c r="G139" s="310"/>
      <c r="H139" s="310" t="s">
        <v>1769</v>
      </c>
      <c r="I139" s="310" t="s">
        <v>1749</v>
      </c>
      <c r="J139" s="310"/>
      <c r="K139" s="358"/>
    </row>
    <row r="140" s="1" customFormat="1" ht="15" customHeight="1">
      <c r="B140" s="355"/>
      <c r="C140" s="310" t="s">
        <v>1750</v>
      </c>
      <c r="D140" s="310"/>
      <c r="E140" s="310"/>
      <c r="F140" s="333" t="s">
        <v>1714</v>
      </c>
      <c r="G140" s="310"/>
      <c r="H140" s="310" t="s">
        <v>1750</v>
      </c>
      <c r="I140" s="310" t="s">
        <v>1749</v>
      </c>
      <c r="J140" s="310"/>
      <c r="K140" s="358"/>
    </row>
    <row r="141" s="1" customFormat="1" ht="15" customHeight="1">
      <c r="B141" s="355"/>
      <c r="C141" s="310" t="s">
        <v>36</v>
      </c>
      <c r="D141" s="310"/>
      <c r="E141" s="310"/>
      <c r="F141" s="333" t="s">
        <v>1714</v>
      </c>
      <c r="G141" s="310"/>
      <c r="H141" s="310" t="s">
        <v>1770</v>
      </c>
      <c r="I141" s="310" t="s">
        <v>1749</v>
      </c>
      <c r="J141" s="310"/>
      <c r="K141" s="358"/>
    </row>
    <row r="142" s="1" customFormat="1" ht="15" customHeight="1">
      <c r="B142" s="355"/>
      <c r="C142" s="310" t="s">
        <v>1771</v>
      </c>
      <c r="D142" s="310"/>
      <c r="E142" s="310"/>
      <c r="F142" s="333" t="s">
        <v>1714</v>
      </c>
      <c r="G142" s="310"/>
      <c r="H142" s="310" t="s">
        <v>1772</v>
      </c>
      <c r="I142" s="310" t="s">
        <v>1749</v>
      </c>
      <c r="J142" s="310"/>
      <c r="K142" s="358"/>
    </row>
    <row r="143" s="1" customFormat="1" ht="15" customHeight="1">
      <c r="B143" s="359"/>
      <c r="C143" s="360"/>
      <c r="D143" s="360"/>
      <c r="E143" s="360"/>
      <c r="F143" s="360"/>
      <c r="G143" s="360"/>
      <c r="H143" s="360"/>
      <c r="I143" s="360"/>
      <c r="J143" s="360"/>
      <c r="K143" s="361"/>
    </row>
    <row r="144" s="1" customFormat="1" ht="18.75" customHeight="1">
      <c r="B144" s="346"/>
      <c r="C144" s="346"/>
      <c r="D144" s="346"/>
      <c r="E144" s="346"/>
      <c r="F144" s="347"/>
      <c r="G144" s="346"/>
      <c r="H144" s="346"/>
      <c r="I144" s="346"/>
      <c r="J144" s="346"/>
      <c r="K144" s="346"/>
    </row>
    <row r="145" s="1" customFormat="1" ht="18.75" customHeight="1">
      <c r="B145" s="318"/>
      <c r="C145" s="318"/>
      <c r="D145" s="318"/>
      <c r="E145" s="318"/>
      <c r="F145" s="318"/>
      <c r="G145" s="318"/>
      <c r="H145" s="318"/>
      <c r="I145" s="318"/>
      <c r="J145" s="318"/>
      <c r="K145" s="318"/>
    </row>
    <row r="146" s="1" customFormat="1" ht="7.5" customHeight="1">
      <c r="B146" s="319"/>
      <c r="C146" s="320"/>
      <c r="D146" s="320"/>
      <c r="E146" s="320"/>
      <c r="F146" s="320"/>
      <c r="G146" s="320"/>
      <c r="H146" s="320"/>
      <c r="I146" s="320"/>
      <c r="J146" s="320"/>
      <c r="K146" s="321"/>
    </row>
    <row r="147" s="1" customFormat="1" ht="45" customHeight="1">
      <c r="B147" s="322"/>
      <c r="C147" s="323" t="s">
        <v>1773</v>
      </c>
      <c r="D147" s="323"/>
      <c r="E147" s="323"/>
      <c r="F147" s="323"/>
      <c r="G147" s="323"/>
      <c r="H147" s="323"/>
      <c r="I147" s="323"/>
      <c r="J147" s="323"/>
      <c r="K147" s="324"/>
    </row>
    <row r="148" s="1" customFormat="1" ht="17.25" customHeight="1">
      <c r="B148" s="322"/>
      <c r="C148" s="325" t="s">
        <v>1708</v>
      </c>
      <c r="D148" s="325"/>
      <c r="E148" s="325"/>
      <c r="F148" s="325" t="s">
        <v>1709</v>
      </c>
      <c r="G148" s="326"/>
      <c r="H148" s="325" t="s">
        <v>52</v>
      </c>
      <c r="I148" s="325" t="s">
        <v>55</v>
      </c>
      <c r="J148" s="325" t="s">
        <v>1710</v>
      </c>
      <c r="K148" s="324"/>
    </row>
    <row r="149" s="1" customFormat="1" ht="17.25" customHeight="1">
      <c r="B149" s="322"/>
      <c r="C149" s="327" t="s">
        <v>1711</v>
      </c>
      <c r="D149" s="327"/>
      <c r="E149" s="327"/>
      <c r="F149" s="328" t="s">
        <v>1712</v>
      </c>
      <c r="G149" s="329"/>
      <c r="H149" s="327"/>
      <c r="I149" s="327"/>
      <c r="J149" s="327" t="s">
        <v>1713</v>
      </c>
      <c r="K149" s="324"/>
    </row>
    <row r="150" s="1" customFormat="1" ht="5.25" customHeight="1">
      <c r="B150" s="335"/>
      <c r="C150" s="330"/>
      <c r="D150" s="330"/>
      <c r="E150" s="330"/>
      <c r="F150" s="330"/>
      <c r="G150" s="331"/>
      <c r="H150" s="330"/>
      <c r="I150" s="330"/>
      <c r="J150" s="330"/>
      <c r="K150" s="358"/>
    </row>
    <row r="151" s="1" customFormat="1" ht="15" customHeight="1">
      <c r="B151" s="335"/>
      <c r="C151" s="362" t="s">
        <v>1717</v>
      </c>
      <c r="D151" s="310"/>
      <c r="E151" s="310"/>
      <c r="F151" s="363" t="s">
        <v>1714</v>
      </c>
      <c r="G151" s="310"/>
      <c r="H151" s="362" t="s">
        <v>1754</v>
      </c>
      <c r="I151" s="362" t="s">
        <v>1716</v>
      </c>
      <c r="J151" s="362">
        <v>120</v>
      </c>
      <c r="K151" s="358"/>
    </row>
    <row r="152" s="1" customFormat="1" ht="15" customHeight="1">
      <c r="B152" s="335"/>
      <c r="C152" s="362" t="s">
        <v>1763</v>
      </c>
      <c r="D152" s="310"/>
      <c r="E152" s="310"/>
      <c r="F152" s="363" t="s">
        <v>1714</v>
      </c>
      <c r="G152" s="310"/>
      <c r="H152" s="362" t="s">
        <v>1774</v>
      </c>
      <c r="I152" s="362" t="s">
        <v>1716</v>
      </c>
      <c r="J152" s="362" t="s">
        <v>1765</v>
      </c>
      <c r="K152" s="358"/>
    </row>
    <row r="153" s="1" customFormat="1" ht="15" customHeight="1">
      <c r="B153" s="335"/>
      <c r="C153" s="362" t="s">
        <v>83</v>
      </c>
      <c r="D153" s="310"/>
      <c r="E153" s="310"/>
      <c r="F153" s="363" t="s">
        <v>1714</v>
      </c>
      <c r="G153" s="310"/>
      <c r="H153" s="362" t="s">
        <v>1775</v>
      </c>
      <c r="I153" s="362" t="s">
        <v>1716</v>
      </c>
      <c r="J153" s="362" t="s">
        <v>1765</v>
      </c>
      <c r="K153" s="358"/>
    </row>
    <row r="154" s="1" customFormat="1" ht="15" customHeight="1">
      <c r="B154" s="335"/>
      <c r="C154" s="362" t="s">
        <v>1719</v>
      </c>
      <c r="D154" s="310"/>
      <c r="E154" s="310"/>
      <c r="F154" s="363" t="s">
        <v>1720</v>
      </c>
      <c r="G154" s="310"/>
      <c r="H154" s="362" t="s">
        <v>1754</v>
      </c>
      <c r="I154" s="362" t="s">
        <v>1716</v>
      </c>
      <c r="J154" s="362">
        <v>50</v>
      </c>
      <c r="K154" s="358"/>
    </row>
    <row r="155" s="1" customFormat="1" ht="15" customHeight="1">
      <c r="B155" s="335"/>
      <c r="C155" s="362" t="s">
        <v>1722</v>
      </c>
      <c r="D155" s="310"/>
      <c r="E155" s="310"/>
      <c r="F155" s="363" t="s">
        <v>1714</v>
      </c>
      <c r="G155" s="310"/>
      <c r="H155" s="362" t="s">
        <v>1754</v>
      </c>
      <c r="I155" s="362" t="s">
        <v>1724</v>
      </c>
      <c r="J155" s="362"/>
      <c r="K155" s="358"/>
    </row>
    <row r="156" s="1" customFormat="1" ht="15" customHeight="1">
      <c r="B156" s="335"/>
      <c r="C156" s="362" t="s">
        <v>1733</v>
      </c>
      <c r="D156" s="310"/>
      <c r="E156" s="310"/>
      <c r="F156" s="363" t="s">
        <v>1720</v>
      </c>
      <c r="G156" s="310"/>
      <c r="H156" s="362" t="s">
        <v>1754</v>
      </c>
      <c r="I156" s="362" t="s">
        <v>1716</v>
      </c>
      <c r="J156" s="362">
        <v>50</v>
      </c>
      <c r="K156" s="358"/>
    </row>
    <row r="157" s="1" customFormat="1" ht="15" customHeight="1">
      <c r="B157" s="335"/>
      <c r="C157" s="362" t="s">
        <v>1741</v>
      </c>
      <c r="D157" s="310"/>
      <c r="E157" s="310"/>
      <c r="F157" s="363" t="s">
        <v>1720</v>
      </c>
      <c r="G157" s="310"/>
      <c r="H157" s="362" t="s">
        <v>1754</v>
      </c>
      <c r="I157" s="362" t="s">
        <v>1716</v>
      </c>
      <c r="J157" s="362">
        <v>50</v>
      </c>
      <c r="K157" s="358"/>
    </row>
    <row r="158" s="1" customFormat="1" ht="15" customHeight="1">
      <c r="B158" s="335"/>
      <c r="C158" s="362" t="s">
        <v>1739</v>
      </c>
      <c r="D158" s="310"/>
      <c r="E158" s="310"/>
      <c r="F158" s="363" t="s">
        <v>1720</v>
      </c>
      <c r="G158" s="310"/>
      <c r="H158" s="362" t="s">
        <v>1754</v>
      </c>
      <c r="I158" s="362" t="s">
        <v>1716</v>
      </c>
      <c r="J158" s="362">
        <v>50</v>
      </c>
      <c r="K158" s="358"/>
    </row>
    <row r="159" s="1" customFormat="1" ht="15" customHeight="1">
      <c r="B159" s="335"/>
      <c r="C159" s="362" t="s">
        <v>115</v>
      </c>
      <c r="D159" s="310"/>
      <c r="E159" s="310"/>
      <c r="F159" s="363" t="s">
        <v>1714</v>
      </c>
      <c r="G159" s="310"/>
      <c r="H159" s="362" t="s">
        <v>1776</v>
      </c>
      <c r="I159" s="362" t="s">
        <v>1716</v>
      </c>
      <c r="J159" s="362" t="s">
        <v>1777</v>
      </c>
      <c r="K159" s="358"/>
    </row>
    <row r="160" s="1" customFormat="1" ht="15" customHeight="1">
      <c r="B160" s="335"/>
      <c r="C160" s="362" t="s">
        <v>1778</v>
      </c>
      <c r="D160" s="310"/>
      <c r="E160" s="310"/>
      <c r="F160" s="363" t="s">
        <v>1714</v>
      </c>
      <c r="G160" s="310"/>
      <c r="H160" s="362" t="s">
        <v>1779</v>
      </c>
      <c r="I160" s="362" t="s">
        <v>1749</v>
      </c>
      <c r="J160" s="362"/>
      <c r="K160" s="358"/>
    </row>
    <row r="161" s="1" customFormat="1" ht="15" customHeight="1">
      <c r="B161" s="364"/>
      <c r="C161" s="344"/>
      <c r="D161" s="344"/>
      <c r="E161" s="344"/>
      <c r="F161" s="344"/>
      <c r="G161" s="344"/>
      <c r="H161" s="344"/>
      <c r="I161" s="344"/>
      <c r="J161" s="344"/>
      <c r="K161" s="365"/>
    </row>
    <row r="162" s="1" customFormat="1" ht="18.75" customHeight="1">
      <c r="B162" s="346"/>
      <c r="C162" s="356"/>
      <c r="D162" s="356"/>
      <c r="E162" s="356"/>
      <c r="F162" s="366"/>
      <c r="G162" s="356"/>
      <c r="H162" s="356"/>
      <c r="I162" s="356"/>
      <c r="J162" s="356"/>
      <c r="K162" s="346"/>
    </row>
    <row r="163" s="1" customFormat="1" ht="18.75" customHeight="1">
      <c r="B163" s="318"/>
      <c r="C163" s="318"/>
      <c r="D163" s="318"/>
      <c r="E163" s="318"/>
      <c r="F163" s="318"/>
      <c r="G163" s="318"/>
      <c r="H163" s="318"/>
      <c r="I163" s="318"/>
      <c r="J163" s="318"/>
      <c r="K163" s="318"/>
    </row>
    <row r="164" s="1" customFormat="1" ht="7.5" customHeight="1">
      <c r="B164" s="297"/>
      <c r="C164" s="298"/>
      <c r="D164" s="298"/>
      <c r="E164" s="298"/>
      <c r="F164" s="298"/>
      <c r="G164" s="298"/>
      <c r="H164" s="298"/>
      <c r="I164" s="298"/>
      <c r="J164" s="298"/>
      <c r="K164" s="299"/>
    </row>
    <row r="165" s="1" customFormat="1" ht="45" customHeight="1">
      <c r="B165" s="300"/>
      <c r="C165" s="301" t="s">
        <v>1780</v>
      </c>
      <c r="D165" s="301"/>
      <c r="E165" s="301"/>
      <c r="F165" s="301"/>
      <c r="G165" s="301"/>
      <c r="H165" s="301"/>
      <c r="I165" s="301"/>
      <c r="J165" s="301"/>
      <c r="K165" s="302"/>
    </row>
    <row r="166" s="1" customFormat="1" ht="17.25" customHeight="1">
      <c r="B166" s="300"/>
      <c r="C166" s="325" t="s">
        <v>1708</v>
      </c>
      <c r="D166" s="325"/>
      <c r="E166" s="325"/>
      <c r="F166" s="325" t="s">
        <v>1709</v>
      </c>
      <c r="G166" s="367"/>
      <c r="H166" s="368" t="s">
        <v>52</v>
      </c>
      <c r="I166" s="368" t="s">
        <v>55</v>
      </c>
      <c r="J166" s="325" t="s">
        <v>1710</v>
      </c>
      <c r="K166" s="302"/>
    </row>
    <row r="167" s="1" customFormat="1" ht="17.25" customHeight="1">
      <c r="B167" s="303"/>
      <c r="C167" s="327" t="s">
        <v>1711</v>
      </c>
      <c r="D167" s="327"/>
      <c r="E167" s="327"/>
      <c r="F167" s="328" t="s">
        <v>1712</v>
      </c>
      <c r="G167" s="369"/>
      <c r="H167" s="370"/>
      <c r="I167" s="370"/>
      <c r="J167" s="327" t="s">
        <v>1713</v>
      </c>
      <c r="K167" s="305"/>
    </row>
    <row r="168" s="1" customFormat="1" ht="5.25" customHeight="1">
      <c r="B168" s="335"/>
      <c r="C168" s="330"/>
      <c r="D168" s="330"/>
      <c r="E168" s="330"/>
      <c r="F168" s="330"/>
      <c r="G168" s="331"/>
      <c r="H168" s="330"/>
      <c r="I168" s="330"/>
      <c r="J168" s="330"/>
      <c r="K168" s="358"/>
    </row>
    <row r="169" s="1" customFormat="1" ht="15" customHeight="1">
      <c r="B169" s="335"/>
      <c r="C169" s="310" t="s">
        <v>1717</v>
      </c>
      <c r="D169" s="310"/>
      <c r="E169" s="310"/>
      <c r="F169" s="333" t="s">
        <v>1714</v>
      </c>
      <c r="G169" s="310"/>
      <c r="H169" s="310" t="s">
        <v>1754</v>
      </c>
      <c r="I169" s="310" t="s">
        <v>1716</v>
      </c>
      <c r="J169" s="310">
        <v>120</v>
      </c>
      <c r="K169" s="358"/>
    </row>
    <row r="170" s="1" customFormat="1" ht="15" customHeight="1">
      <c r="B170" s="335"/>
      <c r="C170" s="310" t="s">
        <v>1763</v>
      </c>
      <c r="D170" s="310"/>
      <c r="E170" s="310"/>
      <c r="F170" s="333" t="s">
        <v>1714</v>
      </c>
      <c r="G170" s="310"/>
      <c r="H170" s="310" t="s">
        <v>1764</v>
      </c>
      <c r="I170" s="310" t="s">
        <v>1716</v>
      </c>
      <c r="J170" s="310" t="s">
        <v>1765</v>
      </c>
      <c r="K170" s="358"/>
    </row>
    <row r="171" s="1" customFormat="1" ht="15" customHeight="1">
      <c r="B171" s="335"/>
      <c r="C171" s="310" t="s">
        <v>83</v>
      </c>
      <c r="D171" s="310"/>
      <c r="E171" s="310"/>
      <c r="F171" s="333" t="s">
        <v>1714</v>
      </c>
      <c r="G171" s="310"/>
      <c r="H171" s="310" t="s">
        <v>1781</v>
      </c>
      <c r="I171" s="310" t="s">
        <v>1716</v>
      </c>
      <c r="J171" s="310" t="s">
        <v>1765</v>
      </c>
      <c r="K171" s="358"/>
    </row>
    <row r="172" s="1" customFormat="1" ht="15" customHeight="1">
      <c r="B172" s="335"/>
      <c r="C172" s="310" t="s">
        <v>1719</v>
      </c>
      <c r="D172" s="310"/>
      <c r="E172" s="310"/>
      <c r="F172" s="333" t="s">
        <v>1720</v>
      </c>
      <c r="G172" s="310"/>
      <c r="H172" s="310" t="s">
        <v>1781</v>
      </c>
      <c r="I172" s="310" t="s">
        <v>1716</v>
      </c>
      <c r="J172" s="310">
        <v>50</v>
      </c>
      <c r="K172" s="358"/>
    </row>
    <row r="173" s="1" customFormat="1" ht="15" customHeight="1">
      <c r="B173" s="335"/>
      <c r="C173" s="310" t="s">
        <v>1722</v>
      </c>
      <c r="D173" s="310"/>
      <c r="E173" s="310"/>
      <c r="F173" s="333" t="s">
        <v>1714</v>
      </c>
      <c r="G173" s="310"/>
      <c r="H173" s="310" t="s">
        <v>1781</v>
      </c>
      <c r="I173" s="310" t="s">
        <v>1724</v>
      </c>
      <c r="J173" s="310"/>
      <c r="K173" s="358"/>
    </row>
    <row r="174" s="1" customFormat="1" ht="15" customHeight="1">
      <c r="B174" s="335"/>
      <c r="C174" s="310" t="s">
        <v>1733</v>
      </c>
      <c r="D174" s="310"/>
      <c r="E174" s="310"/>
      <c r="F174" s="333" t="s">
        <v>1720</v>
      </c>
      <c r="G174" s="310"/>
      <c r="H174" s="310" t="s">
        <v>1781</v>
      </c>
      <c r="I174" s="310" t="s">
        <v>1716</v>
      </c>
      <c r="J174" s="310">
        <v>50</v>
      </c>
      <c r="K174" s="358"/>
    </row>
    <row r="175" s="1" customFormat="1" ht="15" customHeight="1">
      <c r="B175" s="335"/>
      <c r="C175" s="310" t="s">
        <v>1741</v>
      </c>
      <c r="D175" s="310"/>
      <c r="E175" s="310"/>
      <c r="F175" s="333" t="s">
        <v>1720</v>
      </c>
      <c r="G175" s="310"/>
      <c r="H175" s="310" t="s">
        <v>1781</v>
      </c>
      <c r="I175" s="310" t="s">
        <v>1716</v>
      </c>
      <c r="J175" s="310">
        <v>50</v>
      </c>
      <c r="K175" s="358"/>
    </row>
    <row r="176" s="1" customFormat="1" ht="15" customHeight="1">
      <c r="B176" s="335"/>
      <c r="C176" s="310" t="s">
        <v>1739</v>
      </c>
      <c r="D176" s="310"/>
      <c r="E176" s="310"/>
      <c r="F176" s="333" t="s">
        <v>1720</v>
      </c>
      <c r="G176" s="310"/>
      <c r="H176" s="310" t="s">
        <v>1781</v>
      </c>
      <c r="I176" s="310" t="s">
        <v>1716</v>
      </c>
      <c r="J176" s="310">
        <v>50</v>
      </c>
      <c r="K176" s="358"/>
    </row>
    <row r="177" s="1" customFormat="1" ht="15" customHeight="1">
      <c r="B177" s="335"/>
      <c r="C177" s="310" t="s">
        <v>127</v>
      </c>
      <c r="D177" s="310"/>
      <c r="E177" s="310"/>
      <c r="F177" s="333" t="s">
        <v>1714</v>
      </c>
      <c r="G177" s="310"/>
      <c r="H177" s="310" t="s">
        <v>1782</v>
      </c>
      <c r="I177" s="310" t="s">
        <v>1783</v>
      </c>
      <c r="J177" s="310"/>
      <c r="K177" s="358"/>
    </row>
    <row r="178" s="1" customFormat="1" ht="15" customHeight="1">
      <c r="B178" s="335"/>
      <c r="C178" s="310" t="s">
        <v>55</v>
      </c>
      <c r="D178" s="310"/>
      <c r="E178" s="310"/>
      <c r="F178" s="333" t="s">
        <v>1714</v>
      </c>
      <c r="G178" s="310"/>
      <c r="H178" s="310" t="s">
        <v>1784</v>
      </c>
      <c r="I178" s="310" t="s">
        <v>1785</v>
      </c>
      <c r="J178" s="310">
        <v>1</v>
      </c>
      <c r="K178" s="358"/>
    </row>
    <row r="179" s="1" customFormat="1" ht="15" customHeight="1">
      <c r="B179" s="335"/>
      <c r="C179" s="310" t="s">
        <v>51</v>
      </c>
      <c r="D179" s="310"/>
      <c r="E179" s="310"/>
      <c r="F179" s="333" t="s">
        <v>1714</v>
      </c>
      <c r="G179" s="310"/>
      <c r="H179" s="310" t="s">
        <v>1786</v>
      </c>
      <c r="I179" s="310" t="s">
        <v>1716</v>
      </c>
      <c r="J179" s="310">
        <v>20</v>
      </c>
      <c r="K179" s="358"/>
    </row>
    <row r="180" s="1" customFormat="1" ht="15" customHeight="1">
      <c r="B180" s="335"/>
      <c r="C180" s="310" t="s">
        <v>52</v>
      </c>
      <c r="D180" s="310"/>
      <c r="E180" s="310"/>
      <c r="F180" s="333" t="s">
        <v>1714</v>
      </c>
      <c r="G180" s="310"/>
      <c r="H180" s="310" t="s">
        <v>1787</v>
      </c>
      <c r="I180" s="310" t="s">
        <v>1716</v>
      </c>
      <c r="J180" s="310">
        <v>255</v>
      </c>
      <c r="K180" s="358"/>
    </row>
    <row r="181" s="1" customFormat="1" ht="15" customHeight="1">
      <c r="B181" s="335"/>
      <c r="C181" s="310" t="s">
        <v>128</v>
      </c>
      <c r="D181" s="310"/>
      <c r="E181" s="310"/>
      <c r="F181" s="333" t="s">
        <v>1714</v>
      </c>
      <c r="G181" s="310"/>
      <c r="H181" s="310" t="s">
        <v>1678</v>
      </c>
      <c r="I181" s="310" t="s">
        <v>1716</v>
      </c>
      <c r="J181" s="310">
        <v>10</v>
      </c>
      <c r="K181" s="358"/>
    </row>
    <row r="182" s="1" customFormat="1" ht="15" customHeight="1">
      <c r="B182" s="335"/>
      <c r="C182" s="310" t="s">
        <v>129</v>
      </c>
      <c r="D182" s="310"/>
      <c r="E182" s="310"/>
      <c r="F182" s="333" t="s">
        <v>1714</v>
      </c>
      <c r="G182" s="310"/>
      <c r="H182" s="310" t="s">
        <v>1788</v>
      </c>
      <c r="I182" s="310" t="s">
        <v>1749</v>
      </c>
      <c r="J182" s="310"/>
      <c r="K182" s="358"/>
    </row>
    <row r="183" s="1" customFormat="1" ht="15" customHeight="1">
      <c r="B183" s="335"/>
      <c r="C183" s="310" t="s">
        <v>1789</v>
      </c>
      <c r="D183" s="310"/>
      <c r="E183" s="310"/>
      <c r="F183" s="333" t="s">
        <v>1714</v>
      </c>
      <c r="G183" s="310"/>
      <c r="H183" s="310" t="s">
        <v>1790</v>
      </c>
      <c r="I183" s="310" t="s">
        <v>1749</v>
      </c>
      <c r="J183" s="310"/>
      <c r="K183" s="358"/>
    </row>
    <row r="184" s="1" customFormat="1" ht="15" customHeight="1">
      <c r="B184" s="335"/>
      <c r="C184" s="310" t="s">
        <v>1778</v>
      </c>
      <c r="D184" s="310"/>
      <c r="E184" s="310"/>
      <c r="F184" s="333" t="s">
        <v>1714</v>
      </c>
      <c r="G184" s="310"/>
      <c r="H184" s="310" t="s">
        <v>1791</v>
      </c>
      <c r="I184" s="310" t="s">
        <v>1749</v>
      </c>
      <c r="J184" s="310"/>
      <c r="K184" s="358"/>
    </row>
    <row r="185" s="1" customFormat="1" ht="15" customHeight="1">
      <c r="B185" s="335"/>
      <c r="C185" s="310" t="s">
        <v>131</v>
      </c>
      <c r="D185" s="310"/>
      <c r="E185" s="310"/>
      <c r="F185" s="333" t="s">
        <v>1720</v>
      </c>
      <c r="G185" s="310"/>
      <c r="H185" s="310" t="s">
        <v>1792</v>
      </c>
      <c r="I185" s="310" t="s">
        <v>1716</v>
      </c>
      <c r="J185" s="310">
        <v>50</v>
      </c>
      <c r="K185" s="358"/>
    </row>
    <row r="186" s="1" customFormat="1" ht="15" customHeight="1">
      <c r="B186" s="335"/>
      <c r="C186" s="310" t="s">
        <v>1793</v>
      </c>
      <c r="D186" s="310"/>
      <c r="E186" s="310"/>
      <c r="F186" s="333" t="s">
        <v>1720</v>
      </c>
      <c r="G186" s="310"/>
      <c r="H186" s="310" t="s">
        <v>1794</v>
      </c>
      <c r="I186" s="310" t="s">
        <v>1795</v>
      </c>
      <c r="J186" s="310"/>
      <c r="K186" s="358"/>
    </row>
    <row r="187" s="1" customFormat="1" ht="15" customHeight="1">
      <c r="B187" s="335"/>
      <c r="C187" s="310" t="s">
        <v>1796</v>
      </c>
      <c r="D187" s="310"/>
      <c r="E187" s="310"/>
      <c r="F187" s="333" t="s">
        <v>1720</v>
      </c>
      <c r="G187" s="310"/>
      <c r="H187" s="310" t="s">
        <v>1797</v>
      </c>
      <c r="I187" s="310" t="s">
        <v>1795</v>
      </c>
      <c r="J187" s="310"/>
      <c r="K187" s="358"/>
    </row>
    <row r="188" s="1" customFormat="1" ht="15" customHeight="1">
      <c r="B188" s="335"/>
      <c r="C188" s="310" t="s">
        <v>1798</v>
      </c>
      <c r="D188" s="310"/>
      <c r="E188" s="310"/>
      <c r="F188" s="333" t="s">
        <v>1720</v>
      </c>
      <c r="G188" s="310"/>
      <c r="H188" s="310" t="s">
        <v>1799</v>
      </c>
      <c r="I188" s="310" t="s">
        <v>1795</v>
      </c>
      <c r="J188" s="310"/>
      <c r="K188" s="358"/>
    </row>
    <row r="189" s="1" customFormat="1" ht="15" customHeight="1">
      <c r="B189" s="335"/>
      <c r="C189" s="371" t="s">
        <v>1800</v>
      </c>
      <c r="D189" s="310"/>
      <c r="E189" s="310"/>
      <c r="F189" s="333" t="s">
        <v>1720</v>
      </c>
      <c r="G189" s="310"/>
      <c r="H189" s="310" t="s">
        <v>1801</v>
      </c>
      <c r="I189" s="310" t="s">
        <v>1802</v>
      </c>
      <c r="J189" s="372" t="s">
        <v>1803</v>
      </c>
      <c r="K189" s="358"/>
    </row>
    <row r="190" s="18" customFormat="1" ht="15" customHeight="1">
      <c r="B190" s="373"/>
      <c r="C190" s="374" t="s">
        <v>1804</v>
      </c>
      <c r="D190" s="375"/>
      <c r="E190" s="375"/>
      <c r="F190" s="376" t="s">
        <v>1720</v>
      </c>
      <c r="G190" s="375"/>
      <c r="H190" s="375" t="s">
        <v>1805</v>
      </c>
      <c r="I190" s="375" t="s">
        <v>1802</v>
      </c>
      <c r="J190" s="377" t="s">
        <v>1803</v>
      </c>
      <c r="K190" s="378"/>
    </row>
    <row r="191" s="1" customFormat="1" ht="15" customHeight="1">
      <c r="B191" s="335"/>
      <c r="C191" s="371" t="s">
        <v>40</v>
      </c>
      <c r="D191" s="310"/>
      <c r="E191" s="310"/>
      <c r="F191" s="333" t="s">
        <v>1714</v>
      </c>
      <c r="G191" s="310"/>
      <c r="H191" s="307" t="s">
        <v>1806</v>
      </c>
      <c r="I191" s="310" t="s">
        <v>1807</v>
      </c>
      <c r="J191" s="310"/>
      <c r="K191" s="358"/>
    </row>
    <row r="192" s="1" customFormat="1" ht="15" customHeight="1">
      <c r="B192" s="335"/>
      <c r="C192" s="371" t="s">
        <v>1808</v>
      </c>
      <c r="D192" s="310"/>
      <c r="E192" s="310"/>
      <c r="F192" s="333" t="s">
        <v>1714</v>
      </c>
      <c r="G192" s="310"/>
      <c r="H192" s="310" t="s">
        <v>1809</v>
      </c>
      <c r="I192" s="310" t="s">
        <v>1749</v>
      </c>
      <c r="J192" s="310"/>
      <c r="K192" s="358"/>
    </row>
    <row r="193" s="1" customFormat="1" ht="15" customHeight="1">
      <c r="B193" s="335"/>
      <c r="C193" s="371" t="s">
        <v>1810</v>
      </c>
      <c r="D193" s="310"/>
      <c r="E193" s="310"/>
      <c r="F193" s="333" t="s">
        <v>1714</v>
      </c>
      <c r="G193" s="310"/>
      <c r="H193" s="310" t="s">
        <v>1811</v>
      </c>
      <c r="I193" s="310" t="s">
        <v>1749</v>
      </c>
      <c r="J193" s="310"/>
      <c r="K193" s="358"/>
    </row>
    <row r="194" s="1" customFormat="1" ht="15" customHeight="1">
      <c r="B194" s="335"/>
      <c r="C194" s="371" t="s">
        <v>1812</v>
      </c>
      <c r="D194" s="310"/>
      <c r="E194" s="310"/>
      <c r="F194" s="333" t="s">
        <v>1720</v>
      </c>
      <c r="G194" s="310"/>
      <c r="H194" s="310" t="s">
        <v>1813</v>
      </c>
      <c r="I194" s="310" t="s">
        <v>1749</v>
      </c>
      <c r="J194" s="310"/>
      <c r="K194" s="358"/>
    </row>
    <row r="195" s="1" customFormat="1" ht="15" customHeight="1">
      <c r="B195" s="364"/>
      <c r="C195" s="379"/>
      <c r="D195" s="344"/>
      <c r="E195" s="344"/>
      <c r="F195" s="344"/>
      <c r="G195" s="344"/>
      <c r="H195" s="344"/>
      <c r="I195" s="344"/>
      <c r="J195" s="344"/>
      <c r="K195" s="365"/>
    </row>
    <row r="196" s="1" customFormat="1" ht="18.75" customHeight="1">
      <c r="B196" s="346"/>
      <c r="C196" s="356"/>
      <c r="D196" s="356"/>
      <c r="E196" s="356"/>
      <c r="F196" s="366"/>
      <c r="G196" s="356"/>
      <c r="H196" s="356"/>
      <c r="I196" s="356"/>
      <c r="J196" s="356"/>
      <c r="K196" s="346"/>
    </row>
    <row r="197" s="1" customFormat="1" ht="18.75" customHeight="1">
      <c r="B197" s="346"/>
      <c r="C197" s="356"/>
      <c r="D197" s="356"/>
      <c r="E197" s="356"/>
      <c r="F197" s="366"/>
      <c r="G197" s="356"/>
      <c r="H197" s="356"/>
      <c r="I197" s="356"/>
      <c r="J197" s="356"/>
      <c r="K197" s="346"/>
    </row>
    <row r="198" s="1" customFormat="1" ht="18.75" customHeight="1">
      <c r="B198" s="318"/>
      <c r="C198" s="318"/>
      <c r="D198" s="318"/>
      <c r="E198" s="318"/>
      <c r="F198" s="318"/>
      <c r="G198" s="318"/>
      <c r="H198" s="318"/>
      <c r="I198" s="318"/>
      <c r="J198" s="318"/>
      <c r="K198" s="318"/>
    </row>
    <row r="199" s="1" customFormat="1" ht="13.5">
      <c r="B199" s="297"/>
      <c r="C199" s="298"/>
      <c r="D199" s="298"/>
      <c r="E199" s="298"/>
      <c r="F199" s="298"/>
      <c r="G199" s="298"/>
      <c r="H199" s="298"/>
      <c r="I199" s="298"/>
      <c r="J199" s="298"/>
      <c r="K199" s="299"/>
    </row>
    <row r="200" s="1" customFormat="1" ht="21">
      <c r="B200" s="300"/>
      <c r="C200" s="301" t="s">
        <v>1814</v>
      </c>
      <c r="D200" s="301"/>
      <c r="E200" s="301"/>
      <c r="F200" s="301"/>
      <c r="G200" s="301"/>
      <c r="H200" s="301"/>
      <c r="I200" s="301"/>
      <c r="J200" s="301"/>
      <c r="K200" s="302"/>
    </row>
    <row r="201" s="1" customFormat="1" ht="25.5" customHeight="1">
      <c r="B201" s="300"/>
      <c r="C201" s="380" t="s">
        <v>1815</v>
      </c>
      <c r="D201" s="380"/>
      <c r="E201" s="380"/>
      <c r="F201" s="380" t="s">
        <v>1816</v>
      </c>
      <c r="G201" s="381"/>
      <c r="H201" s="380" t="s">
        <v>1817</v>
      </c>
      <c r="I201" s="380"/>
      <c r="J201" s="380"/>
      <c r="K201" s="302"/>
    </row>
    <row r="202" s="1" customFormat="1" ht="5.25" customHeight="1">
      <c r="B202" s="335"/>
      <c r="C202" s="330"/>
      <c r="D202" s="330"/>
      <c r="E202" s="330"/>
      <c r="F202" s="330"/>
      <c r="G202" s="356"/>
      <c r="H202" s="330"/>
      <c r="I202" s="330"/>
      <c r="J202" s="330"/>
      <c r="K202" s="358"/>
    </row>
    <row r="203" s="1" customFormat="1" ht="15" customHeight="1">
      <c r="B203" s="335"/>
      <c r="C203" s="310" t="s">
        <v>1807</v>
      </c>
      <c r="D203" s="310"/>
      <c r="E203" s="310"/>
      <c r="F203" s="333" t="s">
        <v>41</v>
      </c>
      <c r="G203" s="310"/>
      <c r="H203" s="310" t="s">
        <v>1818</v>
      </c>
      <c r="I203" s="310"/>
      <c r="J203" s="310"/>
      <c r="K203" s="358"/>
    </row>
    <row r="204" s="1" customFormat="1" ht="15" customHeight="1">
      <c r="B204" s="335"/>
      <c r="C204" s="310"/>
      <c r="D204" s="310"/>
      <c r="E204" s="310"/>
      <c r="F204" s="333" t="s">
        <v>42</v>
      </c>
      <c r="G204" s="310"/>
      <c r="H204" s="310" t="s">
        <v>1819</v>
      </c>
      <c r="I204" s="310"/>
      <c r="J204" s="310"/>
      <c r="K204" s="358"/>
    </row>
    <row r="205" s="1" customFormat="1" ht="15" customHeight="1">
      <c r="B205" s="335"/>
      <c r="C205" s="310"/>
      <c r="D205" s="310"/>
      <c r="E205" s="310"/>
      <c r="F205" s="333" t="s">
        <v>45</v>
      </c>
      <c r="G205" s="310"/>
      <c r="H205" s="310" t="s">
        <v>1820</v>
      </c>
      <c r="I205" s="310"/>
      <c r="J205" s="310"/>
      <c r="K205" s="358"/>
    </row>
    <row r="206" s="1" customFormat="1" ht="15" customHeight="1">
      <c r="B206" s="335"/>
      <c r="C206" s="310"/>
      <c r="D206" s="310"/>
      <c r="E206" s="310"/>
      <c r="F206" s="333" t="s">
        <v>43</v>
      </c>
      <c r="G206" s="310"/>
      <c r="H206" s="310" t="s">
        <v>1821</v>
      </c>
      <c r="I206" s="310"/>
      <c r="J206" s="310"/>
      <c r="K206" s="358"/>
    </row>
    <row r="207" s="1" customFormat="1" ht="15" customHeight="1">
      <c r="B207" s="335"/>
      <c r="C207" s="310"/>
      <c r="D207" s="310"/>
      <c r="E207" s="310"/>
      <c r="F207" s="333" t="s">
        <v>44</v>
      </c>
      <c r="G207" s="310"/>
      <c r="H207" s="310" t="s">
        <v>1822</v>
      </c>
      <c r="I207" s="310"/>
      <c r="J207" s="310"/>
      <c r="K207" s="358"/>
    </row>
    <row r="208" s="1" customFormat="1" ht="15" customHeight="1">
      <c r="B208" s="335"/>
      <c r="C208" s="310"/>
      <c r="D208" s="310"/>
      <c r="E208" s="310"/>
      <c r="F208" s="333"/>
      <c r="G208" s="310"/>
      <c r="H208" s="310"/>
      <c r="I208" s="310"/>
      <c r="J208" s="310"/>
      <c r="K208" s="358"/>
    </row>
    <row r="209" s="1" customFormat="1" ht="15" customHeight="1">
      <c r="B209" s="335"/>
      <c r="C209" s="310" t="s">
        <v>1761</v>
      </c>
      <c r="D209" s="310"/>
      <c r="E209" s="310"/>
      <c r="F209" s="333" t="s">
        <v>76</v>
      </c>
      <c r="G209" s="310"/>
      <c r="H209" s="310" t="s">
        <v>1823</v>
      </c>
      <c r="I209" s="310"/>
      <c r="J209" s="310"/>
      <c r="K209" s="358"/>
    </row>
    <row r="210" s="1" customFormat="1" ht="15" customHeight="1">
      <c r="B210" s="335"/>
      <c r="C210" s="310"/>
      <c r="D210" s="310"/>
      <c r="E210" s="310"/>
      <c r="F210" s="333" t="s">
        <v>1657</v>
      </c>
      <c r="G210" s="310"/>
      <c r="H210" s="310" t="s">
        <v>1658</v>
      </c>
      <c r="I210" s="310"/>
      <c r="J210" s="310"/>
      <c r="K210" s="358"/>
    </row>
    <row r="211" s="1" customFormat="1" ht="15" customHeight="1">
      <c r="B211" s="335"/>
      <c r="C211" s="310"/>
      <c r="D211" s="310"/>
      <c r="E211" s="310"/>
      <c r="F211" s="333" t="s">
        <v>1655</v>
      </c>
      <c r="G211" s="310"/>
      <c r="H211" s="310" t="s">
        <v>1824</v>
      </c>
      <c r="I211" s="310"/>
      <c r="J211" s="310"/>
      <c r="K211" s="358"/>
    </row>
    <row r="212" s="1" customFormat="1" ht="15" customHeight="1">
      <c r="B212" s="382"/>
      <c r="C212" s="310"/>
      <c r="D212" s="310"/>
      <c r="E212" s="310"/>
      <c r="F212" s="333" t="s">
        <v>1659</v>
      </c>
      <c r="G212" s="371"/>
      <c r="H212" s="362" t="s">
        <v>1660</v>
      </c>
      <c r="I212" s="362"/>
      <c r="J212" s="362"/>
      <c r="K212" s="383"/>
    </row>
    <row r="213" s="1" customFormat="1" ht="15" customHeight="1">
      <c r="B213" s="382"/>
      <c r="C213" s="310"/>
      <c r="D213" s="310"/>
      <c r="E213" s="310"/>
      <c r="F213" s="333" t="s">
        <v>1661</v>
      </c>
      <c r="G213" s="371"/>
      <c r="H213" s="362" t="s">
        <v>1825</v>
      </c>
      <c r="I213" s="362"/>
      <c r="J213" s="362"/>
      <c r="K213" s="383"/>
    </row>
    <row r="214" s="1" customFormat="1" ht="15" customHeight="1">
      <c r="B214" s="382"/>
      <c r="C214" s="310"/>
      <c r="D214" s="310"/>
      <c r="E214" s="310"/>
      <c r="F214" s="333"/>
      <c r="G214" s="371"/>
      <c r="H214" s="362"/>
      <c r="I214" s="362"/>
      <c r="J214" s="362"/>
      <c r="K214" s="383"/>
    </row>
    <row r="215" s="1" customFormat="1" ht="15" customHeight="1">
      <c r="B215" s="382"/>
      <c r="C215" s="310" t="s">
        <v>1785</v>
      </c>
      <c r="D215" s="310"/>
      <c r="E215" s="310"/>
      <c r="F215" s="333">
        <v>1</v>
      </c>
      <c r="G215" s="371"/>
      <c r="H215" s="362" t="s">
        <v>1826</v>
      </c>
      <c r="I215" s="362"/>
      <c r="J215" s="362"/>
      <c r="K215" s="383"/>
    </row>
    <row r="216" s="1" customFormat="1" ht="15" customHeight="1">
      <c r="B216" s="382"/>
      <c r="C216" s="310"/>
      <c r="D216" s="310"/>
      <c r="E216" s="310"/>
      <c r="F216" s="333">
        <v>2</v>
      </c>
      <c r="G216" s="371"/>
      <c r="H216" s="362" t="s">
        <v>1827</v>
      </c>
      <c r="I216" s="362"/>
      <c r="J216" s="362"/>
      <c r="K216" s="383"/>
    </row>
    <row r="217" s="1" customFormat="1" ht="15" customHeight="1">
      <c r="B217" s="382"/>
      <c r="C217" s="310"/>
      <c r="D217" s="310"/>
      <c r="E217" s="310"/>
      <c r="F217" s="333">
        <v>3</v>
      </c>
      <c r="G217" s="371"/>
      <c r="H217" s="362" t="s">
        <v>1828</v>
      </c>
      <c r="I217" s="362"/>
      <c r="J217" s="362"/>
      <c r="K217" s="383"/>
    </row>
    <row r="218" s="1" customFormat="1" ht="15" customHeight="1">
      <c r="B218" s="382"/>
      <c r="C218" s="310"/>
      <c r="D218" s="310"/>
      <c r="E218" s="310"/>
      <c r="F218" s="333">
        <v>4</v>
      </c>
      <c r="G218" s="371"/>
      <c r="H218" s="362" t="s">
        <v>1829</v>
      </c>
      <c r="I218" s="362"/>
      <c r="J218" s="362"/>
      <c r="K218" s="383"/>
    </row>
    <row r="219" s="1" customFormat="1" ht="12.75" customHeight="1">
      <c r="B219" s="384"/>
      <c r="C219" s="385"/>
      <c r="D219" s="385"/>
      <c r="E219" s="385"/>
      <c r="F219" s="385"/>
      <c r="G219" s="385"/>
      <c r="H219" s="385"/>
      <c r="I219" s="385"/>
      <c r="J219" s="385"/>
      <c r="K219" s="386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NBLenovo\Miloslav Výskala</dc:creator>
  <cp:lastModifiedBy>NBLenovo\Miloslav Výskala</cp:lastModifiedBy>
  <dcterms:created xsi:type="dcterms:W3CDTF">2025-10-01T13:37:55Z</dcterms:created>
  <dcterms:modified xsi:type="dcterms:W3CDTF">2025-10-01T13:38:06Z</dcterms:modified>
</cp:coreProperties>
</file>