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petr.loffler.SMRZOVKA\Documents\vzor\"/>
    </mc:Choice>
  </mc:AlternateContent>
  <xr:revisionPtr revIDLastSave="0" documentId="13_ncr:1_{0B0C0E9C-D2A9-43F0-A1E9-E62B999A14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-Krycí list" sheetId="2" r:id="rId1"/>
    <sheet name="1-Rekapitulace" sheetId="3" r:id="rId2"/>
    <sheet name="1-Položky" sheetId="4" r:id="rId3"/>
  </sheets>
  <definedNames>
    <definedName name="____________BPK1" localSheetId="0">#REF!</definedName>
    <definedName name="____________BPK1" localSheetId="2">#REF!</definedName>
    <definedName name="____________BPK1" localSheetId="1">#REF!</definedName>
    <definedName name="____________BPK1">#REF!</definedName>
    <definedName name="____________BPK2" localSheetId="0">#REF!</definedName>
    <definedName name="____________BPK2" localSheetId="2">#REF!</definedName>
    <definedName name="____________BPK2" localSheetId="1">#REF!</definedName>
    <definedName name="____________BPK2">#REF!</definedName>
    <definedName name="____________BPK3" localSheetId="0">#REF!</definedName>
    <definedName name="____________BPK3" localSheetId="2">#REF!</definedName>
    <definedName name="____________BPK3" localSheetId="1">#REF!</definedName>
    <definedName name="____________BPK3">#REF!</definedName>
    <definedName name="___________BPK1" localSheetId="0">#REF!</definedName>
    <definedName name="___________BPK1" localSheetId="2">#REF!</definedName>
    <definedName name="___________BPK1" localSheetId="1">#REF!</definedName>
    <definedName name="___________BPK1">#REF!</definedName>
    <definedName name="___________BPK2" localSheetId="0">#REF!</definedName>
    <definedName name="___________BPK2" localSheetId="2">#REF!</definedName>
    <definedName name="___________BPK2" localSheetId="1">#REF!</definedName>
    <definedName name="___________BPK2">#REF!</definedName>
    <definedName name="___________BPK3" localSheetId="0">#REF!</definedName>
    <definedName name="___________BPK3" localSheetId="2">#REF!</definedName>
    <definedName name="___________BPK3" localSheetId="1">#REF!</definedName>
    <definedName name="___________BPK3">#REF!</definedName>
    <definedName name="__________BPK1" localSheetId="0">#REF!</definedName>
    <definedName name="__________BPK1" localSheetId="2">#REF!</definedName>
    <definedName name="__________BPK1" localSheetId="1">#REF!</definedName>
    <definedName name="__________BPK1">#REF!</definedName>
    <definedName name="__________BPK2" localSheetId="0">#REF!</definedName>
    <definedName name="__________BPK2" localSheetId="2">#REF!</definedName>
    <definedName name="__________BPK2" localSheetId="1">#REF!</definedName>
    <definedName name="__________BPK2">#REF!</definedName>
    <definedName name="__________BPK3" localSheetId="0">#REF!</definedName>
    <definedName name="__________BPK3" localSheetId="2">#REF!</definedName>
    <definedName name="__________BPK3" localSheetId="1">#REF!</definedName>
    <definedName name="__________BPK3">#REF!</definedName>
    <definedName name="_________BPK1" localSheetId="0">#REF!</definedName>
    <definedName name="_________BPK1" localSheetId="2">#REF!</definedName>
    <definedName name="_________BPK1" localSheetId="1">#REF!</definedName>
    <definedName name="_________BPK1">#REF!</definedName>
    <definedName name="_________BPK2" localSheetId="0">#REF!</definedName>
    <definedName name="_________BPK2" localSheetId="2">#REF!</definedName>
    <definedName name="_________BPK2" localSheetId="1">#REF!</definedName>
    <definedName name="_________BPK2">#REF!</definedName>
    <definedName name="_________BPK3" localSheetId="0">#REF!</definedName>
    <definedName name="_________BPK3" localSheetId="2">#REF!</definedName>
    <definedName name="_________BPK3" localSheetId="1">#REF!</definedName>
    <definedName name="_________BPK3">#REF!</definedName>
    <definedName name="________BPK1" localSheetId="0">#REF!</definedName>
    <definedName name="________BPK1" localSheetId="2">#REF!</definedName>
    <definedName name="________BPK1" localSheetId="1">#REF!</definedName>
    <definedName name="________BPK1">#REF!</definedName>
    <definedName name="________BPK2" localSheetId="0">#REF!</definedName>
    <definedName name="________BPK2" localSheetId="2">#REF!</definedName>
    <definedName name="________BPK2" localSheetId="1">#REF!</definedName>
    <definedName name="________BPK2">#REF!</definedName>
    <definedName name="________BPK3" localSheetId="0">#REF!</definedName>
    <definedName name="________BPK3" localSheetId="2">#REF!</definedName>
    <definedName name="________BPK3" localSheetId="1">#REF!</definedName>
    <definedName name="________BPK3">#REF!</definedName>
    <definedName name="_______BPK1" localSheetId="0">#REF!</definedName>
    <definedName name="_______BPK1" localSheetId="2">#REF!</definedName>
    <definedName name="_______BPK1" localSheetId="1">#REF!</definedName>
    <definedName name="_______BPK1">#REF!</definedName>
    <definedName name="_______BPK2" localSheetId="0">#REF!</definedName>
    <definedName name="_______BPK2" localSheetId="2">#REF!</definedName>
    <definedName name="_______BPK2" localSheetId="1">#REF!</definedName>
    <definedName name="_______BPK2">#REF!</definedName>
    <definedName name="_______BPK3" localSheetId="0">#REF!</definedName>
    <definedName name="_______BPK3" localSheetId="2">#REF!</definedName>
    <definedName name="_______BPK3" localSheetId="1">#REF!</definedName>
    <definedName name="_______BPK3">#REF!</definedName>
    <definedName name="______BPK1" localSheetId="0">#REF!</definedName>
    <definedName name="______BPK1" localSheetId="2">#REF!</definedName>
    <definedName name="______BPK1" localSheetId="1">#REF!</definedName>
    <definedName name="______BPK1">#REF!</definedName>
    <definedName name="______BPK2" localSheetId="0">#REF!</definedName>
    <definedName name="______BPK2" localSheetId="2">#REF!</definedName>
    <definedName name="______BPK2" localSheetId="1">#REF!</definedName>
    <definedName name="______BPK2">#REF!</definedName>
    <definedName name="______BPK3" localSheetId="0">#REF!</definedName>
    <definedName name="______BPK3" localSheetId="2">#REF!</definedName>
    <definedName name="______BPK3" localSheetId="1">#REF!</definedName>
    <definedName name="______BPK3">#REF!</definedName>
    <definedName name="_____BPK1" localSheetId="0">#REF!</definedName>
    <definedName name="_____BPK1" localSheetId="2">#REF!</definedName>
    <definedName name="_____BPK1" localSheetId="1">#REF!</definedName>
    <definedName name="_____BPK1">#REF!</definedName>
    <definedName name="_____BPK2" localSheetId="0">#REF!</definedName>
    <definedName name="_____BPK2" localSheetId="2">#REF!</definedName>
    <definedName name="_____BPK2" localSheetId="1">#REF!</definedName>
    <definedName name="_____BPK2">#REF!</definedName>
    <definedName name="_____BPK3" localSheetId="0">#REF!</definedName>
    <definedName name="_____BPK3" localSheetId="2">#REF!</definedName>
    <definedName name="_____BPK3" localSheetId="1">#REF!</definedName>
    <definedName name="_____BPK3">#REF!</definedName>
    <definedName name="____0">"$#REF!.$A$3:$#REF!.$C$1671"</definedName>
    <definedName name="____0_1">0</definedName>
    <definedName name="____0_2">0</definedName>
    <definedName name="____0_3">0</definedName>
    <definedName name="____0_4">0</definedName>
    <definedName name="____0_5">0</definedName>
    <definedName name="____0_6">0</definedName>
    <definedName name="____BPK1" localSheetId="0">#REF!</definedName>
    <definedName name="____BPK1" localSheetId="2">#REF!</definedName>
    <definedName name="____BPK1" localSheetId="1">#REF!</definedName>
    <definedName name="____BPK1">#REF!</definedName>
    <definedName name="____BPK2" localSheetId="0">#REF!</definedName>
    <definedName name="____BPK2" localSheetId="2">#REF!</definedName>
    <definedName name="____BPK2" localSheetId="1">#REF!</definedName>
    <definedName name="____BPK2">#REF!</definedName>
    <definedName name="____BPK3" localSheetId="0">#REF!</definedName>
    <definedName name="____BPK3" localSheetId="2">#REF!</definedName>
    <definedName name="____BPK3" localSheetId="1">#REF!</definedName>
    <definedName name="____BPK3">#REF!</definedName>
    <definedName name="___BPK1" localSheetId="0">#REF!</definedName>
    <definedName name="___BPK1" localSheetId="2">#REF!</definedName>
    <definedName name="___BPK1" localSheetId="1">#REF!</definedName>
    <definedName name="___BPK1">#REF!</definedName>
    <definedName name="___BPK2" localSheetId="0">#REF!</definedName>
    <definedName name="___BPK2" localSheetId="2">#REF!</definedName>
    <definedName name="___BPK2" localSheetId="1">#REF!</definedName>
    <definedName name="___BPK2">#REF!</definedName>
    <definedName name="___BPK3" localSheetId="0">#REF!</definedName>
    <definedName name="___BPK3" localSheetId="2">#REF!</definedName>
    <definedName name="___BPK3" localSheetId="1">#REF!</definedName>
    <definedName name="___BPK3">#REF!</definedName>
    <definedName name="__BPK1" localSheetId="0">#REF!</definedName>
    <definedName name="__BPK1" localSheetId="2">#REF!</definedName>
    <definedName name="__BPK1" localSheetId="1">#REF!</definedName>
    <definedName name="__BPK1">#REF!</definedName>
    <definedName name="__BPK2" localSheetId="0">#REF!</definedName>
    <definedName name="__BPK2" localSheetId="2">#REF!</definedName>
    <definedName name="__BPK2" localSheetId="1">#REF!</definedName>
    <definedName name="__BPK2">#REF!</definedName>
    <definedName name="__BPK3" localSheetId="0">#REF!</definedName>
    <definedName name="__BPK3" localSheetId="2">#REF!</definedName>
    <definedName name="__BPK3" localSheetId="1">#REF!</definedName>
    <definedName name="__BPK3">#REF!</definedName>
    <definedName name="__CENA__" localSheetId="0">#REF!</definedName>
    <definedName name="__CENA__" localSheetId="2">#REF!</definedName>
    <definedName name="__CENA__" localSheetId="1">#REF!</definedName>
    <definedName name="__CENA__">#REF!</definedName>
    <definedName name="__MAIN__" localSheetId="0">#REF!</definedName>
    <definedName name="__MAIN__" localSheetId="2">#REF!</definedName>
    <definedName name="__MAIN__" localSheetId="1">#REF!</definedName>
    <definedName name="__MAIN__">#REF!</definedName>
    <definedName name="__MAIN2__" localSheetId="0">#REF!</definedName>
    <definedName name="__MAIN2__" localSheetId="2">#REF!</definedName>
    <definedName name="__MAIN2__" localSheetId="1">#REF!</definedName>
    <definedName name="__MAIN2__">#REF!</definedName>
    <definedName name="__MAIN3__">#REF!</definedName>
    <definedName name="__SAZBA__">#REF!</definedName>
    <definedName name="__T0__">#REF!</definedName>
    <definedName name="__T1__">#REF!</definedName>
    <definedName name="__T2__">#REF!</definedName>
    <definedName name="__T3__">#REF!</definedName>
    <definedName name="__T4__" localSheetId="0">#REF!</definedName>
    <definedName name="__T4__" localSheetId="2">#REF!</definedName>
    <definedName name="__T4__" localSheetId="1">#REF!</definedName>
    <definedName name="__T4__">#REF!</definedName>
    <definedName name="__TE0__" localSheetId="0">#REF!</definedName>
    <definedName name="__TE0__" localSheetId="2">#REF!</definedName>
    <definedName name="__TE0__" localSheetId="1">#REF!</definedName>
    <definedName name="__TE0__">#REF!</definedName>
    <definedName name="__TE1__" localSheetId="0">#REF!</definedName>
    <definedName name="__TE1__" localSheetId="2">#REF!</definedName>
    <definedName name="__TE1__" localSheetId="1">#REF!</definedName>
    <definedName name="__TE1__">#REF!</definedName>
    <definedName name="__TE2__" localSheetId="0">#REF!</definedName>
    <definedName name="__TE2__" localSheetId="2">#REF!</definedName>
    <definedName name="__TE2__" localSheetId="1">#REF!</definedName>
    <definedName name="__TE2__">#REF!</definedName>
    <definedName name="__TE3__">#REF!</definedName>
    <definedName name="__TR0__" localSheetId="0">#REF!</definedName>
    <definedName name="__TR0__" localSheetId="2">#REF!</definedName>
    <definedName name="__TR0__" localSheetId="1">#REF!</definedName>
    <definedName name="__TR0__">#REF!</definedName>
    <definedName name="__TR1__" localSheetId="0">#REF!</definedName>
    <definedName name="__TR1__" localSheetId="2">#REF!</definedName>
    <definedName name="__TR1__" localSheetId="1">#REF!</definedName>
    <definedName name="__TR1__">#REF!</definedName>
    <definedName name="__TR2__" localSheetId="0">#REF!</definedName>
    <definedName name="__TR2__" localSheetId="2">#REF!</definedName>
    <definedName name="__TR2__" localSheetId="1">#REF!</definedName>
    <definedName name="__TR2__">#REF!</definedName>
    <definedName name="__xlnm.Print_Area_1">"$#REF!.$A$1:$D$66"</definedName>
    <definedName name="_BPK1" localSheetId="0">#REF!</definedName>
    <definedName name="_BPK1" localSheetId="2">#REF!</definedName>
    <definedName name="_BPK1" localSheetId="1">#REF!</definedName>
    <definedName name="_BPK1">#REF!</definedName>
    <definedName name="_BPK2" localSheetId="0">#REF!</definedName>
    <definedName name="_BPK2" localSheetId="2">#REF!</definedName>
    <definedName name="_BPK2" localSheetId="1">#REF!</definedName>
    <definedName name="_BPK2">#REF!</definedName>
    <definedName name="_BPK3" localSheetId="0">#REF!</definedName>
    <definedName name="_BPK3" localSheetId="2">#REF!</definedName>
    <definedName name="_BPK3" localSheetId="1">#REF!</definedName>
    <definedName name="_BPK3">#REF!</definedName>
    <definedName name="_dph1" localSheetId="0">#REF!</definedName>
    <definedName name="_dph1" localSheetId="2">#REF!</definedName>
    <definedName name="_dph1" localSheetId="1">#REF!</definedName>
    <definedName name="_dph1">#REF!</definedName>
    <definedName name="_dph2" localSheetId="0">#REF!</definedName>
    <definedName name="_dph2" localSheetId="2">#REF!</definedName>
    <definedName name="_dph2" localSheetId="1">#REF!</definedName>
    <definedName name="_dph2">#REF!</definedName>
    <definedName name="_dph3" localSheetId="0">#REF!</definedName>
    <definedName name="_dph3" localSheetId="2">#REF!</definedName>
    <definedName name="_dph3" localSheetId="1">#REF!</definedName>
    <definedName name="_dph3">#REF!</definedName>
    <definedName name="_END1">#REF!</definedName>
    <definedName name="_END2">#REF!</definedName>
    <definedName name="_odd1">#REF!</definedName>
    <definedName name="_odd11">#REF!</definedName>
    <definedName name="_odd12">#REF!</definedName>
    <definedName name="_odd13">#REF!</definedName>
    <definedName name="_odd14">#REF!</definedName>
    <definedName name="_odd15">#REF!</definedName>
    <definedName name="_odd16">#REF!</definedName>
    <definedName name="_odd2">#REF!</definedName>
    <definedName name="_odd21">#REF!</definedName>
    <definedName name="_odd22">#REF!</definedName>
    <definedName name="_odd23">#REF!</definedName>
    <definedName name="_odd24">#REF!</definedName>
    <definedName name="_odd25">#REF!</definedName>
    <definedName name="_odd26">#REF!</definedName>
    <definedName name="_odd3">#REF!</definedName>
    <definedName name="_odd31">#REF!</definedName>
    <definedName name="_odd32">#REF!</definedName>
    <definedName name="_odd33">#REF!</definedName>
    <definedName name="_odd34">#REF!</definedName>
    <definedName name="_odd35">#REF!</definedName>
    <definedName name="_odd36">#REF!</definedName>
    <definedName name="_odd37">#REF!</definedName>
    <definedName name="_odd38">#REF!</definedName>
    <definedName name="_odd39">#REF!</definedName>
    <definedName name="_odd4">#REF!</definedName>
    <definedName name="_odd41">#REF!</definedName>
    <definedName name="_odd42">#REF!</definedName>
    <definedName name="_odd43">#REF!</definedName>
    <definedName name="_odd44">#REF!</definedName>
    <definedName name="_odd45">#REF!</definedName>
    <definedName name="_odd46">#REF!</definedName>
    <definedName name="_odd5">#REF!</definedName>
    <definedName name="_odd51">#REF!</definedName>
    <definedName name="_odd52">#REF!</definedName>
    <definedName name="_odd53">#REF!</definedName>
    <definedName name="_odd54">#REF!</definedName>
    <definedName name="_odd55">#REF!</definedName>
    <definedName name="_odd56">#REF!</definedName>
    <definedName name="_odd57">#REF!</definedName>
    <definedName name="_odd58">#REF!</definedName>
    <definedName name="_odd59">#REF!</definedName>
    <definedName name="_odd6">#REF!</definedName>
    <definedName name="_odd61">#REF!</definedName>
    <definedName name="_odd62">#REF!</definedName>
    <definedName name="_odd63">#REF!</definedName>
    <definedName name="_odd64">#REF!</definedName>
    <definedName name="_odd7">#REF!</definedName>
    <definedName name="_odd71">#REF!</definedName>
    <definedName name="_odd711">#REF!</definedName>
    <definedName name="_odd712">#REF!</definedName>
    <definedName name="_odd713">#REF!</definedName>
    <definedName name="_odd714">#REF!</definedName>
    <definedName name="_odd715">#REF!</definedName>
    <definedName name="_odd716">#REF!</definedName>
    <definedName name="_odd717">#REF!</definedName>
    <definedName name="_odd718">#REF!</definedName>
    <definedName name="_odd719">#REF!</definedName>
    <definedName name="_odd72">#REF!</definedName>
    <definedName name="_odd721">#REF!</definedName>
    <definedName name="_odd7210">#REF!</definedName>
    <definedName name="_odd722">#REF!</definedName>
    <definedName name="_odd723">#REF!</definedName>
    <definedName name="_odd724">#REF!</definedName>
    <definedName name="_odd725">#REF!</definedName>
    <definedName name="_odd726">#REF!</definedName>
    <definedName name="_odd727">#REF!</definedName>
    <definedName name="_odd728">#REF!</definedName>
    <definedName name="_odd729">#REF!</definedName>
    <definedName name="_odd8">#REF!</definedName>
    <definedName name="_odd81">#REF!</definedName>
    <definedName name="_odd82">#REF!</definedName>
    <definedName name="_odd83">#REF!</definedName>
    <definedName name="_odd84">#REF!</definedName>
    <definedName name="_odd85">#REF!</definedName>
    <definedName name="_odd86">#REF!</definedName>
    <definedName name="_odd87">#REF!</definedName>
    <definedName name="_odd88">#REF!</definedName>
    <definedName name="_odd89">#REF!</definedName>
    <definedName name="_odd9">#REF!</definedName>
    <definedName name="_pol1">#REF!</definedName>
    <definedName name="_pol2">#REF!</definedName>
    <definedName name="_pol3">#REF!</definedName>
    <definedName name="_rek1">#REF!</definedName>
    <definedName name="_rek11">#REF!</definedName>
    <definedName name="_rek12">#REF!</definedName>
    <definedName name="_rek13">#REF!</definedName>
    <definedName name="_rek14">#REF!</definedName>
    <definedName name="_rek15">#REF!</definedName>
    <definedName name="_rek16">#REF!</definedName>
    <definedName name="_rek2">#REF!</definedName>
    <definedName name="_rek21">#REF!</definedName>
    <definedName name="_rek22">#REF!</definedName>
    <definedName name="_rek23">#REF!</definedName>
    <definedName name="_rek24">#REF!</definedName>
    <definedName name="_rek25">#REF!</definedName>
    <definedName name="_rek26">#REF!</definedName>
    <definedName name="_rek3">#REF!</definedName>
    <definedName name="_rek31">#REF!</definedName>
    <definedName name="_rek32">#REF!</definedName>
    <definedName name="_rek33">#REF!</definedName>
    <definedName name="_rek34">#REF!</definedName>
    <definedName name="_rek35">#REF!</definedName>
    <definedName name="_rek36">#REF!</definedName>
    <definedName name="_rek37">#REF!</definedName>
    <definedName name="_rek38">#REF!</definedName>
    <definedName name="_rek39">#REF!</definedName>
    <definedName name="_rek4">#REF!</definedName>
    <definedName name="_rek41">#REF!</definedName>
    <definedName name="_rek42">#REF!</definedName>
    <definedName name="_rek43">#REF!</definedName>
    <definedName name="_rek44">#REF!</definedName>
    <definedName name="_rek45">#REF!</definedName>
    <definedName name="_rek46">#REF!</definedName>
    <definedName name="_rek5">#REF!</definedName>
    <definedName name="_rek51">#REF!</definedName>
    <definedName name="_rek52">#REF!</definedName>
    <definedName name="_rek53">#REF!</definedName>
    <definedName name="_rek54">#REF!</definedName>
    <definedName name="_rek55">#REF!</definedName>
    <definedName name="_rek56">#REF!</definedName>
    <definedName name="_rek57">#REF!</definedName>
    <definedName name="_rek58">#REF!</definedName>
    <definedName name="_rek59">#REF!</definedName>
    <definedName name="_rek6">#REF!</definedName>
    <definedName name="_rek61">#REF!</definedName>
    <definedName name="_rek62">#REF!</definedName>
    <definedName name="_rek63">#REF!</definedName>
    <definedName name="_rek64">#REF!</definedName>
    <definedName name="_rek7">#REF!</definedName>
    <definedName name="_rek71">#REF!</definedName>
    <definedName name="_rek711">#REF!</definedName>
    <definedName name="_rek712">#REF!</definedName>
    <definedName name="_rek713">#REF!</definedName>
    <definedName name="_rek714">#REF!</definedName>
    <definedName name="_rek715">#REF!</definedName>
    <definedName name="_rek716">#REF!</definedName>
    <definedName name="_rek717">#REF!</definedName>
    <definedName name="_rek718">#REF!</definedName>
    <definedName name="_rek719">#REF!</definedName>
    <definedName name="_rek72">#REF!</definedName>
    <definedName name="_rek721">#REF!</definedName>
    <definedName name="_rek7210">#REF!</definedName>
    <definedName name="_rek722">#REF!</definedName>
    <definedName name="_rek723">#REF!</definedName>
    <definedName name="_rek724">#REF!</definedName>
    <definedName name="_rek725">#REF!</definedName>
    <definedName name="_rek726">#REF!</definedName>
    <definedName name="_rek727">#REF!</definedName>
    <definedName name="_rek728">#REF!</definedName>
    <definedName name="_rek729">#REF!</definedName>
    <definedName name="_rek8">#REF!</definedName>
    <definedName name="_rek81">#REF!</definedName>
    <definedName name="_rek9">#REF!</definedName>
    <definedName name="AAA">#REF!</definedName>
    <definedName name="aaaa">#N/A</definedName>
    <definedName name="ADKM" localSheetId="0">#REF!</definedName>
    <definedName name="ADKM" localSheetId="2">#REF!</definedName>
    <definedName name="ADKM" localSheetId="1">#REF!</definedName>
    <definedName name="ADKM">#REF!</definedName>
    <definedName name="afterdetail_rkap" localSheetId="0">#REF!</definedName>
    <definedName name="afterdetail_rkap" localSheetId="2">#REF!</definedName>
    <definedName name="afterdetail_rkap" localSheetId="1">#REF!</definedName>
    <definedName name="afterdetail_rkap">#REF!</definedName>
    <definedName name="afterdetail_rozpocty" localSheetId="0">#REF!</definedName>
    <definedName name="afterdetail_rozpocty" localSheetId="2">#REF!</definedName>
    <definedName name="afterdetail_rozpocty" localSheetId="1">#REF!</definedName>
    <definedName name="afterdetail_rozpocty">#REF!</definedName>
    <definedName name="Akce">#REF!</definedName>
    <definedName name="Aktuální_nabídka" localSheetId="0">#REF!</definedName>
    <definedName name="Aktuální_nabídka" localSheetId="2">#REF!</definedName>
    <definedName name="Aktuální_nabídka" localSheetId="1">#REF!</definedName>
    <definedName name="Aktuální_nabídka">#REF!</definedName>
    <definedName name="Analog" localSheetId="0">#REF!</definedName>
    <definedName name="Analog" localSheetId="2">#REF!</definedName>
    <definedName name="Analog" localSheetId="1">#REF!</definedName>
    <definedName name="Analog">#REF!</definedName>
    <definedName name="bbbb" localSheetId="0">#REF!</definedName>
    <definedName name="bbbb" localSheetId="2">#REF!</definedName>
    <definedName name="bbbb" localSheetId="1">#REF!</definedName>
    <definedName name="bbbb">#REF!</definedName>
    <definedName name="before_rkap" localSheetId="0">#REF!</definedName>
    <definedName name="before_rkap" localSheetId="2">#REF!</definedName>
    <definedName name="before_rkap" localSheetId="1">#REF!</definedName>
    <definedName name="before_rkap">#REF!</definedName>
    <definedName name="before_rozpocty" localSheetId="0">#REF!</definedName>
    <definedName name="before_rozpocty" localSheetId="2">#REF!</definedName>
    <definedName name="before_rozpocty" localSheetId="1">#REF!</definedName>
    <definedName name="before_rozpocty">#REF!</definedName>
    <definedName name="beforeafterdetail_rozpocty.Poznamka2.1" localSheetId="0">#REF!</definedName>
    <definedName name="beforeafterdetail_rozpocty.Poznamka2.1" localSheetId="2">#REF!</definedName>
    <definedName name="beforeafterdetail_rozpocty.Poznamka2.1" localSheetId="1">#REF!</definedName>
    <definedName name="beforeafterdetail_rozpocty.Poznamka2.1">#REF!</definedName>
    <definedName name="beforedetail_rozpocty">#REF!</definedName>
    <definedName name="beforepata">#REF!</definedName>
    <definedName name="blb">#REF!</definedName>
    <definedName name="blb_6">#REF!</definedName>
    <definedName name="body_hlavy">#REF!</definedName>
    <definedName name="body_memrekapdph">#REF!</definedName>
    <definedName name="body_phlavy">#REF!</definedName>
    <definedName name="body_prekap">#REF!</definedName>
    <definedName name="body_rkap">#REF!</definedName>
    <definedName name="body_rozpocty">#REF!</definedName>
    <definedName name="body_rozpočty">#REF!</definedName>
    <definedName name="body_rpolozky">#REF!</definedName>
    <definedName name="body_rpolozky.Poznamka2">#REF!</definedName>
    <definedName name="BPK1_6">#REF!</definedName>
    <definedName name="BPK2_6">#REF!</definedName>
    <definedName name="BPK3_6">#REF!</definedName>
    <definedName name="celkembezdph">#REF!</definedName>
    <definedName name="celkemsdph">#REF!</definedName>
    <definedName name="celkemsdph.Poznamka2">#REF!</definedName>
    <definedName name="celkemsdph.Poznamka2.1">#REF!</definedName>
    <definedName name="celklemsdph">#REF!</definedName>
    <definedName name="Cena">#REF!</definedName>
    <definedName name="Cena_1">#REF!</definedName>
    <definedName name="CENA_CELKEM">#REF!</definedName>
    <definedName name="CENA_CELKEM_FIX">#REF!</definedName>
    <definedName name="CENA_FIX_WIEN">#REF!</definedName>
    <definedName name="Cena1">#REF!</definedName>
    <definedName name="Cena1_1">#REF!</definedName>
    <definedName name="Cena2">#REF!</definedName>
    <definedName name="Cena2_1">#REF!</definedName>
    <definedName name="Cena3">#REF!</definedName>
    <definedName name="Cena3_1">#REF!</definedName>
    <definedName name="Cena4">#REF!</definedName>
    <definedName name="Cena4_1">#REF!</definedName>
    <definedName name="Cena5">#REF!</definedName>
    <definedName name="Cena5_1">#REF!</definedName>
    <definedName name="Cena6">#REF!</definedName>
    <definedName name="Cena6_1">#REF!</definedName>
    <definedName name="Cena7">#REF!</definedName>
    <definedName name="Cena7_1">#REF!</definedName>
    <definedName name="Cena8">#REF!</definedName>
    <definedName name="Cena8_1">#REF!</definedName>
    <definedName name="ceník">#REF!</definedName>
    <definedName name="cisloobjektu">#REF!</definedName>
    <definedName name="cisloobjektu_6">#REF!</definedName>
    <definedName name="CisloRozpoctu">#REF!</definedName>
    <definedName name="cislostavby" localSheetId="0">#REF!</definedName>
    <definedName name="cislostavby" localSheetId="2">#REF!</definedName>
    <definedName name="cislostavby" localSheetId="1">#REF!</definedName>
    <definedName name="cislostavby">#REF!</definedName>
    <definedName name="cislostavby_6" localSheetId="0">#REF!</definedName>
    <definedName name="cislostavby_6" localSheetId="2">#REF!</definedName>
    <definedName name="cislostavby_6" localSheetId="1">#REF!</definedName>
    <definedName name="cislostavby_6">#REF!</definedName>
    <definedName name="connex" localSheetId="0">#REF!</definedName>
    <definedName name="connex" localSheetId="2">#REF!</definedName>
    <definedName name="connex" localSheetId="1">#REF!</definedName>
    <definedName name="connex">#REF!</definedName>
    <definedName name="časová_rezerva">#REF!</definedName>
    <definedName name="ČÁST_DOKUMENTACE">#REF!</definedName>
    <definedName name="ČísloNab">#REF!</definedName>
    <definedName name="d" localSheetId="0">#REF!</definedName>
    <definedName name="d" localSheetId="2">#REF!</definedName>
    <definedName name="d" localSheetId="1">#REF!</definedName>
    <definedName name="d">#REF!</definedName>
    <definedName name="dadresa" localSheetId="0">#REF!</definedName>
    <definedName name="dadresa" localSheetId="2">#REF!</definedName>
    <definedName name="dadresa" localSheetId="1">#REF!</definedName>
    <definedName name="dadresa">#REF!</definedName>
    <definedName name="_xlnm.Database" localSheetId="0">#REF!</definedName>
    <definedName name="_xlnm.Database" localSheetId="2">#REF!</definedName>
    <definedName name="_xlnm.Database" localSheetId="1">#REF!</definedName>
    <definedName name="_xlnm.Database">#REF!</definedName>
    <definedName name="DATE___0_1">0</definedName>
    <definedName name="DATE___0_2">0</definedName>
    <definedName name="Datum" localSheetId="0">#REF!</definedName>
    <definedName name="Datum" localSheetId="2">#REF!</definedName>
    <definedName name="Datum" localSheetId="1">#REF!</definedName>
    <definedName name="Datum">#REF!</definedName>
    <definedName name="Datum_1" localSheetId="0">#REF!</definedName>
    <definedName name="Datum_1" localSheetId="2">#REF!</definedName>
    <definedName name="Datum_1" localSheetId="1">#REF!</definedName>
    <definedName name="Datum_1">#REF!</definedName>
    <definedName name="Datum_9" localSheetId="0">#REF!</definedName>
    <definedName name="Datum_9" localSheetId="2">#REF!</definedName>
    <definedName name="Datum_9" localSheetId="1">#REF!</definedName>
    <definedName name="Datum_9">#REF!</definedName>
    <definedName name="DatumZprac">#REF!</definedName>
    <definedName name="debil" localSheetId="0">#REF!</definedName>
    <definedName name="debil" localSheetId="2">#REF!</definedName>
    <definedName name="debil" localSheetId="1">#REF!</definedName>
    <definedName name="debil">#REF!</definedName>
    <definedName name="debil_6" localSheetId="0">#REF!</definedName>
    <definedName name="debil_6" localSheetId="2">#REF!</definedName>
    <definedName name="debil_6" localSheetId="1">#REF!</definedName>
    <definedName name="debil_6">#REF!</definedName>
    <definedName name="DĚLENÍ_PROFESNÍHO_DILU" localSheetId="0">#REF!</definedName>
    <definedName name="DĚLENÍ_PROFESNÍHO_DILU" localSheetId="2">#REF!</definedName>
    <definedName name="DĚLENÍ_PROFESNÍHO_DILU" localSheetId="1">#REF!</definedName>
    <definedName name="DĚLENÍ_PROFESNÍHO_DILU">#REF!</definedName>
    <definedName name="dem___0_1">0</definedName>
    <definedName name="dem___0_2">0</definedName>
    <definedName name="detail_T4" localSheetId="0">#REF!</definedName>
    <definedName name="detail_T4" localSheetId="2">#REF!</definedName>
    <definedName name="detail_T4" localSheetId="1">#REF!</definedName>
    <definedName name="detail_T4">#REF!</definedName>
    <definedName name="detail_T4_6" localSheetId="0">#REF!</definedName>
    <definedName name="detail_T4_6" localSheetId="2">#REF!</definedName>
    <definedName name="detail_T4_6" localSheetId="1">#REF!</definedName>
    <definedName name="detail_T4_6">#REF!</definedName>
    <definedName name="DIČ" localSheetId="0">#REF!</definedName>
    <definedName name="DIČ" localSheetId="2">#REF!</definedName>
    <definedName name="DIČ" localSheetId="1">#REF!</definedName>
    <definedName name="DIČ">#REF!</definedName>
    <definedName name="Dil">#REF!</definedName>
    <definedName name="Dil_6">#REF!</definedName>
    <definedName name="DÍLČÍ_ČLENĚNÍ">#REF!</definedName>
    <definedName name="Dispečink" localSheetId="0">#REF!</definedName>
    <definedName name="Dispečink" localSheetId="2">#REF!</definedName>
    <definedName name="Dispečink" localSheetId="1">#REF!</definedName>
    <definedName name="Dispečink">#REF!</definedName>
    <definedName name="Dispečink_1" localSheetId="0">#REF!</definedName>
    <definedName name="Dispečink_1" localSheetId="2">#REF!</definedName>
    <definedName name="Dispečink_1" localSheetId="1">#REF!</definedName>
    <definedName name="Dispečink_1">#REF!</definedName>
    <definedName name="dmisto" localSheetId="0">#REF!</definedName>
    <definedName name="dmisto" localSheetId="2">#REF!</definedName>
    <definedName name="dmisto" localSheetId="1">#REF!</definedName>
    <definedName name="dmisto">#REF!</definedName>
    <definedName name="Dodavka">#REF!</definedName>
    <definedName name="Dodavka_6" localSheetId="0">#REF!</definedName>
    <definedName name="Dodavka_6" localSheetId="2">#REF!</definedName>
    <definedName name="Dodavka_6" localSheetId="1">#REF!</definedName>
    <definedName name="Dodavka_6">#REF!</definedName>
    <definedName name="Dodavka0" localSheetId="0">#REF!</definedName>
    <definedName name="Dodavka0" localSheetId="2">#REF!</definedName>
    <definedName name="Dodavka0" localSheetId="1">#REF!</definedName>
    <definedName name="Dodavka0">#REF!</definedName>
    <definedName name="Dodavka0_6" localSheetId="0">#REF!</definedName>
    <definedName name="Dodavka0_6" localSheetId="2">#REF!</definedName>
    <definedName name="Dodavka0_6" localSheetId="1">#REF!</definedName>
    <definedName name="Dodavka0_6">#REF!</definedName>
    <definedName name="DPHSni">#REF!</definedName>
    <definedName name="DPHZakl">#REF!</definedName>
    <definedName name="dpsc" localSheetId="0">#REF!</definedName>
    <definedName name="dpsc" localSheetId="2">#REF!</definedName>
    <definedName name="dpsc" localSheetId="1">#REF!</definedName>
    <definedName name="dpsc">#REF!</definedName>
    <definedName name="dveře_patra" localSheetId="0">#REF!</definedName>
    <definedName name="dveře_patra" localSheetId="2">#REF!</definedName>
    <definedName name="dveře_patra" localSheetId="1">#REF!</definedName>
    <definedName name="dveře_patra">#REF!</definedName>
    <definedName name="dveře_patra_6" localSheetId="0">#REF!</definedName>
    <definedName name="dveře_patra_6" localSheetId="2">#REF!</definedName>
    <definedName name="dveře_patra_6" localSheetId="1">#REF!</definedName>
    <definedName name="dveře_patra_6">#REF!</definedName>
    <definedName name="dveře_suterén">#REF!</definedName>
    <definedName name="dveře_suterén_6">#REF!</definedName>
    <definedName name="ecu___0_1">0</definedName>
    <definedName name="ecu___0_2">0</definedName>
    <definedName name="end_rozpocty" localSheetId="0">#REF!</definedName>
    <definedName name="end_rozpocty" localSheetId="2">#REF!</definedName>
    <definedName name="end_rozpocty" localSheetId="1">#REF!</definedName>
    <definedName name="end_rozpocty">#REF!</definedName>
    <definedName name="Est_copy_první" localSheetId="0">#REF!</definedName>
    <definedName name="Est_copy_první" localSheetId="2">#REF!</definedName>
    <definedName name="Est_copy_první" localSheetId="1">#REF!</definedName>
    <definedName name="Est_copy_první">#REF!</definedName>
    <definedName name="Est_copy_první_1" localSheetId="0">#REF!</definedName>
    <definedName name="Est_copy_první_1" localSheetId="2">#REF!</definedName>
    <definedName name="Est_copy_první_1" localSheetId="1">#REF!</definedName>
    <definedName name="Est_copy_první_1">#REF!</definedName>
    <definedName name="Est_copy_první_6">#REF!</definedName>
    <definedName name="Est_poslední">#REF!</definedName>
    <definedName name="Est_poslední_1">#REF!</definedName>
    <definedName name="Est_poslední_6">#REF!</definedName>
    <definedName name="Est_první">#REF!</definedName>
    <definedName name="Est_první_1">#REF!</definedName>
    <definedName name="Est_první_6">#REF!</definedName>
    <definedName name="EURO">#REF!</definedName>
    <definedName name="Excel_BuiltIn_Print_Area_1" localSheetId="0">#REF!</definedName>
    <definedName name="Excel_BuiltIn_Print_Area_1" localSheetId="2">#REF!</definedName>
    <definedName name="Excel_BuiltIn_Print_Area_1" localSheetId="1">#REF!</definedName>
    <definedName name="Excel_BuiltIn_Print_Area_1">#REF!</definedName>
    <definedName name="Excel_BuiltIn_Print_Area_1_1_1" localSheetId="0">#REF!</definedName>
    <definedName name="Excel_BuiltIn_Print_Area_1_1_1" localSheetId="2">#REF!</definedName>
    <definedName name="Excel_BuiltIn_Print_Area_1_1_1" localSheetId="1">#REF!</definedName>
    <definedName name="Excel_BuiltIn_Print_Area_1_1_1">#REF!</definedName>
    <definedName name="Excel_BuiltIn_Print_Area_6" localSheetId="0">#REF!</definedName>
    <definedName name="Excel_BuiltIn_Print_Area_6" localSheetId="2">#REF!</definedName>
    <definedName name="Excel_BuiltIn_Print_Area_6" localSheetId="1">#REF!</definedName>
    <definedName name="Excel_BuiltIn_Print_Area_6">#REF!</definedName>
    <definedName name="Excel_BuiltIn_Print_Titles_1_1">#REF!</definedName>
    <definedName name="Excel_BuiltIn_Print_Titles_10">#REF!</definedName>
    <definedName name="Excel_BuiltIn_Print_Titles_2">#REF!</definedName>
    <definedName name="Excel_BuiltIn_Print_Titles_3">#REF!</definedName>
    <definedName name="Excel_BuiltIn_Print_Titles_4">#REF!</definedName>
    <definedName name="Excel_BuiltIn_Print_Titles_5">#REF!</definedName>
    <definedName name="Excel_BuiltIn_Print_Titles_6">#REF!</definedName>
    <definedName name="Excel_BuiltIn_Print_Titles_7">#REF!</definedName>
    <definedName name="Excel_BuiltIn_Print_Titles_8">#REF!</definedName>
    <definedName name="Excel_BuiltIn_Print_Titles_9">#REF!</definedName>
    <definedName name="f">#REF!</definedName>
    <definedName name="firmy_rozpocty_pozn.Poznamka2">#REF!</definedName>
    <definedName name="footer">#REF!</definedName>
    <definedName name="footer2">#REF!</definedName>
    <definedName name="FUNKCNI_CLENENI">#REF!</definedName>
    <definedName name="fvv">#REF!</definedName>
    <definedName name="G___P__" localSheetId="0">#REF!</definedName>
    <definedName name="G___P__" localSheetId="2">#REF!</definedName>
    <definedName name="G___P__" localSheetId="1">#REF!</definedName>
    <definedName name="G___P__">#REF!</definedName>
    <definedName name="gbp___0_1">0</definedName>
    <definedName name="gbp___0_2">0</definedName>
    <definedName name="head1" localSheetId="0">#REF!</definedName>
    <definedName name="head1" localSheetId="2">#REF!</definedName>
    <definedName name="head1" localSheetId="1">#REF!</definedName>
    <definedName name="head1">#REF!</definedName>
    <definedName name="Header" localSheetId="0">#REF!</definedName>
    <definedName name="Header" localSheetId="2">#REF!</definedName>
    <definedName name="Header" localSheetId="1">#REF!</definedName>
    <definedName name="Header">#REF!</definedName>
    <definedName name="Header2">#REF!</definedName>
    <definedName name="Hlava1">#REF!</definedName>
    <definedName name="Hlava2">#REF!</definedName>
    <definedName name="Hlava3">#REF!</definedName>
    <definedName name="Hlava4">#REF!</definedName>
    <definedName name="Hlavička" localSheetId="0">#REF!</definedName>
    <definedName name="Hlavička" localSheetId="2">#REF!</definedName>
    <definedName name="Hlavička" localSheetId="1">#REF!</definedName>
    <definedName name="Hlavička">#REF!</definedName>
    <definedName name="Hlavička_1" localSheetId="0">#REF!</definedName>
    <definedName name="Hlavička_1" localSheetId="2">#REF!</definedName>
    <definedName name="Hlavička_1" localSheetId="1">#REF!</definedName>
    <definedName name="Hlavička_1">#REF!</definedName>
    <definedName name="hovado" localSheetId="0">#REF!</definedName>
    <definedName name="hovado" localSheetId="2">#REF!</definedName>
    <definedName name="hovado" localSheetId="1">#REF!</definedName>
    <definedName name="hovado">#REF!</definedName>
    <definedName name="hovado_6" localSheetId="0">#REF!</definedName>
    <definedName name="hovado_6" localSheetId="2">#REF!</definedName>
    <definedName name="hovado_6" localSheetId="1">#REF!</definedName>
    <definedName name="hovado_6">#REF!</definedName>
    <definedName name="hr" localSheetId="0">#REF!</definedName>
    <definedName name="hr" localSheetId="2">#REF!</definedName>
    <definedName name="hr" localSheetId="1">#REF!</definedName>
    <definedName name="hr">#REF!</definedName>
    <definedName name="hr_HSV">#REF!</definedName>
    <definedName name="hr_PSV">#REF!</definedName>
    <definedName name="hrubá_fasáda">#REF!</definedName>
    <definedName name="hrubá_fasáda_6">#REF!</definedName>
    <definedName name="HSV">#REF!</definedName>
    <definedName name="HSV_" localSheetId="0">#REF!</definedName>
    <definedName name="HSV_" localSheetId="2">#REF!</definedName>
    <definedName name="HSV_" localSheetId="1">#REF!</definedName>
    <definedName name="HSV_">#REF!</definedName>
    <definedName name="HSV_6" localSheetId="0">#REF!</definedName>
    <definedName name="HSV_6" localSheetId="2">#REF!</definedName>
    <definedName name="HSV_6" localSheetId="1">#REF!</definedName>
    <definedName name="HSV_6">#REF!</definedName>
    <definedName name="HSV0" localSheetId="0">#REF!</definedName>
    <definedName name="HSV0" localSheetId="2">#REF!</definedName>
    <definedName name="HSV0" localSheetId="1">#REF!</definedName>
    <definedName name="HSV0">#REF!</definedName>
    <definedName name="HSV0_6" localSheetId="0">#REF!</definedName>
    <definedName name="HSV0_6" localSheetId="2">#REF!</definedName>
    <definedName name="HSV0_6" localSheetId="1">#REF!</definedName>
    <definedName name="HSV0_6">#REF!</definedName>
    <definedName name="hydro">#N/A</definedName>
    <definedName name="Hydrotechnické_výpočty">#N/A</definedName>
    <definedName name="HZS">#REF!</definedName>
    <definedName name="HZS_6" localSheetId="0">#REF!</definedName>
    <definedName name="HZS_6" localSheetId="2">#REF!</definedName>
    <definedName name="HZS_6" localSheetId="1">#REF!</definedName>
    <definedName name="HZS_6">#REF!</definedName>
    <definedName name="hzs_HSV" localSheetId="0">#REF!</definedName>
    <definedName name="hzs_HSV" localSheetId="2">#REF!</definedName>
    <definedName name="hzs_HSV" localSheetId="1">#REF!</definedName>
    <definedName name="hzs_HSV">#REF!</definedName>
    <definedName name="hzs_PSV" localSheetId="0">#REF!</definedName>
    <definedName name="hzs_PSV" localSheetId="2">#REF!</definedName>
    <definedName name="hzs_PSV" localSheetId="1">#REF!</definedName>
    <definedName name="hzs_PSV">#REF!</definedName>
    <definedName name="HZS0" localSheetId="0">#REF!</definedName>
    <definedName name="HZS0" localSheetId="2">#REF!</definedName>
    <definedName name="HZS0" localSheetId="1">#REF!</definedName>
    <definedName name="HZS0">#REF!</definedName>
    <definedName name="HZS0_6" localSheetId="0">#REF!</definedName>
    <definedName name="HZS0_6" localSheetId="2">#REF!</definedName>
    <definedName name="HZS0_6" localSheetId="1">#REF!</definedName>
    <definedName name="HZS0_6">#REF!</definedName>
    <definedName name="I" localSheetId="0">#REF!</definedName>
    <definedName name="I" localSheetId="2">#REF!</definedName>
    <definedName name="I" localSheetId="1">#REF!</definedName>
    <definedName name="I">#REF!</definedName>
    <definedName name="IČO">#REF!</definedName>
    <definedName name="inflace">#REF!</definedName>
    <definedName name="Integr_poslední">#REF!</definedName>
    <definedName name="Integr_poslední_1">#REF!</definedName>
    <definedName name="Integr_poslední_6">#REF!</definedName>
    <definedName name="IntegralC" localSheetId="0">#REF!,#REF!</definedName>
    <definedName name="IntegralC" localSheetId="2">#REF!,#REF!</definedName>
    <definedName name="IntegralC" localSheetId="1">#REF!,#REF!</definedName>
    <definedName name="IntegralC">#REF!,#REF!</definedName>
    <definedName name="interier" localSheetId="0">#REF!</definedName>
    <definedName name="interier" localSheetId="2">#REF!</definedName>
    <definedName name="interier" localSheetId="1">#REF!</definedName>
    <definedName name="interier">#REF!</definedName>
    <definedName name="já" localSheetId="0">#REF!</definedName>
    <definedName name="já" localSheetId="2">#REF!</definedName>
    <definedName name="já" localSheetId="1">#REF!</definedName>
    <definedName name="já">#REF!</definedName>
    <definedName name="JKSO" localSheetId="0">#REF!</definedName>
    <definedName name="JKSO" localSheetId="2">#REF!</definedName>
    <definedName name="JKSO" localSheetId="1">#REF!</definedName>
    <definedName name="JKSO">#REF!</definedName>
    <definedName name="JKSO_6">#REF!</definedName>
    <definedName name="k_1">NA()</definedName>
    <definedName name="kk">"$#REF!.$J$4"</definedName>
    <definedName name="Kod" localSheetId="0">#REF!</definedName>
    <definedName name="Kod" localSheetId="2">#REF!</definedName>
    <definedName name="Kod" localSheetId="1">#REF!</definedName>
    <definedName name="Kod">#REF!</definedName>
    <definedName name="Kod_1" localSheetId="0">#REF!</definedName>
    <definedName name="Kod_1" localSheetId="2">#REF!</definedName>
    <definedName name="Kod_1" localSheetId="1">#REF!</definedName>
    <definedName name="Kod_1">#REF!</definedName>
    <definedName name="konec" localSheetId="0">#REF!</definedName>
    <definedName name="konec" localSheetId="2">#REF!</definedName>
    <definedName name="konec" localSheetId="1">#REF!</definedName>
    <definedName name="konec">#REF!</definedName>
    <definedName name="konec_6">#REF!</definedName>
    <definedName name="Kontrola">#REF!</definedName>
    <definedName name="kování">#REF!</definedName>
    <definedName name="lg">"$#REF!.$J$5"</definedName>
    <definedName name="lůkmlkm" localSheetId="0">#REF!</definedName>
    <definedName name="lůkmlkm" localSheetId="2">#REF!</definedName>
    <definedName name="lůkmlkm" localSheetId="1">#REF!</definedName>
    <definedName name="lůkmlkm">#REF!</definedName>
    <definedName name="lůkmlkm_6" localSheetId="0">#REF!</definedName>
    <definedName name="lůkmlkm_6" localSheetId="2">#REF!</definedName>
    <definedName name="lůkmlkm_6" localSheetId="1">#REF!</definedName>
    <definedName name="lůkmlkm_6">#REF!</definedName>
    <definedName name="MDKM" localSheetId="0">#REF!</definedName>
    <definedName name="MDKM" localSheetId="2">#REF!</definedName>
    <definedName name="MDKM" localSheetId="1">#REF!</definedName>
    <definedName name="MDKM">#REF!</definedName>
    <definedName name="Mena">#REF!</definedName>
    <definedName name="MJ" localSheetId="0">#REF!</definedName>
    <definedName name="MJ" localSheetId="2">#REF!</definedName>
    <definedName name="MJ" localSheetId="1">#REF!</definedName>
    <definedName name="MJ">#REF!</definedName>
    <definedName name="MJ_6" localSheetId="0">#REF!</definedName>
    <definedName name="MJ_6" localSheetId="2">#REF!</definedName>
    <definedName name="MJ_6" localSheetId="1">#REF!</definedName>
    <definedName name="MJ_6">#REF!</definedName>
    <definedName name="mmm">#REF!</definedName>
    <definedName name="Monolog" localSheetId="0">#REF!</definedName>
    <definedName name="Monolog" localSheetId="2">#REF!</definedName>
    <definedName name="Monolog" localSheetId="1">#REF!</definedName>
    <definedName name="Monolog">#REF!</definedName>
    <definedName name="Mont">#REF!</definedName>
    <definedName name="Mont_" localSheetId="0">#REF!</definedName>
    <definedName name="Mont_" localSheetId="2">#REF!</definedName>
    <definedName name="Mont_" localSheetId="1">#REF!</definedName>
    <definedName name="Mont_">#REF!</definedName>
    <definedName name="Mont_6" localSheetId="0">#REF!</definedName>
    <definedName name="Mont_6" localSheetId="2">#REF!</definedName>
    <definedName name="Mont_6" localSheetId="1">#REF!</definedName>
    <definedName name="Mont_6">#REF!</definedName>
    <definedName name="Montaz0" localSheetId="0">#REF!</definedName>
    <definedName name="Montaz0" localSheetId="2">#REF!</definedName>
    <definedName name="Montaz0" localSheetId="1">#REF!</definedName>
    <definedName name="Montaz0">#REF!</definedName>
    <definedName name="Montaz0_6" localSheetId="0">#REF!</definedName>
    <definedName name="Montaz0_6" localSheetId="2">#REF!</definedName>
    <definedName name="Montaz0_6" localSheetId="1">#REF!</definedName>
    <definedName name="Montaz0_6">#REF!</definedName>
    <definedName name="mzda" localSheetId="0">#REF!</definedName>
    <definedName name="mzda" localSheetId="2">#REF!</definedName>
    <definedName name="mzda" localSheetId="1">#REF!</definedName>
    <definedName name="mzda">#REF!</definedName>
    <definedName name="mzda_pomocná">#REF!</definedName>
    <definedName name="mzda_PSV">#REF!</definedName>
    <definedName name="nátěr">#REF!</definedName>
    <definedName name="nátěr_replika">#REF!</definedName>
    <definedName name="NazevDilu">#REF!</definedName>
    <definedName name="NazevDilu_6">#REF!</definedName>
    <definedName name="nazevobjektu">#REF!</definedName>
    <definedName name="nazevobjektu_6">#REF!</definedName>
    <definedName name="NazevRozpoctu">#REF!</definedName>
    <definedName name="nazevstavby" localSheetId="0">#REF!</definedName>
    <definedName name="nazevstavby" localSheetId="2">#REF!</definedName>
    <definedName name="nazevstavby" localSheetId="1">#REF!</definedName>
    <definedName name="nazevstavby">#REF!</definedName>
    <definedName name="nazevstavby_6" localSheetId="0">#REF!</definedName>
    <definedName name="nazevstavby_6" localSheetId="2">#REF!</definedName>
    <definedName name="nazevstavby_6" localSheetId="1">#REF!</definedName>
    <definedName name="nazevstavby_6">#REF!</definedName>
    <definedName name="nlg___0_1">0</definedName>
    <definedName name="nlg___0_2">0</definedName>
    <definedName name="NOVY" localSheetId="0">#REF!</definedName>
    <definedName name="NOVY" localSheetId="2">#REF!</definedName>
    <definedName name="NOVY" localSheetId="1">#REF!</definedName>
    <definedName name="NOVY">#REF!</definedName>
    <definedName name="NOVY_6" localSheetId="0">#REF!</definedName>
    <definedName name="NOVY_6" localSheetId="2">#REF!</definedName>
    <definedName name="NOVY_6" localSheetId="1">#REF!</definedName>
    <definedName name="NOVY_6">#REF!</definedName>
    <definedName name="NOVY2" localSheetId="0">#REF!</definedName>
    <definedName name="NOVY2" localSheetId="2">#REF!</definedName>
    <definedName name="NOVY2" localSheetId="1">#REF!</definedName>
    <definedName name="NOVY2">#REF!</definedName>
    <definedName name="NOVY2_6">#REF!</definedName>
    <definedName name="obezdívky_van">#REF!</definedName>
    <definedName name="obezdívky_van_6">#REF!</definedName>
    <definedName name="Objednatel">#REF!</definedName>
    <definedName name="Objednatel_6">#REF!</definedName>
    <definedName name="Objekt">#REF!</definedName>
    <definedName name="_xlnm.Print_Area" localSheetId="0">'1-Krycí list'!$A$1:$P$35</definedName>
    <definedName name="_xlnm.Print_Area" localSheetId="2">'1-Položky'!$A$1:$L$70</definedName>
    <definedName name="_xlnm.Print_Area" localSheetId="1">'1-Rekapitulace'!$A$1:$F$19</definedName>
    <definedName name="obvod_hliník" localSheetId="0">#REF!</definedName>
    <definedName name="obvod_hliník" localSheetId="2">#REF!</definedName>
    <definedName name="obvod_hliník" localSheetId="1">#REF!</definedName>
    <definedName name="obvod_hliník">#REF!</definedName>
    <definedName name="obvod_hliník_6" localSheetId="0">#REF!</definedName>
    <definedName name="obvod_hliník_6" localSheetId="2">#REF!</definedName>
    <definedName name="obvod_hliník_6" localSheetId="1">#REF!</definedName>
    <definedName name="obvod_hliník_6">#REF!</definedName>
    <definedName name="obvod_oken_1.np" localSheetId="0">#REF!</definedName>
    <definedName name="obvod_oken_1.np" localSheetId="2">#REF!</definedName>
    <definedName name="obvod_oken_1.np" localSheetId="1">#REF!</definedName>
    <definedName name="obvod_oken_1.np">#REF!</definedName>
    <definedName name="obvod_oken_1.np_6">#REF!</definedName>
    <definedName name="obvod_oken_suterén">#REF!</definedName>
    <definedName name="obvod_oken_suterén_6">#REF!</definedName>
    <definedName name="obvod_oken_typické">#REF!</definedName>
    <definedName name="obvod_oken_typické_6">#REF!</definedName>
    <definedName name="obvod_oken_ustupující">#REF!</definedName>
    <definedName name="obvod_oken_ustupující_6">#REF!</definedName>
    <definedName name="obvod_suteren">#REF!</definedName>
    <definedName name="obvod_suteren_6">#REF!</definedName>
    <definedName name="ocel">#REF!</definedName>
    <definedName name="ocenění_S5">#REF!</definedName>
    <definedName name="ocenění_S5_6">#REF!</definedName>
    <definedName name="odd1_6">#REF!</definedName>
    <definedName name="odd11_6">#REF!</definedName>
    <definedName name="odd12_6">#REF!</definedName>
    <definedName name="odd13_6">#REF!</definedName>
    <definedName name="odd14_6">#REF!</definedName>
    <definedName name="odd15_6">#REF!</definedName>
    <definedName name="odd16_6">#REF!</definedName>
    <definedName name="odd2_6">#REF!</definedName>
    <definedName name="odd21_6">#REF!</definedName>
    <definedName name="odd22_6">#REF!</definedName>
    <definedName name="odd23_6">#REF!</definedName>
    <definedName name="odd24_6">#REF!</definedName>
    <definedName name="odd25_6">#REF!</definedName>
    <definedName name="odd26_6">#REF!</definedName>
    <definedName name="odd3_6">#REF!</definedName>
    <definedName name="odd31_6">#REF!</definedName>
    <definedName name="odd32_6">#REF!</definedName>
    <definedName name="odd33_6">#REF!</definedName>
    <definedName name="odd34_6">#REF!</definedName>
    <definedName name="odd35_6">#REF!</definedName>
    <definedName name="odd36_6">#REF!</definedName>
    <definedName name="odd37_6">#REF!</definedName>
    <definedName name="odd38_6">#REF!</definedName>
    <definedName name="odd39_6">#REF!</definedName>
    <definedName name="odd4_6">#REF!</definedName>
    <definedName name="odd41_6">#REF!</definedName>
    <definedName name="odd42_6">#REF!</definedName>
    <definedName name="odd43_6">#REF!</definedName>
    <definedName name="odd44_6">#REF!</definedName>
    <definedName name="odd45_6">#REF!</definedName>
    <definedName name="odd46_6">#REF!</definedName>
    <definedName name="odd5_6">#REF!</definedName>
    <definedName name="odd51_6">#REF!</definedName>
    <definedName name="odd52_6">#REF!</definedName>
    <definedName name="odd53_6">#REF!</definedName>
    <definedName name="odd54_6">#REF!</definedName>
    <definedName name="odd55_6">#REF!</definedName>
    <definedName name="odd56_6">#REF!</definedName>
    <definedName name="odd57_6">#REF!</definedName>
    <definedName name="odd58_6">#REF!</definedName>
    <definedName name="odd59_6">#REF!</definedName>
    <definedName name="odd6_6">#REF!</definedName>
    <definedName name="odd61_6">#REF!</definedName>
    <definedName name="odd62_6">#REF!</definedName>
    <definedName name="odd63_6">#REF!</definedName>
    <definedName name="odd64_6">#REF!</definedName>
    <definedName name="odd7_6">#REF!</definedName>
    <definedName name="odd71_6">#REF!</definedName>
    <definedName name="odd711_6">#REF!</definedName>
    <definedName name="odd712_6">#REF!</definedName>
    <definedName name="odd713_6">#REF!</definedName>
    <definedName name="odd714_6">#REF!</definedName>
    <definedName name="odd715_6">#REF!</definedName>
    <definedName name="odd716_6">#REF!</definedName>
    <definedName name="odd717_6">#REF!</definedName>
    <definedName name="odd718_6">#REF!</definedName>
    <definedName name="odd719_6">#REF!</definedName>
    <definedName name="odd72_6">#REF!</definedName>
    <definedName name="odd721_6">#REF!</definedName>
    <definedName name="odd7210_6">#REF!</definedName>
    <definedName name="odd722_6">#REF!</definedName>
    <definedName name="odd723_6">#REF!</definedName>
    <definedName name="odd724_6">#REF!</definedName>
    <definedName name="odd725_6">#REF!</definedName>
    <definedName name="odd726_6">#REF!</definedName>
    <definedName name="odd727_6">#REF!</definedName>
    <definedName name="odd728_6">#REF!</definedName>
    <definedName name="odd729_6">#REF!</definedName>
    <definedName name="odd8_6">#REF!</definedName>
    <definedName name="odd81_6">#REF!</definedName>
    <definedName name="odd81ELO">#REF!</definedName>
    <definedName name="odd81ELO_6">#REF!</definedName>
    <definedName name="odd82_6">#REF!</definedName>
    <definedName name="odd83_6">#REF!</definedName>
    <definedName name="odd84_6">#REF!</definedName>
    <definedName name="odd85_6">#REF!</definedName>
    <definedName name="odd86_6">#REF!</definedName>
    <definedName name="odd87_6">#REF!</definedName>
    <definedName name="odd88_6">#REF!</definedName>
    <definedName name="odd89_6">#REF!</definedName>
    <definedName name="odd9_6">#REF!</definedName>
    <definedName name="odic">#REF!</definedName>
    <definedName name="odvodnění_S1">#REF!</definedName>
    <definedName name="odvodnění_S1_6">#REF!</definedName>
    <definedName name="odvoz">#REF!</definedName>
    <definedName name="oico">#REF!</definedName>
    <definedName name="okno_kování_replika">#REF!</definedName>
    <definedName name="okno_replika">#REF!</definedName>
    <definedName name="omisto">#REF!</definedName>
    <definedName name="omítka_keraštuk">#REF!</definedName>
    <definedName name="omítka_keraštuk_6">#REF!</definedName>
    <definedName name="onazev">#REF!</definedName>
    <definedName name="opsc">#REF!</definedName>
    <definedName name="p">#REF!</definedName>
    <definedName name="pata">#REF!</definedName>
    <definedName name="plocha_A1">#REF!</definedName>
    <definedName name="plocha_A1_6">#REF!</definedName>
    <definedName name="plocha_A2">#REF!</definedName>
    <definedName name="plocha_A2_6">#REF!</definedName>
    <definedName name="plocha_A3">#REF!</definedName>
    <definedName name="plocha_A3_6">#REF!</definedName>
    <definedName name="plocha_hliník">#REF!</definedName>
    <definedName name="plocha_hliník_6">#REF!</definedName>
    <definedName name="plocha_oken_1.np">#REF!</definedName>
    <definedName name="plocha_oken_1.np_6">#REF!</definedName>
    <definedName name="plocha_oken_suterén">#REF!</definedName>
    <definedName name="plocha_oken_suterén_6">#REF!</definedName>
    <definedName name="plocha_oken_typické">#REF!</definedName>
    <definedName name="plocha_oken_typické_6">#REF!</definedName>
    <definedName name="plocha_oken_ustupující">#REF!</definedName>
    <definedName name="plocha_oken_ustupující_6">#REF!</definedName>
    <definedName name="PM" localSheetId="0">#REF!</definedName>
    <definedName name="PM" localSheetId="2">#REF!</definedName>
    <definedName name="PM" localSheetId="1">#REF!</definedName>
    <definedName name="PM">#REF!</definedName>
    <definedName name="Pocet_Integral" localSheetId="0">#REF!,#REF!</definedName>
    <definedName name="Pocet_Integral" localSheetId="2">#REF!,#REF!</definedName>
    <definedName name="Pocet_Integral" localSheetId="1">#REF!,#REF!</definedName>
    <definedName name="Pocet_Integral">#REF!,#REF!</definedName>
    <definedName name="PocetMJ" localSheetId="0">#REF!</definedName>
    <definedName name="PocetMJ" localSheetId="2">#REF!</definedName>
    <definedName name="PocetMJ" localSheetId="1">#REF!</definedName>
    <definedName name="PocetMJ">#REF!</definedName>
    <definedName name="PocetMJ_6" localSheetId="0">#REF!</definedName>
    <definedName name="PocetMJ_6" localSheetId="2">#REF!</definedName>
    <definedName name="PocetMJ_6" localSheetId="1">#REF!</definedName>
    <definedName name="PocetMJ_6">#REF!</definedName>
    <definedName name="podlaha1" localSheetId="0">#REF!</definedName>
    <definedName name="podlaha1" localSheetId="2">#REF!</definedName>
    <definedName name="podlaha1" localSheetId="1">#REF!</definedName>
    <definedName name="podlaha1">#REF!</definedName>
    <definedName name="podlaha1_6">#REF!</definedName>
    <definedName name="podlaha10">#REF!</definedName>
    <definedName name="podlaha10_6">#REF!</definedName>
    <definedName name="podlaha11">#REF!</definedName>
    <definedName name="podlaha11_6">#REF!</definedName>
    <definedName name="podlaha12">#REF!</definedName>
    <definedName name="podlaha12_6">#REF!</definedName>
    <definedName name="podlaha13">#REF!</definedName>
    <definedName name="podlaha13_6">#REF!</definedName>
    <definedName name="podlaha14">#REF!</definedName>
    <definedName name="podlaha14_6">#REF!</definedName>
    <definedName name="podlaha2">#REF!</definedName>
    <definedName name="podlaha2_6">#REF!</definedName>
    <definedName name="podlaha3">#REF!</definedName>
    <definedName name="podlaha3_6">#REF!</definedName>
    <definedName name="podlaha4">#REF!</definedName>
    <definedName name="podlaha4_6">#REF!</definedName>
    <definedName name="podlaha4a">#REF!</definedName>
    <definedName name="podlaha4a_6">#REF!</definedName>
    <definedName name="podlaha5">#REF!</definedName>
    <definedName name="podlaha5_6">#REF!</definedName>
    <definedName name="podlaha6">#REF!</definedName>
    <definedName name="podlaha6_6">#REF!</definedName>
    <definedName name="podlaha7">#REF!</definedName>
    <definedName name="podlaha7_6">#REF!</definedName>
    <definedName name="podlaha8">#REF!</definedName>
    <definedName name="podlaha8_6">#REF!</definedName>
    <definedName name="podlaha9">#REF!</definedName>
    <definedName name="podlaha9_6">#REF!</definedName>
    <definedName name="podlahaS01a">#REF!</definedName>
    <definedName name="podlahaS01a_6">#REF!</definedName>
    <definedName name="podlahaS01b">#REF!</definedName>
    <definedName name="podlahaS01b_6">#REF!</definedName>
    <definedName name="podlahaS02">#REF!</definedName>
    <definedName name="podlahaS02_6">#REF!</definedName>
    <definedName name="podlahaS03a">#REF!</definedName>
    <definedName name="podlahaS03a_6">#REF!</definedName>
    <definedName name="podlahaS03b">#REF!</definedName>
    <definedName name="podlahaS03b_6">#REF!</definedName>
    <definedName name="pojistné">#REF!</definedName>
    <definedName name="polbezcen1">#REF!</definedName>
    <definedName name="polcen2">#REF!</definedName>
    <definedName name="polcen3">#REF!</definedName>
    <definedName name="poslední">#REF!</definedName>
    <definedName name="poslední_1">#REF!</definedName>
    <definedName name="poslední_6">#REF!</definedName>
    <definedName name="Poznamka">#REF!</definedName>
    <definedName name="Poznamka_6">#REF!</definedName>
    <definedName name="prdel">#REF!</definedName>
    <definedName name="Print_Area">"$#REF!.$A$1:$#REF!.$E$205"</definedName>
    <definedName name="Print_Area___0">"$Rozpočet.$A$1:$#REF!.$E$623"</definedName>
    <definedName name="Print_Area___0_1">0</definedName>
    <definedName name="Print_Area___0_10">0</definedName>
    <definedName name="Print_Area___0_11">0</definedName>
    <definedName name="Print_Area___0_12">0</definedName>
    <definedName name="Print_Area___0_13">0</definedName>
    <definedName name="Print_Area___0_14">0</definedName>
    <definedName name="Print_Area___0_15">0</definedName>
    <definedName name="Print_Area___0_16">0</definedName>
    <definedName name="Print_Area___0_17">0</definedName>
    <definedName name="Print_Area___0_18">0</definedName>
    <definedName name="Print_Area___0_19">0</definedName>
    <definedName name="Print_Area___0_2">0</definedName>
    <definedName name="Print_Area___0_20">0</definedName>
    <definedName name="Print_Area___0_21">0</definedName>
    <definedName name="Print_Area___0_22">0</definedName>
    <definedName name="Print_Area___0_23">0</definedName>
    <definedName name="Print_Area___0_3">0</definedName>
    <definedName name="Print_Area___0_4">0</definedName>
    <definedName name="Print_Area___0_5">0</definedName>
    <definedName name="Print_Area___0_6">0</definedName>
    <definedName name="Print_Area___0_7">0</definedName>
    <definedName name="Print_Area___0_8">0</definedName>
    <definedName name="Print_Area___0_9">0</definedName>
    <definedName name="Print_Titles">"$#REF!.$#REF!$#REF!:$#REF!.$#REF!$#REF!"</definedName>
    <definedName name="Print_Titles___0">"$#REF!.$#REF!$#REF!:$#REF!.$#REF!$#REF!"</definedName>
    <definedName name="Print_Titles___0_1">0</definedName>
    <definedName name="Print_Titles___0_2">0</definedName>
    <definedName name="Print_Titles___0_3">0</definedName>
    <definedName name="Print_Titles___0_4">0</definedName>
    <definedName name="PROFESNI_DIL" localSheetId="0">#REF!</definedName>
    <definedName name="PROFESNI_DIL" localSheetId="2">#REF!</definedName>
    <definedName name="PROFESNI_DIL" localSheetId="1">#REF!</definedName>
    <definedName name="PROFESNI_DIL">#REF!</definedName>
    <definedName name="Projektant" localSheetId="0">#REF!</definedName>
    <definedName name="Projektant" localSheetId="2">#REF!</definedName>
    <definedName name="Projektant" localSheetId="1">#REF!</definedName>
    <definedName name="Projektant">#REF!</definedName>
    <definedName name="Projektant_6">#REF!</definedName>
    <definedName name="Přehled">#REF!</definedName>
    <definedName name="Přehled_1">#REF!</definedName>
    <definedName name="přesčasy">#REF!</definedName>
    <definedName name="PSV">#REF!</definedName>
    <definedName name="PSV_" localSheetId="0">#REF!</definedName>
    <definedName name="PSV_" localSheetId="2">#REF!</definedName>
    <definedName name="PSV_" localSheetId="1">#REF!</definedName>
    <definedName name="PSV_">#REF!</definedName>
    <definedName name="PSV_6" localSheetId="0">#REF!</definedName>
    <definedName name="PSV_6" localSheetId="2">#REF!</definedName>
    <definedName name="PSV_6" localSheetId="1">#REF!</definedName>
    <definedName name="PSV_6">#REF!</definedName>
    <definedName name="PSV0" localSheetId="0">#REF!</definedName>
    <definedName name="PSV0" localSheetId="2">#REF!</definedName>
    <definedName name="PSV0" localSheetId="1">#REF!</definedName>
    <definedName name="PSV0">#REF!</definedName>
    <definedName name="PSV0_6" localSheetId="0">#REF!</definedName>
    <definedName name="PSV0_6" localSheetId="2">#REF!</definedName>
    <definedName name="PSV0_6" localSheetId="1">#REF!</definedName>
    <definedName name="PSV0_6">#REF!</definedName>
    <definedName name="pulina" localSheetId="0">#REF!</definedName>
    <definedName name="pulina" localSheetId="2">#REF!</definedName>
    <definedName name="pulina" localSheetId="1">#REF!</definedName>
    <definedName name="pulina">#REF!</definedName>
    <definedName name="pulina_6">#REF!</definedName>
    <definedName name="Rabat_1">#REF!</definedName>
    <definedName name="rám" localSheetId="0">#REF!</definedName>
    <definedName name="rám" localSheetId="2">#REF!</definedName>
    <definedName name="rám" localSheetId="1">#REF!</definedName>
    <definedName name="rám">#REF!</definedName>
    <definedName name="rám_connex" localSheetId="0">#REF!</definedName>
    <definedName name="rám_connex" localSheetId="2">#REF!</definedName>
    <definedName name="rám_connex" localSheetId="1">#REF!</definedName>
    <definedName name="rám_connex">#REF!</definedName>
    <definedName name="rek1_6" localSheetId="0">#REF!</definedName>
    <definedName name="rek1_6" localSheetId="2">#REF!</definedName>
    <definedName name="rek1_6" localSheetId="1">#REF!</definedName>
    <definedName name="rek1_6">#REF!</definedName>
    <definedName name="rek11_6">#REF!</definedName>
    <definedName name="rek12_6">#REF!</definedName>
    <definedName name="rek13_6">#REF!</definedName>
    <definedName name="rek14_6">#REF!</definedName>
    <definedName name="rek15_6">#REF!</definedName>
    <definedName name="rek16_6">#REF!</definedName>
    <definedName name="rek2_6">#REF!</definedName>
    <definedName name="rek21_6">#REF!</definedName>
    <definedName name="rek22_6">#REF!</definedName>
    <definedName name="rek23_6">#REF!</definedName>
    <definedName name="rek24_6">#REF!</definedName>
    <definedName name="rek25_6">#REF!</definedName>
    <definedName name="rek26_6">#REF!</definedName>
    <definedName name="rek3_6">#REF!</definedName>
    <definedName name="rek31_6">#REF!</definedName>
    <definedName name="rek32_6">#REF!</definedName>
    <definedName name="rek33_6">#REF!</definedName>
    <definedName name="rek34_6">#REF!</definedName>
    <definedName name="rek35_6">#REF!</definedName>
    <definedName name="rek36_6">#REF!</definedName>
    <definedName name="rek37_6">#REF!</definedName>
    <definedName name="rek38_6">#REF!</definedName>
    <definedName name="rek39_6">#REF!</definedName>
    <definedName name="rek4_6">#REF!</definedName>
    <definedName name="rek41_6">#REF!</definedName>
    <definedName name="rek42_6">#REF!</definedName>
    <definedName name="rek43_6">#REF!</definedName>
    <definedName name="rek44_6">#REF!</definedName>
    <definedName name="rek45_6">#REF!</definedName>
    <definedName name="rek46_6">#REF!</definedName>
    <definedName name="rek5_6">#REF!</definedName>
    <definedName name="rek51_6">#REF!</definedName>
    <definedName name="rek52_6">#REF!</definedName>
    <definedName name="rek53_6">#REF!</definedName>
    <definedName name="rek54_6">#REF!</definedName>
    <definedName name="rek55_6">#REF!</definedName>
    <definedName name="rek56_6">#REF!</definedName>
    <definedName name="rek57_6">#REF!</definedName>
    <definedName name="rek58_6">#REF!</definedName>
    <definedName name="rek59_6">#REF!</definedName>
    <definedName name="rek6_6">#REF!</definedName>
    <definedName name="rek61_6">#REF!</definedName>
    <definedName name="rek62_6">#REF!</definedName>
    <definedName name="rek63_6">#REF!</definedName>
    <definedName name="rek64_6">#REF!</definedName>
    <definedName name="rek7_6">#REF!</definedName>
    <definedName name="rek71_6">#REF!</definedName>
    <definedName name="rek711_6">#REF!</definedName>
    <definedName name="rek712_6">#REF!</definedName>
    <definedName name="rek713_6">#REF!</definedName>
    <definedName name="rek714_6">#REF!</definedName>
    <definedName name="rek715_6">#REF!</definedName>
    <definedName name="rek716_6">#REF!</definedName>
    <definedName name="rek717_6">#REF!</definedName>
    <definedName name="rek718_6">#REF!</definedName>
    <definedName name="rek719_6">#REF!</definedName>
    <definedName name="rek72_6">#REF!</definedName>
    <definedName name="rek721_6">#REF!</definedName>
    <definedName name="rek7210_6">#REF!</definedName>
    <definedName name="rek722_6">#REF!</definedName>
    <definedName name="rek723_6">#REF!</definedName>
    <definedName name="rek724_6">#REF!</definedName>
    <definedName name="rek725_6">#REF!</definedName>
    <definedName name="rek726_6">#REF!</definedName>
    <definedName name="rek727_6">#REF!</definedName>
    <definedName name="rek728_6">#REF!</definedName>
    <definedName name="rek729_6">#REF!</definedName>
    <definedName name="rek8_6">#REF!</definedName>
    <definedName name="rek81_6">#REF!</definedName>
    <definedName name="rek9_6">#REF!</definedName>
    <definedName name="Reka" localSheetId="0">#REF!</definedName>
    <definedName name="Reka" localSheetId="2">#REF!</definedName>
    <definedName name="Reka" localSheetId="1">#REF!</definedName>
    <definedName name="Reka">#REF!</definedName>
    <definedName name="RekapitulaceDPH">#REF!,#REF!,#REF!,#REF!,#REF!,#REF!</definedName>
    <definedName name="Restricted" localSheetId="0">#REF!</definedName>
    <definedName name="Restricted" localSheetId="2">#REF!</definedName>
    <definedName name="Restricted" localSheetId="1">#REF!</definedName>
    <definedName name="Restricted">#REF!</definedName>
    <definedName name="REV___0_1">0</definedName>
    <definedName name="REV___0_2">0</definedName>
    <definedName name="Rok_nabídky" localSheetId="0">#REF!</definedName>
    <definedName name="Rok_nabídky" localSheetId="2">#REF!</definedName>
    <definedName name="Rok_nabídky" localSheetId="1">#REF!</definedName>
    <definedName name="Rok_nabídky">#REF!</definedName>
    <definedName name="Rok_nabídky_1" localSheetId="0">#REF!</definedName>
    <definedName name="Rok_nabídky_1" localSheetId="2">#REF!</definedName>
    <definedName name="Rok_nabídky_1" localSheetId="1">#REF!</definedName>
    <definedName name="Rok_nabídky_1">#REF!</definedName>
    <definedName name="s" localSheetId="0">#REF!</definedName>
    <definedName name="s" localSheetId="2">#REF!</definedName>
    <definedName name="s" localSheetId="1">#REF!</definedName>
    <definedName name="s">#REF!</definedName>
    <definedName name="safdas" localSheetId="0">#REF!</definedName>
    <definedName name="safdas" localSheetId="2">#REF!</definedName>
    <definedName name="safdas" localSheetId="1">#REF!</definedName>
    <definedName name="safdas">#REF!</definedName>
    <definedName name="SazbaDPH1">#REF!</definedName>
    <definedName name="SazbaDPH1_6" localSheetId="0">#REF!</definedName>
    <definedName name="SazbaDPH1_6" localSheetId="2">#REF!</definedName>
    <definedName name="SazbaDPH1_6" localSheetId="1">#REF!</definedName>
    <definedName name="SazbaDPH1_6">#REF!</definedName>
    <definedName name="SazbaDPH2">#REF!</definedName>
    <definedName name="SazbaDPH2_6" localSheetId="0">#REF!</definedName>
    <definedName name="SazbaDPH2_6" localSheetId="2">#REF!</definedName>
    <definedName name="SazbaDPH2_6" localSheetId="1">#REF!</definedName>
    <definedName name="SazbaDPH2_6">#REF!</definedName>
    <definedName name="sklo" localSheetId="0">#REF!</definedName>
    <definedName name="sklo" localSheetId="2">#REF!</definedName>
    <definedName name="sklo" localSheetId="1">#REF!</definedName>
    <definedName name="sklo">#REF!</definedName>
    <definedName name="sklo_požární" localSheetId="0">#REF!</definedName>
    <definedName name="sklo_požární" localSheetId="2">#REF!</definedName>
    <definedName name="sklo_požární" localSheetId="1">#REF!</definedName>
    <definedName name="sklo_požární">#REF!</definedName>
    <definedName name="skonto_1">#REF!</definedName>
    <definedName name="skonto_2">#REF!</definedName>
    <definedName name="skonto_3">#REF!</definedName>
    <definedName name="sleva">#REF!</definedName>
    <definedName name="SloupecCC" localSheetId="0">#REF!</definedName>
    <definedName name="SloupecCC" localSheetId="2">#REF!</definedName>
    <definedName name="SloupecCC" localSheetId="1">#REF!</definedName>
    <definedName name="SloupecCC">#REF!</definedName>
    <definedName name="SloupecCC_6" localSheetId="0">#REF!</definedName>
    <definedName name="SloupecCC_6" localSheetId="2">#REF!</definedName>
    <definedName name="SloupecCC_6" localSheetId="1">#REF!</definedName>
    <definedName name="SloupecCC_6">#REF!</definedName>
    <definedName name="SloupecCDH" localSheetId="0">#REF!</definedName>
    <definedName name="SloupecCDH" localSheetId="2">#REF!</definedName>
    <definedName name="SloupecCDH" localSheetId="1">#REF!</definedName>
    <definedName name="SloupecCDH">#REF!</definedName>
    <definedName name="SloupecCisloPol">#REF!</definedName>
    <definedName name="SloupecCisloPol_6">#REF!</definedName>
    <definedName name="SloupecCH">#REF!</definedName>
    <definedName name="SloupecJC">#REF!</definedName>
    <definedName name="SloupecJC_6">#REF!</definedName>
    <definedName name="SloupecJDH">#REF!</definedName>
    <definedName name="SloupecJDM">#REF!</definedName>
    <definedName name="SloupecJH">#REF!</definedName>
    <definedName name="SloupecMJ">#REF!</definedName>
    <definedName name="SloupecMJ_6">#REF!</definedName>
    <definedName name="SloupecMnozstvi">#REF!</definedName>
    <definedName name="SloupecMnozstvi_6">#REF!</definedName>
    <definedName name="SloupecNazPol">#REF!</definedName>
    <definedName name="SloupecNazPol_6">#REF!</definedName>
    <definedName name="SloupecPC">#REF!</definedName>
    <definedName name="SloupecPC_6">#REF!</definedName>
    <definedName name="SN1___0_1">0</definedName>
    <definedName name="SN1___0_2">0</definedName>
    <definedName name="SN2___0_1">0</definedName>
    <definedName name="SN2___0_2">0</definedName>
    <definedName name="SORT" localSheetId="0">#REF!</definedName>
    <definedName name="SORT" localSheetId="2">#REF!</definedName>
    <definedName name="SORT" localSheetId="1">#REF!</definedName>
    <definedName name="SORT">#REF!</definedName>
    <definedName name="Specifikace" localSheetId="0">#REF!</definedName>
    <definedName name="Specifikace" localSheetId="2">#REF!</definedName>
    <definedName name="Specifikace" localSheetId="1">#REF!</definedName>
    <definedName name="Specifikace">#REF!</definedName>
    <definedName name="Specifikace_1" localSheetId="0">#REF!</definedName>
    <definedName name="Specifikace_1" localSheetId="2">#REF!</definedName>
    <definedName name="Specifikace_1" localSheetId="1">#REF!</definedName>
    <definedName name="Specifikace_1">#REF!</definedName>
    <definedName name="Spodek">#REF!</definedName>
    <definedName name="Spodek_1">#REF!</definedName>
    <definedName name="Spodek_6">#REF!</definedName>
    <definedName name="StavbaCelkem">#REF!</definedName>
    <definedName name="STAVEBNI_OBJEKT">#REF!</definedName>
    <definedName name="sum_memrekapdph">#REF!</definedName>
    <definedName name="sum_prekap">#REF!</definedName>
    <definedName name="SWnákup">#REF!</definedName>
    <definedName name="SWnákup_1">#REF!</definedName>
    <definedName name="SWnákup_6">#REF!</definedName>
    <definedName name="SWprodej">#REF!</definedName>
    <definedName name="SWprodej_1">#REF!</definedName>
    <definedName name="SWprodej_6">#REF!</definedName>
    <definedName name="špaleta">#REF!</definedName>
    <definedName name="špaleta_hliník">#REF!</definedName>
    <definedName name="špaleta_hliník_6">#REF!</definedName>
    <definedName name="špalety_oken_1.np">#REF!</definedName>
    <definedName name="špalety_oken_1.np_6">#REF!</definedName>
    <definedName name="špalety_oken_suterén">#REF!</definedName>
    <definedName name="špalety_oken_suterén_6">#REF!</definedName>
    <definedName name="špalety_oken_typické">#REF!</definedName>
    <definedName name="špalety_oken_typické_6">#REF!</definedName>
    <definedName name="špalety_oken_ustupující">#REF!</definedName>
    <definedName name="špalety_oken_ustupující_6">#REF!</definedName>
    <definedName name="štuková_omítka">#REF!</definedName>
    <definedName name="štuková_omítka_6">#REF!</definedName>
    <definedName name="T4_ESO">#REF!</definedName>
    <definedName name="T4_ESO_6">#REF!</definedName>
    <definedName name="TABLE">"$#REF!.$#REF!$#REF!:$#REF!.$#REF!$#REF!"</definedName>
    <definedName name="TABLE_2">"$#REF!.$#REF!$#REF!:$#REF!.$#REF!$#REF!"</definedName>
    <definedName name="TABLE_3">"$#REF!.$#REF!$#REF!:$#REF!.$#REF!$#REF!"</definedName>
    <definedName name="TABLE_4">"$#REF!.$#REF!$#REF!:$#REF!.$#REF!$#REF!"</definedName>
    <definedName name="TABLE_5">"$#REF!.$A$716:$#REF!.$A$716"</definedName>
    <definedName name="TABLE_6">"$#REF!.$A$404:$#REF!.$A$404"</definedName>
    <definedName name="Teco_Ceník">"$#REF!.$A$3:$#REF!.$C$562"</definedName>
    <definedName name="test">#N/A</definedName>
    <definedName name="Tlacitka_EX" localSheetId="0">#REF!,#REF!</definedName>
    <definedName name="Tlacitka_EX" localSheetId="2">#REF!,#REF!</definedName>
    <definedName name="Tlacitka_EX" localSheetId="1">#REF!,#REF!</definedName>
    <definedName name="Tlacitka_EX">#REF!,#REF!</definedName>
    <definedName name="top_memrekapdph" localSheetId="0">#REF!</definedName>
    <definedName name="top_memrekapdph" localSheetId="2">#REF!</definedName>
    <definedName name="top_memrekapdph" localSheetId="1">#REF!</definedName>
    <definedName name="top_memrekapdph">#REF!</definedName>
    <definedName name="top_phlavy" localSheetId="0">#REF!</definedName>
    <definedName name="top_phlavy" localSheetId="2">#REF!</definedName>
    <definedName name="top_phlavy" localSheetId="1">#REF!</definedName>
    <definedName name="top_phlavy">#REF!</definedName>
    <definedName name="top_rkap" localSheetId="0">#REF!</definedName>
    <definedName name="top_rkap" localSheetId="2">#REF!</definedName>
    <definedName name="top_rkap" localSheetId="1">#REF!</definedName>
    <definedName name="top_rkap">#REF!</definedName>
    <definedName name="top_rozpocty">#REF!</definedName>
    <definedName name="top_rpolozky">#REF!</definedName>
    <definedName name="Typ" localSheetId="0">#REF!</definedName>
    <definedName name="Typ" localSheetId="2">#REF!</definedName>
    <definedName name="Typ" localSheetId="1">#REF!</definedName>
    <definedName name="Typ">#REF!</definedName>
    <definedName name="Typ_1">(#REF!,#REF!)</definedName>
    <definedName name="Typ_9" localSheetId="0">#REF!</definedName>
    <definedName name="Typ_9" localSheetId="2">#REF!</definedName>
    <definedName name="Typ_9" localSheetId="1">#REF!</definedName>
    <definedName name="Typ_9">#REF!</definedName>
    <definedName name="TypNabidky">#REF!</definedName>
    <definedName name="UkazatDPH">#REF!</definedName>
    <definedName name="usd___0_1">0</definedName>
    <definedName name="usd___0_2">0</definedName>
    <definedName name="V_BezSlevy">"N"&amp;#REF!</definedName>
    <definedName name="V_BruttoCelkem">#REF!*(1+#REF!/100)</definedName>
    <definedName name="V_BruttoCelkemDPH" localSheetId="0">IF(UPPER(UkazatDPH)="A",V_BruttoCelkem," ")</definedName>
    <definedName name="V_BruttoCelkemDPH" localSheetId="2">IF(UPPER(UkazatDPH)="A",V_BruttoCelkem," ")</definedName>
    <definedName name="V_BruttoCelkemDPH" localSheetId="1">IF(UPPER(UkazatDPH)="A",V_BruttoCelkem," ")</definedName>
    <definedName name="V_BruttoCelkemDPH">IF(UPPER(UkazatDPH)="A",V_BruttoCelkem," ")</definedName>
    <definedName name="V_CelkemBezDPH">SUMIF(#REF!,#REF!,#REF!)</definedName>
    <definedName name="V_CelkemBezDPHNakup">SUMIF(#REF!,#REF!,#REF!)</definedName>
    <definedName name="V_CelkemKW">SUMIF(#REF!,"C",#REF!)</definedName>
    <definedName name="V_NabSkupNaz">VLOOKUP(#REF!,#REF!,6,0)</definedName>
    <definedName name="V_NettoCelkem">#REF!*#REF!</definedName>
    <definedName name="V_Plus1">#REF!+1</definedName>
    <definedName name="V_Poz">#REF! &amp; "." &amp;#REF! &amp; "." &amp;#REF!</definedName>
    <definedName name="V_Prikon">IF(LEFT(#REF!,4)=#REF!,VALUE(RIGHT(#REF!,LEN(#REF!)-5)),0)</definedName>
    <definedName name="V_RekNetto">IF(#REF!=" ", " ",VLOOKUP(#REF!,#REF!,4,0))</definedName>
    <definedName name="V_RekSkup">VLOOKUP(#REF!,#REF!,3,0)</definedName>
    <definedName name="V_RekSkupNaz">IF(ISERROR(#REF!), " ",#REF!)</definedName>
    <definedName name="V_SkupinaCelkem">SUMIF(#REF!,#REF!,#REF!)</definedName>
    <definedName name="V_SkupinaCelkemDPH" localSheetId="0">IF(UPPER(UkazatDPH)="A",V_SkupinaCelkem," ")</definedName>
    <definedName name="V_SkupinaCelkemDPH" localSheetId="2">IF(UPPER(UkazatDPH)="A",V_SkupinaCelkem," ")</definedName>
    <definedName name="V_SkupinaCelkemDPH" localSheetId="1">IF(UPPER(UkazatDPH)="A",V_SkupinaCelkem," ")</definedName>
    <definedName name="V_SkupinaCelkemDPH">IF(UPPER(UkazatDPH)="A",V_SkupinaCelkem," ")</definedName>
    <definedName name="V_SLEVA">-SUMIF(#REF!,"P",#REF!)*#REF!/100</definedName>
    <definedName name="V_UpPlus1">#REF!+1</definedName>
    <definedName name="VedProjProfese" localSheetId="0">#REF!</definedName>
    <definedName name="VedProjProfese" localSheetId="2">#REF!</definedName>
    <definedName name="VedProjProfese" localSheetId="1">#REF!</definedName>
    <definedName name="VedProjProfese">#REF!</definedName>
    <definedName name="VF___0_1">0</definedName>
    <definedName name="VF___0_2">0</definedName>
    <definedName name="VRN">#REF!</definedName>
    <definedName name="VRN_6" localSheetId="0">#REF!</definedName>
    <definedName name="VRN_6" localSheetId="2">#REF!</definedName>
    <definedName name="VRN_6" localSheetId="1">#REF!</definedName>
    <definedName name="VRN_6">#REF!</definedName>
    <definedName name="VRNKc" localSheetId="0">#REF!</definedName>
    <definedName name="VRNKc" localSheetId="2">#REF!</definedName>
    <definedName name="VRNKc" localSheetId="1">#REF!</definedName>
    <definedName name="VRNKc">#REF!</definedName>
    <definedName name="VRNKc_6" localSheetId="0">#REF!</definedName>
    <definedName name="VRNKc_6" localSheetId="2">#REF!</definedName>
    <definedName name="VRNKc_6" localSheetId="1">#REF!</definedName>
    <definedName name="VRNKc_6">#REF!</definedName>
    <definedName name="VRNnazev" localSheetId="0">#REF!</definedName>
    <definedName name="VRNnazev" localSheetId="2">#REF!</definedName>
    <definedName name="VRNnazev" localSheetId="1">#REF!</definedName>
    <definedName name="VRNnazev">#REF!</definedName>
    <definedName name="VRNnazev_6" localSheetId="0">#REF!</definedName>
    <definedName name="VRNnazev_6" localSheetId="2">#REF!</definedName>
    <definedName name="VRNnazev_6" localSheetId="1">#REF!</definedName>
    <definedName name="VRNnazev_6">#REF!</definedName>
    <definedName name="VRNproc" localSheetId="0">#REF!</definedName>
    <definedName name="VRNproc" localSheetId="2">#REF!</definedName>
    <definedName name="VRNproc" localSheetId="1">#REF!</definedName>
    <definedName name="VRNproc">#REF!</definedName>
    <definedName name="VRNproc_6" localSheetId="0">#REF!</definedName>
    <definedName name="VRNproc_6" localSheetId="2">#REF!</definedName>
    <definedName name="VRNproc_6" localSheetId="1">#REF!</definedName>
    <definedName name="VRNproc_6">#REF!</definedName>
    <definedName name="VRNzakl" localSheetId="0">#REF!</definedName>
    <definedName name="VRNzakl" localSheetId="2">#REF!</definedName>
    <definedName name="VRNzakl" localSheetId="1">#REF!</definedName>
    <definedName name="VRNzakl">#REF!</definedName>
    <definedName name="VRNzakl_6" localSheetId="0">#REF!</definedName>
    <definedName name="VRNzakl_6" localSheetId="2">#REF!</definedName>
    <definedName name="VRNzakl_6" localSheetId="1">#REF!</definedName>
    <definedName name="VRNzakl_6">#REF!</definedName>
    <definedName name="VU___0_1">0</definedName>
    <definedName name="VU___0_2">0</definedName>
    <definedName name="VYPRACOVAL_01" localSheetId="0">#REF!</definedName>
    <definedName name="VYPRACOVAL_01" localSheetId="2">#REF!</definedName>
    <definedName name="VYPRACOVAL_01" localSheetId="1">#REF!</definedName>
    <definedName name="VYPRACOVAL_01">#REF!</definedName>
    <definedName name="VYPRACOVAL_02" localSheetId="0">#REF!</definedName>
    <definedName name="VYPRACOVAL_02" localSheetId="2">#REF!</definedName>
    <definedName name="VYPRACOVAL_02" localSheetId="1">#REF!</definedName>
    <definedName name="VYPRACOVAL_02">#REF!</definedName>
    <definedName name="VYPRACOVAL_03">#REF!</definedName>
    <definedName name="VZT">#REF!</definedName>
    <definedName name="VZT_1">#REF!</definedName>
    <definedName name="VZT_6">#REF!</definedName>
    <definedName name="xx">#REF!</definedName>
    <definedName name="Z_2C75CF4E_0D06_4721_8E76_BAB145749A3D_.wvu.PrintArea">"$#REF!.$A$3:$#REF!.$C$562"</definedName>
    <definedName name="Z_3FFCA56C_B0D6_4620_9357_B2FC76A8C8D7_.wvu.PrintArea">"$#REF!.$A$3:$#REF!.$C$562"</definedName>
    <definedName name="Z_6AA7A99F_001E_11D6_8899_00A0C944E8FA_.wvu.FilterData">"$#REF!.$A$2:$#REF!.$E$700"</definedName>
    <definedName name="Z_6AA7A99F_001E_11D6_8899_00A0C944E8FA_.wvu.PrintArea">"$#REF!.$A$1:$#REF!.$D$36"</definedName>
    <definedName name="Z_6AA7A99F_001E_11D6_8899_00A0C944E8FA_.wvu.PrintArea___0">"$#REF!.$A$2:$#REF!.$D$230"</definedName>
    <definedName name="Z_6AA7A99F_001E_11D6_8899_00A0C944E8FA_.wvu.PrintArea___0_1">0</definedName>
    <definedName name="Z_6AA7A99F_001E_11D6_8899_00A0C944E8FA_.wvu.PrintArea___0_2">0</definedName>
    <definedName name="Z_6AA7A99F_001E_11D6_8899_00A0C944E8FA_.wvu.PrintTitles">"$#REF!.$#REF!$#REF!:$#REF!.$#REF!$#REF!"</definedName>
    <definedName name="Z_6AA7A99F_001E_11D6_8899_00A0C944E8FA_.wvu.PrintTitles___0">"$#REF!.$#REF!$#REF!:$#REF!.$#REF!$#REF!"</definedName>
    <definedName name="Z_6AA7A99F_001E_11D6_8899_00A0C944E8FA_.wvu.PrintTitles___0_1">0</definedName>
    <definedName name="Z_D5FD3071_1963_4B4D_8E00_24CD3963BC93_.wvu.Cols">"$#REF!.#REF!#REF!:$#REF!.$#REF!$#REF!"</definedName>
    <definedName name="Z_D5FD3071_1963_4B4D_8E00_24CD3963BC93_.wvu.FilterData">"$#REF!.$#REF!$#REF!:$#REF!.$#REF!$#REF!"</definedName>
    <definedName name="Z_D7544732_21F0_4702_835A_11F885FEB961_.wvu.PrintArea">"$#REF!.$A$3:$#REF!.$C$562"</definedName>
    <definedName name="Z_DD8899BF_4FBB_4C8F_97F0_9ABA26F4301A_.wvu.PrintArea">"$#REF!.$A$3:$#REF!.$C$562"</definedName>
    <definedName name="Zakazka" localSheetId="0">#REF!</definedName>
    <definedName name="Zakazka" localSheetId="2">#REF!</definedName>
    <definedName name="Zakazka" localSheetId="1">#REF!</definedName>
    <definedName name="Zakazka">#REF!</definedName>
    <definedName name="Zakazka_6" localSheetId="0">#REF!</definedName>
    <definedName name="Zakazka_6" localSheetId="2">#REF!</definedName>
    <definedName name="Zakazka_6" localSheetId="1">#REF!</definedName>
    <definedName name="Zakazka_6">#REF!</definedName>
    <definedName name="ZakHead" localSheetId="0">#REF!</definedName>
    <definedName name="ZakHead" localSheetId="2">#REF!</definedName>
    <definedName name="ZakHead" localSheetId="1">#REF!</definedName>
    <definedName name="ZakHead">#REF!</definedName>
    <definedName name="Zaklad22">#REF!</definedName>
    <definedName name="Zaklad22_6">#REF!</definedName>
    <definedName name="Zaklad5">#REF!</definedName>
    <definedName name="Zaklad5_6">#REF!</definedName>
    <definedName name="ZakladDPHSni">#REF!</definedName>
    <definedName name="ZakladDPHZakl">#REF!</definedName>
    <definedName name="Zaokrouhleni">#REF!</definedName>
    <definedName name="Zhotovitel" localSheetId="0">#REF!</definedName>
    <definedName name="Zhotovitel" localSheetId="2">#REF!</definedName>
    <definedName name="Zhotovitel" localSheetId="1">#REF!</definedName>
    <definedName name="Zhotovitel">#REF!</definedName>
    <definedName name="Zhotovitel_6" localSheetId="0">#REF!</definedName>
    <definedName name="Zhotovitel_6" localSheetId="2">#REF!</definedName>
    <definedName name="Zhotovitel_6" localSheetId="1">#REF!</definedName>
    <definedName name="Zhotovitel_6">#REF!</definedName>
    <definedName name="zisk">#REF!</definedName>
    <definedName name="Zpracovatel" localSheetId="0">#REF!</definedName>
    <definedName name="Zpracovatel" localSheetId="2">#REF!</definedName>
    <definedName name="Zpracovatel" localSheetId="1">#REF!</definedName>
    <definedName name="Zpracovatel">#REF!</definedName>
    <definedName name="ZT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" i="4" l="1"/>
  <c r="J13" i="4"/>
  <c r="D27" i="4"/>
  <c r="G27" i="4" s="1"/>
  <c r="G26" i="4" s="1"/>
  <c r="G14" i="4"/>
  <c r="G13" i="4" s="1"/>
  <c r="L13" i="4" s="1"/>
  <c r="M13" i="4" s="1"/>
  <c r="E58" i="4"/>
  <c r="A38" i="4"/>
  <c r="D47" i="4"/>
  <c r="A13" i="4"/>
  <c r="A16" i="4" s="1"/>
  <c r="E61" i="4"/>
  <c r="E70" i="4"/>
  <c r="C44" i="4"/>
  <c r="G44" i="4" s="1"/>
  <c r="G45" i="4"/>
  <c r="BW69" i="4"/>
  <c r="BD69" i="4"/>
  <c r="AP69" i="4"/>
  <c r="AO69" i="4"/>
  <c r="AL69" i="4"/>
  <c r="AJ69" i="4"/>
  <c r="AH69" i="4"/>
  <c r="AG69" i="4"/>
  <c r="AF69" i="4"/>
  <c r="AE69" i="4"/>
  <c r="AD69" i="4"/>
  <c r="AC69" i="4"/>
  <c r="AB69" i="4"/>
  <c r="D31" i="4"/>
  <c r="G31" i="4" s="1"/>
  <c r="D30" i="4"/>
  <c r="C30" i="4"/>
  <c r="K13" i="4" l="1"/>
  <c r="O26" i="4"/>
  <c r="L26" i="4"/>
  <c r="M26" i="4" s="1"/>
  <c r="J26" i="4"/>
  <c r="K26" i="4"/>
  <c r="G17" i="4"/>
  <c r="G30" i="4"/>
  <c r="G29" i="4" s="1"/>
  <c r="D35" i="4"/>
  <c r="E47" i="4"/>
  <c r="A47" i="4"/>
  <c r="G47" i="4" s="1"/>
  <c r="G41" i="4"/>
  <c r="C43" i="4"/>
  <c r="G43" i="4" s="1"/>
  <c r="C42" i="4"/>
  <c r="G42" i="4" s="1"/>
  <c r="C38" i="4"/>
  <c r="G38" i="4" s="1"/>
  <c r="C34" i="4"/>
  <c r="C33" i="4"/>
  <c r="C40" i="4"/>
  <c r="G40" i="4" s="1"/>
  <c r="C3" i="3"/>
  <c r="G39" i="4" l="1"/>
  <c r="G46" i="4"/>
  <c r="BJ46" i="4" s="1"/>
  <c r="E53" i="4"/>
  <c r="E51" i="4"/>
  <c r="E49" i="4"/>
  <c r="E60" i="4"/>
  <c r="G37" i="4"/>
  <c r="E36" i="4"/>
  <c r="BW37" i="4"/>
  <c r="BD37" i="4"/>
  <c r="AP37" i="4"/>
  <c r="AO37" i="4"/>
  <c r="AL37" i="4"/>
  <c r="AJ37" i="4"/>
  <c r="AH37" i="4"/>
  <c r="AG37" i="4"/>
  <c r="AF37" i="4"/>
  <c r="AE37" i="4"/>
  <c r="AD37" i="4"/>
  <c r="Z37" i="4"/>
  <c r="A34" i="4"/>
  <c r="D34" i="4"/>
  <c r="D33" i="4"/>
  <c r="G33" i="4" s="1"/>
  <c r="BW52" i="4"/>
  <c r="BD52" i="4"/>
  <c r="AP52" i="4"/>
  <c r="AO52" i="4"/>
  <c r="AL52" i="4"/>
  <c r="AJ52" i="4"/>
  <c r="AH52" i="4"/>
  <c r="AG52" i="4"/>
  <c r="AF52" i="4"/>
  <c r="AE52" i="4"/>
  <c r="AD52" i="4"/>
  <c r="Z52" i="4"/>
  <c r="BW50" i="4"/>
  <c r="BD50" i="4"/>
  <c r="AP50" i="4"/>
  <c r="AO50" i="4"/>
  <c r="AL50" i="4"/>
  <c r="AJ50" i="4"/>
  <c r="AH50" i="4"/>
  <c r="AG50" i="4"/>
  <c r="AF50" i="4"/>
  <c r="AE50" i="4"/>
  <c r="AD50" i="4"/>
  <c r="Z50" i="4"/>
  <c r="BW48" i="4"/>
  <c r="BD48" i="4"/>
  <c r="AP48" i="4"/>
  <c r="AO48" i="4"/>
  <c r="AL48" i="4"/>
  <c r="AJ48" i="4"/>
  <c r="AH48" i="4"/>
  <c r="AG48" i="4"/>
  <c r="AF48" i="4"/>
  <c r="AE48" i="4"/>
  <c r="AD48" i="4"/>
  <c r="Z48" i="4"/>
  <c r="BW46" i="4"/>
  <c r="BD46" i="4"/>
  <c r="AP46" i="4"/>
  <c r="AO46" i="4"/>
  <c r="AL46" i="4"/>
  <c r="AJ46" i="4"/>
  <c r="AH46" i="4"/>
  <c r="AG46" i="4"/>
  <c r="AF46" i="4"/>
  <c r="AE46" i="4"/>
  <c r="AD46" i="4"/>
  <c r="Z46" i="4"/>
  <c r="BW39" i="4"/>
  <c r="BD39" i="4"/>
  <c r="AP39" i="4"/>
  <c r="AO39" i="4"/>
  <c r="AL39" i="4"/>
  <c r="AJ39" i="4"/>
  <c r="AH39" i="4"/>
  <c r="AG39" i="4"/>
  <c r="AF39" i="4"/>
  <c r="AE39" i="4"/>
  <c r="AD39" i="4"/>
  <c r="Z39" i="4"/>
  <c r="BW32" i="4"/>
  <c r="BD32" i="4"/>
  <c r="AP32" i="4"/>
  <c r="AO32" i="4"/>
  <c r="AL32" i="4"/>
  <c r="AJ32" i="4"/>
  <c r="AH32" i="4"/>
  <c r="AG32" i="4"/>
  <c r="AF32" i="4"/>
  <c r="AE32" i="4"/>
  <c r="AD32" i="4"/>
  <c r="Z32" i="4"/>
  <c r="BW29" i="4"/>
  <c r="BJ29" i="4"/>
  <c r="BD29" i="4"/>
  <c r="AP29" i="4"/>
  <c r="BI29" i="4" s="1"/>
  <c r="AC29" i="4" s="1"/>
  <c r="AO29" i="4"/>
  <c r="BH29" i="4" s="1"/>
  <c r="AB29" i="4" s="1"/>
  <c r="AL29" i="4"/>
  <c r="AJ29" i="4"/>
  <c r="AH29" i="4"/>
  <c r="AG29" i="4"/>
  <c r="AF29" i="4"/>
  <c r="AE29" i="4"/>
  <c r="AD29" i="4"/>
  <c r="Z29" i="4"/>
  <c r="O29" i="4"/>
  <c r="L29" i="4"/>
  <c r="AK29" i="4" s="1"/>
  <c r="D3" i="4"/>
  <c r="D4" i="4"/>
  <c r="H4" i="4"/>
  <c r="D5" i="4"/>
  <c r="H5" i="4"/>
  <c r="D9" i="4"/>
  <c r="L10" i="4"/>
  <c r="O10" i="4"/>
  <c r="A18" i="4"/>
  <c r="D12" i="4"/>
  <c r="AB13" i="4"/>
  <c r="AF13" i="4"/>
  <c r="AG13" i="4"/>
  <c r="AH13" i="4"/>
  <c r="AI13" i="4"/>
  <c r="AJ13" i="4"/>
  <c r="AL13" i="4"/>
  <c r="AN13" i="4"/>
  <c r="AQ13" i="4"/>
  <c r="AR13" i="4"/>
  <c r="BF13" i="4"/>
  <c r="D15" i="4"/>
  <c r="AB16" i="4"/>
  <c r="AF16" i="4"/>
  <c r="AG16" i="4"/>
  <c r="AH16" i="4"/>
  <c r="AI16" i="4"/>
  <c r="AJ16" i="4"/>
  <c r="AL16" i="4"/>
  <c r="AN16" i="4"/>
  <c r="AQ16" i="4"/>
  <c r="AR16" i="4"/>
  <c r="BF16" i="4"/>
  <c r="E19" i="4"/>
  <c r="D20" i="4"/>
  <c r="E22" i="4"/>
  <c r="AB23" i="4"/>
  <c r="AF23" i="4"/>
  <c r="AG23" i="4"/>
  <c r="AH23" i="4"/>
  <c r="AI23" i="4"/>
  <c r="AJ23" i="4"/>
  <c r="AL23" i="4"/>
  <c r="AN23" i="4"/>
  <c r="AQ23" i="4"/>
  <c r="AR23" i="4"/>
  <c r="BF23" i="4"/>
  <c r="E24" i="4"/>
  <c r="D25" i="4"/>
  <c r="D28" i="4"/>
  <c r="E56" i="4" s="1"/>
  <c r="D54" i="4"/>
  <c r="AD55" i="4"/>
  <c r="AE55" i="4"/>
  <c r="AF55" i="4"/>
  <c r="AG55" i="4"/>
  <c r="AH55" i="4"/>
  <c r="AI55" i="4"/>
  <c r="AJ55" i="4"/>
  <c r="AL55" i="4"/>
  <c r="AN55" i="4"/>
  <c r="AQ55" i="4"/>
  <c r="AR55" i="4"/>
  <c r="BF55" i="4"/>
  <c r="AD57" i="4"/>
  <c r="AE57" i="4"/>
  <c r="AF57" i="4"/>
  <c r="AG57" i="4"/>
  <c r="AH57" i="4"/>
  <c r="AI57" i="4"/>
  <c r="AJ57" i="4"/>
  <c r="AL57" i="4"/>
  <c r="AN57" i="4"/>
  <c r="AQ57" i="4"/>
  <c r="AR57" i="4"/>
  <c r="BF57" i="4"/>
  <c r="AD59" i="4"/>
  <c r="AE59" i="4"/>
  <c r="AF59" i="4"/>
  <c r="AG59" i="4"/>
  <c r="AH59" i="4"/>
  <c r="AI59" i="4"/>
  <c r="AJ59" i="4"/>
  <c r="AL59" i="4"/>
  <c r="AN59" i="4"/>
  <c r="AQ59" i="4"/>
  <c r="AR59" i="4"/>
  <c r="BF59" i="4"/>
  <c r="AD62" i="4"/>
  <c r="AE62" i="4"/>
  <c r="AF62" i="4"/>
  <c r="AG62" i="4"/>
  <c r="AH62" i="4"/>
  <c r="AI62" i="4"/>
  <c r="AJ62" i="4"/>
  <c r="AL62" i="4"/>
  <c r="AN62" i="4"/>
  <c r="AQ62" i="4"/>
  <c r="AR62" i="4"/>
  <c r="BF62" i="4"/>
  <c r="E63" i="4"/>
  <c r="AD64" i="4"/>
  <c r="AE64" i="4"/>
  <c r="AF64" i="4"/>
  <c r="AG64" i="4"/>
  <c r="AH64" i="4"/>
  <c r="AI64" i="4"/>
  <c r="AJ64" i="4"/>
  <c r="AL64" i="4"/>
  <c r="AN64" i="4"/>
  <c r="AQ64" i="4"/>
  <c r="AR64" i="4"/>
  <c r="BF64" i="4"/>
  <c r="E65" i="4"/>
  <c r="AD66" i="4"/>
  <c r="AE66" i="4"/>
  <c r="AF66" i="4"/>
  <c r="AG66" i="4"/>
  <c r="AH66" i="4"/>
  <c r="AI66" i="4"/>
  <c r="AJ66" i="4"/>
  <c r="AL66" i="4"/>
  <c r="AN66" i="4"/>
  <c r="AQ66" i="4"/>
  <c r="AR66" i="4"/>
  <c r="BF66" i="4"/>
  <c r="E67" i="4"/>
  <c r="E68" i="4"/>
  <c r="C4" i="3"/>
  <c r="F4" i="3"/>
  <c r="C5" i="3"/>
  <c r="F5" i="3"/>
  <c r="J25" i="2"/>
  <c r="P29" i="2"/>
  <c r="A21" i="4" l="1"/>
  <c r="A23" i="4" s="1"/>
  <c r="A26" i="4" s="1"/>
  <c r="A29" i="4" s="1"/>
  <c r="K29" i="4"/>
  <c r="BF29" i="4"/>
  <c r="G70" i="4"/>
  <c r="G69" i="4" s="1"/>
  <c r="BI46" i="4"/>
  <c r="AC46" i="4" s="1"/>
  <c r="L46" i="4"/>
  <c r="AK46" i="4" s="1"/>
  <c r="K46" i="4"/>
  <c r="BH46" i="4"/>
  <c r="AB46" i="4" s="1"/>
  <c r="O46" i="4"/>
  <c r="BJ39" i="4"/>
  <c r="G49" i="4"/>
  <c r="G35" i="4"/>
  <c r="L37" i="4"/>
  <c r="AK37" i="4" s="1"/>
  <c r="A36" i="4"/>
  <c r="G36" i="4" s="1"/>
  <c r="BJ37" i="4"/>
  <c r="O37" i="4"/>
  <c r="BF37" i="4" s="1"/>
  <c r="BH37" i="4"/>
  <c r="AB37" i="4" s="1"/>
  <c r="BI37" i="4"/>
  <c r="AC37" i="4" s="1"/>
  <c r="K37" i="4"/>
  <c r="AX37" i="4"/>
  <c r="AW37" i="4"/>
  <c r="J37" i="4"/>
  <c r="BH39" i="4"/>
  <c r="AB39" i="4" s="1"/>
  <c r="G34" i="4"/>
  <c r="BI39" i="4"/>
  <c r="AC39" i="4" s="1"/>
  <c r="L39" i="4"/>
  <c r="AK39" i="4" s="1"/>
  <c r="O39" i="4"/>
  <c r="J39" i="4"/>
  <c r="AW39" i="4"/>
  <c r="AX39" i="4"/>
  <c r="AX46" i="4"/>
  <c r="M29" i="4"/>
  <c r="AX29" i="4"/>
  <c r="AW29" i="4"/>
  <c r="AW46" i="4"/>
  <c r="K39" i="4"/>
  <c r="J29" i="4"/>
  <c r="J46" i="4"/>
  <c r="AU28" i="4"/>
  <c r="AW28" i="4"/>
  <c r="BF46" i="4" l="1"/>
  <c r="BF39" i="4"/>
  <c r="A61" i="4"/>
  <c r="G61" i="4" s="1"/>
  <c r="M46" i="4"/>
  <c r="O69" i="4"/>
  <c r="BF69" i="4" s="1"/>
  <c r="BJ69" i="4"/>
  <c r="Z69" i="4" s="1"/>
  <c r="L69" i="4"/>
  <c r="BH69" i="4"/>
  <c r="BI69" i="4"/>
  <c r="K69" i="4"/>
  <c r="J69" i="4"/>
  <c r="AW69" i="4"/>
  <c r="AX69" i="4"/>
  <c r="G48" i="4"/>
  <c r="G51" i="4" s="1"/>
  <c r="G32" i="4"/>
  <c r="BJ32" i="4" s="1"/>
  <c r="M37" i="4"/>
  <c r="M39" i="4"/>
  <c r="BC37" i="4"/>
  <c r="AV37" i="4"/>
  <c r="BC39" i="4"/>
  <c r="A32" i="4"/>
  <c r="AV39" i="4"/>
  <c r="BC46" i="4"/>
  <c r="AV46" i="4"/>
  <c r="BC29" i="4"/>
  <c r="AV29" i="4"/>
  <c r="G50" i="4" l="1"/>
  <c r="BH50" i="4" s="1"/>
  <c r="AB50" i="4" s="1"/>
  <c r="AV69" i="4"/>
  <c r="BC69" i="4"/>
  <c r="M69" i="4"/>
  <c r="AK69" i="4"/>
  <c r="L50" i="4"/>
  <c r="O50" i="4"/>
  <c r="BF50" i="4" s="1"/>
  <c r="J50" i="4"/>
  <c r="BI50" i="4"/>
  <c r="AC50" i="4" s="1"/>
  <c r="AW50" i="4"/>
  <c r="J48" i="4"/>
  <c r="AX48" i="4"/>
  <c r="BJ48" i="4"/>
  <c r="O48" i="4"/>
  <c r="BF48" i="4" s="1"/>
  <c r="BH48" i="4"/>
  <c r="AB48" i="4" s="1"/>
  <c r="L48" i="4"/>
  <c r="AW48" i="4"/>
  <c r="BI48" i="4"/>
  <c r="AC48" i="4" s="1"/>
  <c r="K48" i="4"/>
  <c r="A37" i="4"/>
  <c r="A39" i="4" s="1"/>
  <c r="A46" i="4" s="1"/>
  <c r="L32" i="4"/>
  <c r="AK32" i="4" s="1"/>
  <c r="K32" i="4"/>
  <c r="J32" i="4"/>
  <c r="O32" i="4"/>
  <c r="BF32" i="4" s="1"/>
  <c r="AX32" i="4"/>
  <c r="BH32" i="4"/>
  <c r="AB32" i="4" s="1"/>
  <c r="AW32" i="4"/>
  <c r="BI32" i="4"/>
  <c r="AC32" i="4" s="1"/>
  <c r="O25" i="4"/>
  <c r="BJ50" i="4" l="1"/>
  <c r="AX50" i="4"/>
  <c r="AV50" i="4" s="1"/>
  <c r="G53" i="4"/>
  <c r="G52" i="4" s="1"/>
  <c r="AX52" i="4" s="1"/>
  <c r="K50" i="4"/>
  <c r="AK50" i="4"/>
  <c r="M50" i="4"/>
  <c r="BJ52" i="4"/>
  <c r="O52" i="4"/>
  <c r="BF52" i="4" s="1"/>
  <c r="J52" i="4"/>
  <c r="A48" i="4"/>
  <c r="A50" i="4" s="1"/>
  <c r="A52" i="4" s="1"/>
  <c r="A55" i="4" s="1"/>
  <c r="A57" i="4" s="1"/>
  <c r="A59" i="4" s="1"/>
  <c r="A62" i="4" s="1"/>
  <c r="A64" i="4" s="1"/>
  <c r="A66" i="4" s="1"/>
  <c r="A69" i="4" s="1"/>
  <c r="AK48" i="4"/>
  <c r="M48" i="4"/>
  <c r="AV48" i="4"/>
  <c r="BC48" i="4"/>
  <c r="BC32" i="4"/>
  <c r="AV32" i="4"/>
  <c r="M32" i="4"/>
  <c r="A68" i="4"/>
  <c r="G68" i="4" s="1"/>
  <c r="O9" i="4"/>
  <c r="L9" i="4"/>
  <c r="L25" i="4"/>
  <c r="F13" i="3" s="1"/>
  <c r="BJ13" i="4"/>
  <c r="AD13" i="4" s="1"/>
  <c r="BK13" i="4"/>
  <c r="AE13" i="4" s="1"/>
  <c r="BL13" i="4"/>
  <c r="BH13" i="4"/>
  <c r="AY13" i="4"/>
  <c r="AZ13" i="4"/>
  <c r="BI52" i="4" l="1"/>
  <c r="AC52" i="4" s="1"/>
  <c r="L52" i="4"/>
  <c r="L28" i="4" s="1"/>
  <c r="F14" i="3" s="1"/>
  <c r="BC50" i="4"/>
  <c r="AW52" i="4"/>
  <c r="BC52" i="4" s="1"/>
  <c r="BH52" i="4"/>
  <c r="AB52" i="4" s="1"/>
  <c r="K52" i="4"/>
  <c r="P11" i="2"/>
  <c r="AK52" i="4"/>
  <c r="M52" i="4"/>
  <c r="AV52" i="4"/>
  <c r="O28" i="4"/>
  <c r="G56" i="4" s="1"/>
  <c r="F8" i="3"/>
  <c r="AX13" i="4"/>
  <c r="BE13" i="4"/>
  <c r="L12" i="4"/>
  <c r="F9" i="3" s="1"/>
  <c r="AM13" i="4"/>
  <c r="G16" i="4" l="1"/>
  <c r="L16" i="4" l="1"/>
  <c r="M16" i="4" s="1"/>
  <c r="K16" i="4"/>
  <c r="O16" i="4"/>
  <c r="BH16" i="4" s="1"/>
  <c r="J16" i="4"/>
  <c r="AY16" i="4"/>
  <c r="AM16" i="4"/>
  <c r="G24" i="4"/>
  <c r="G23" i="4" s="1"/>
  <c r="BJ16" i="4"/>
  <c r="AD16" i="4" s="1"/>
  <c r="AZ16" i="4"/>
  <c r="BL16" i="4"/>
  <c r="BK16" i="4"/>
  <c r="AE16" i="4" s="1"/>
  <c r="G55" i="4"/>
  <c r="G58" i="4" s="1"/>
  <c r="BJ23" i="4" l="1"/>
  <c r="AD23" i="4" s="1"/>
  <c r="O23" i="4"/>
  <c r="J23" i="4"/>
  <c r="L23" i="4"/>
  <c r="M23" i="4" s="1"/>
  <c r="K23" i="4"/>
  <c r="BE16" i="4"/>
  <c r="AX16" i="4"/>
  <c r="O55" i="4"/>
  <c r="BH55" i="4" s="1"/>
  <c r="L55" i="4"/>
  <c r="K55" i="4"/>
  <c r="J55" i="4"/>
  <c r="G60" i="4"/>
  <c r="AZ23" i="4"/>
  <c r="AY23" i="4"/>
  <c r="BH23" i="4"/>
  <c r="BL23" i="4"/>
  <c r="G22" i="4"/>
  <c r="G21" i="4" s="1"/>
  <c r="BK23" i="4"/>
  <c r="AE23" i="4" s="1"/>
  <c r="G57" i="4"/>
  <c r="BJ55" i="4"/>
  <c r="BK55" i="4"/>
  <c r="AZ55" i="4"/>
  <c r="AY55" i="4"/>
  <c r="BL55" i="4"/>
  <c r="AB55" i="4" s="1"/>
  <c r="AM23" i="4" l="1"/>
  <c r="O21" i="4"/>
  <c r="L21" i="4"/>
  <c r="O20" i="4"/>
  <c r="M55" i="4"/>
  <c r="O57" i="4"/>
  <c r="BH57" i="4" s="1"/>
  <c r="L57" i="4"/>
  <c r="M57" i="4" s="1"/>
  <c r="K57" i="4"/>
  <c r="J57" i="4"/>
  <c r="AM55" i="4"/>
  <c r="L20" i="4"/>
  <c r="F11" i="3" s="1"/>
  <c r="G19" i="4"/>
  <c r="G18" i="4" s="1"/>
  <c r="AX23" i="4"/>
  <c r="BE23" i="4"/>
  <c r="BL57" i="4"/>
  <c r="AB57" i="4" s="1"/>
  <c r="AY57" i="4"/>
  <c r="BJ57" i="4"/>
  <c r="AZ57" i="4"/>
  <c r="BK57" i="4"/>
  <c r="AX55" i="4"/>
  <c r="BE55" i="4"/>
  <c r="K18" i="4" l="1"/>
  <c r="O18" i="4"/>
  <c r="O15" i="4" s="1"/>
  <c r="L18" i="4"/>
  <c r="M18" i="4" s="1"/>
  <c r="J18" i="4"/>
  <c r="AM57" i="4"/>
  <c r="AX57" i="4"/>
  <c r="BE57" i="4"/>
  <c r="L15" i="4" l="1"/>
  <c r="F10" i="3" s="1"/>
  <c r="E7" i="3" s="1"/>
  <c r="G59" i="4"/>
  <c r="BJ59" i="4" s="1"/>
  <c r="BL59" i="4" l="1"/>
  <c r="AB59" i="4" s="1"/>
  <c r="G64" i="4"/>
  <c r="BK64" i="4" s="1"/>
  <c r="O64" i="4"/>
  <c r="BH64" i="4" s="1"/>
  <c r="BL64" i="4"/>
  <c r="AB64" i="4" s="1"/>
  <c r="L64" i="4"/>
  <c r="BJ64" i="4"/>
  <c r="AZ64" i="4"/>
  <c r="G65" i="4"/>
  <c r="BK59" i="4"/>
  <c r="K59" i="4"/>
  <c r="AZ59" i="4"/>
  <c r="AY59" i="4"/>
  <c r="L59" i="4"/>
  <c r="A63" i="4"/>
  <c r="G63" i="4" s="1"/>
  <c r="G62" i="4" s="1"/>
  <c r="O59" i="4"/>
  <c r="BH59" i="4" s="1"/>
  <c r="J59" i="4"/>
  <c r="J64" i="4" l="1"/>
  <c r="AY64" i="4"/>
  <c r="AX64" i="4" s="1"/>
  <c r="K64" i="4"/>
  <c r="G67" i="4"/>
  <c r="G66" i="4" s="1"/>
  <c r="AZ66" i="4" s="1"/>
  <c r="AM64" i="4"/>
  <c r="M64" i="4"/>
  <c r="L66" i="4"/>
  <c r="J66" i="4"/>
  <c r="O66" i="4"/>
  <c r="BH66" i="4" s="1"/>
  <c r="K66" i="4"/>
  <c r="AY66" i="4"/>
  <c r="BK66" i="4"/>
  <c r="AM59" i="4"/>
  <c r="M59" i="4"/>
  <c r="AZ62" i="4"/>
  <c r="AY62" i="4"/>
  <c r="BL62" i="4"/>
  <c r="AB62" i="4" s="1"/>
  <c r="L62" i="4"/>
  <c r="L54" i="4" s="1"/>
  <c r="K62" i="4"/>
  <c r="BK62" i="4"/>
  <c r="BJ62" i="4"/>
  <c r="J62" i="4"/>
  <c r="O62" i="4"/>
  <c r="BH62" i="4" s="1"/>
  <c r="AX59" i="4"/>
  <c r="BE59" i="4"/>
  <c r="BE64" i="4" l="1"/>
  <c r="BL66" i="4"/>
  <c r="AB66" i="4" s="1"/>
  <c r="BJ66" i="4"/>
  <c r="AM62" i="4"/>
  <c r="M62" i="4"/>
  <c r="AX62" i="4"/>
  <c r="BE62" i="4"/>
  <c r="BE66" i="4"/>
  <c r="AX66" i="4"/>
  <c r="AM66" i="4"/>
  <c r="M66" i="4"/>
  <c r="AV28" i="4" l="1"/>
  <c r="E16" i="3"/>
  <c r="F15" i="3" s="1"/>
  <c r="L71" i="4"/>
  <c r="H18" i="3" s="1"/>
  <c r="F18" i="3" l="1"/>
  <c r="E12" i="3"/>
  <c r="I18" i="3" l="1"/>
  <c r="L72" i="4" s="1"/>
  <c r="R25" i="2"/>
  <c r="E19" i="2"/>
  <c r="E25" i="2" s="1"/>
  <c r="G18" i="3" l="1"/>
  <c r="P19" i="2"/>
  <c r="P21" i="2"/>
  <c r="P20" i="2"/>
  <c r="P23" i="2"/>
  <c r="P22" i="2"/>
  <c r="P25" i="2" l="1"/>
  <c r="P28" i="2" s="1"/>
  <c r="N30" i="2" l="1"/>
  <c r="P30" i="2" s="1"/>
  <c r="P31" i="2" s="1"/>
</calcChain>
</file>

<file path=xl/sharedStrings.xml><?xml version="1.0" encoding="utf-8"?>
<sst xmlns="http://schemas.openxmlformats.org/spreadsheetml/2006/main" count="432" uniqueCount="184">
  <si>
    <t>Cena s DPH (ř.26-28)</t>
  </si>
  <si>
    <t>Razítko</t>
  </si>
  <si>
    <t>Datum a podpis</t>
  </si>
  <si>
    <t>Klouzavá doložka</t>
  </si>
  <si>
    <t>Zhotovitel</t>
  </si>
  <si>
    <t>Přípočty a odpočty</t>
  </si>
  <si>
    <t>E</t>
  </si>
  <si>
    <t>Cena s DPH (ř.23-25)</t>
  </si>
  <si>
    <t>DPH</t>
  </si>
  <si>
    <t>Objednávatel</t>
  </si>
  <si>
    <t>Součet 7, 12, 19-22</t>
  </si>
  <si>
    <t>Celkové náklady</t>
  </si>
  <si>
    <t>D</t>
  </si>
  <si>
    <t>Projektant</t>
  </si>
  <si>
    <t>Ostatní náklady</t>
  </si>
  <si>
    <t>Kompl. činnost</t>
  </si>
  <si>
    <t>HZS</t>
  </si>
  <si>
    <t>NUS ( ř. 13-18 )</t>
  </si>
  <si>
    <t>DN ( ř. 8-11 )</t>
  </si>
  <si>
    <t>ZRN ( ř. 1-6 )</t>
  </si>
  <si>
    <t>NUS z rozpočtu</t>
  </si>
  <si>
    <t>Montáž</t>
  </si>
  <si>
    <t>Ostatní</t>
  </si>
  <si>
    <t>Dodávky</t>
  </si>
  <si>
    <t>"M"</t>
  </si>
  <si>
    <t>Provozní vlivy</t>
  </si>
  <si>
    <t>Územní vlivy</t>
  </si>
  <si>
    <t>Kulturní památka</t>
  </si>
  <si>
    <t>PSV</t>
  </si>
  <si>
    <t>Mimostav. doprava</t>
  </si>
  <si>
    <t>Bez pevné podl.</t>
  </si>
  <si>
    <t>Zařízení staveniště</t>
  </si>
  <si>
    <t>Práce přesčas</t>
  </si>
  <si>
    <t>HSV</t>
  </si>
  <si>
    <t>Náklady na umístění stavby</t>
  </si>
  <si>
    <t>C</t>
  </si>
  <si>
    <t>Doplňkové náklady</t>
  </si>
  <si>
    <t>B</t>
  </si>
  <si>
    <t>Základní rozp. náklady</t>
  </si>
  <si>
    <t>A</t>
  </si>
  <si>
    <t>Rozpočtové náklady v  Kč</t>
  </si>
  <si>
    <t>Náklady / 1 m.j.</t>
  </si>
  <si>
    <t>Počet</t>
  </si>
  <si>
    <t/>
  </si>
  <si>
    <t>Měrné a účelové jednotky</t>
  </si>
  <si>
    <t>Položek</t>
  </si>
  <si>
    <t>Dne</t>
  </si>
  <si>
    <t>Zpracoval</t>
  </si>
  <si>
    <t>Rozpočet číslo</t>
  </si>
  <si>
    <t xml:space="preserve"> </t>
  </si>
  <si>
    <t xml:space="preserve"> - dle výběrového řízení</t>
  </si>
  <si>
    <t>Objednatel</t>
  </si>
  <si>
    <t>DRČ</t>
  </si>
  <si>
    <t>IČO</t>
  </si>
  <si>
    <t>Místo</t>
  </si>
  <si>
    <t>Název části</t>
  </si>
  <si>
    <t>EČO</t>
  </si>
  <si>
    <t>Název objektu</t>
  </si>
  <si>
    <t>JKSO</t>
  </si>
  <si>
    <t>Název stavby</t>
  </si>
  <si>
    <t>KRYCÍ LIST ROZPOČTU</t>
  </si>
  <si>
    <t>Součet  bez  DPH</t>
  </si>
  <si>
    <t>979 : Přesuny sutí, skládkovné</t>
  </si>
  <si>
    <t>99 : přesun hmot</t>
  </si>
  <si>
    <t>95 : různé dokončovací konstrukce a práce pozemních staveb</t>
  </si>
  <si>
    <t>9 : Ostatní konstrukce a práce, bourání</t>
  </si>
  <si>
    <t>17 : konstrukce ze zemin</t>
  </si>
  <si>
    <t>16 : přemístění výkopku</t>
  </si>
  <si>
    <t>12 : odkopávky a prokopávky</t>
  </si>
  <si>
    <t>11 : přípravné a přidružené práce</t>
  </si>
  <si>
    <t>1 : Zemní práce</t>
  </si>
  <si>
    <t xml:space="preserve">Datum : </t>
  </si>
  <si>
    <t xml:space="preserve">Zhotovitel : </t>
  </si>
  <si>
    <t xml:space="preserve">Zpracoval : </t>
  </si>
  <si>
    <t xml:space="preserve">Objednavatel : </t>
  </si>
  <si>
    <t xml:space="preserve">JKSO : </t>
  </si>
  <si>
    <t xml:space="preserve">Objekt : </t>
  </si>
  <si>
    <t xml:space="preserve">Stavba : </t>
  </si>
  <si>
    <t>Stavební rozpočet</t>
  </si>
  <si>
    <t>t</t>
  </si>
  <si>
    <t>S</t>
  </si>
  <si>
    <t>P</t>
  </si>
  <si>
    <t>_</t>
  </si>
  <si>
    <t>9_</t>
  </si>
  <si>
    <t>S_</t>
  </si>
  <si>
    <t>5</t>
  </si>
  <si>
    <t>viz pol. :</t>
  </si>
  <si>
    <t>odpočet viz pol. :</t>
  </si>
  <si>
    <t>Poplatek za uložení suti (směs betonu, cihel, dřeva skup.odpadu 170904)</t>
  </si>
  <si>
    <t>979990107R00</t>
  </si>
  <si>
    <t>Uložení suti na skládku bez zhutnění</t>
  </si>
  <si>
    <t>979093111R00</t>
  </si>
  <si>
    <t>Příplatek k odvozu za každý další 1 km</t>
  </si>
  <si>
    <t>979081121R00</t>
  </si>
  <si>
    <t>Odvoz suti a vybour. hmot na skládku do 1 km</t>
  </si>
  <si>
    <t>979081111R00</t>
  </si>
  <si>
    <t>Nakládání nebo překládání suti a vybouraných hmot</t>
  </si>
  <si>
    <t>979086112R00</t>
  </si>
  <si>
    <t>Vnitrostaveništní doprava suti do 10 m</t>
  </si>
  <si>
    <t>979082111R00</t>
  </si>
  <si>
    <t>viz pol.:</t>
  </si>
  <si>
    <t>1</t>
  </si>
  <si>
    <t>m2</t>
  </si>
  <si>
    <t>m3</t>
  </si>
  <si>
    <t>12</t>
  </si>
  <si>
    <t>1_</t>
  </si>
  <si>
    <t>16_</t>
  </si>
  <si>
    <t>Poplatek za skládku horniny 1- 4, č. dle katal. odpadů 17 05 04</t>
  </si>
  <si>
    <t>199000002R00</t>
  </si>
  <si>
    <t>Uložení sypaniny na skl.-sypanina na výšku přes 2m</t>
  </si>
  <si>
    <t>171201201R00</t>
  </si>
  <si>
    <t>Nakládání výkopku z hor.1-4 v množství do 100 m3</t>
  </si>
  <si>
    <t>167101101R00</t>
  </si>
  <si>
    <t>výkopek</t>
  </si>
  <si>
    <t>Vodorovné přemístění výkopku z hor.1-4 do 10000 m</t>
  </si>
  <si>
    <t>162701105R00</t>
  </si>
  <si>
    <t>12_</t>
  </si>
  <si>
    <t>11_</t>
  </si>
  <si>
    <t>kpl</t>
  </si>
  <si>
    <t>Přípravné a přidružené práce</t>
  </si>
  <si>
    <t>119000001R00</t>
  </si>
  <si>
    <t>Celkem</t>
  </si>
  <si>
    <t>Jednot.</t>
  </si>
  <si>
    <t>Hmotnost (t)</t>
  </si>
  <si>
    <t>Cena celkem</t>
  </si>
  <si>
    <t>Cena jednotková</t>
  </si>
  <si>
    <t>Množství</t>
  </si>
  <si>
    <t>MJ</t>
  </si>
  <si>
    <t>Popis</t>
  </si>
  <si>
    <t>Položka</t>
  </si>
  <si>
    <t>KCN</t>
  </si>
  <si>
    <t>P.Č.</t>
  </si>
  <si>
    <t>764900010RAA</t>
  </si>
  <si>
    <t>Demontáž krytiny střech z plechu pozinkovaného</t>
  </si>
  <si>
    <t>98_</t>
  </si>
  <si>
    <t>981011112R00</t>
  </si>
  <si>
    <t>Demolice budov rozebráním, dřevěné ostatní</t>
  </si>
  <si>
    <t>962100011RA0</t>
  </si>
  <si>
    <t>Bourání nadzákladového zdiva z kamene</t>
  </si>
  <si>
    <t>961100011RA0</t>
  </si>
  <si>
    <t>Bourání základů ze zdiva kamenného</t>
  </si>
  <si>
    <t>979951111R00</t>
  </si>
  <si>
    <t>Výkup kovů - železný šrot tl. do 4 mm</t>
  </si>
  <si>
    <t>98 : demolice</t>
  </si>
  <si>
    <t>114203202R00</t>
  </si>
  <si>
    <t>Očištění lomového kamene od malty</t>
  </si>
  <si>
    <t>114203301R00</t>
  </si>
  <si>
    <t>Třídění lomového kamene nebo betonových tvárnic</t>
  </si>
  <si>
    <t>114203401R00</t>
  </si>
  <si>
    <t>Srovnání lom. kamene do figur na vzdálenost do 10m</t>
  </si>
  <si>
    <t>dtto, ale střecha</t>
  </si>
  <si>
    <t>dtto, ale věžičky</t>
  </si>
  <si>
    <t>981011412R00</t>
  </si>
  <si>
    <t>Demolice budov,zdivo,podíl kce.do 15%,MC,post.roz.</t>
  </si>
  <si>
    <t>odpočet viz pol.:</t>
  </si>
  <si>
    <t>obezděná část stavby nad kam.soklem po střechu</t>
  </si>
  <si>
    <t>celá část stavby nad kam.soklem po střechu</t>
  </si>
  <si>
    <t xml:space="preserve"> Smržovka</t>
  </si>
  <si>
    <t xml:space="preserve"> Město Smržovka,nám.T.G.Masaryka 600, 468 51 Smržovka</t>
  </si>
  <si>
    <t xml:space="preserve"> 00262579 </t>
  </si>
  <si>
    <t xml:space="preserve"> Ing. Vít Lhota, Smetanova 1809/82, 466 01 Jablonec n/N</t>
  </si>
  <si>
    <t>12045357</t>
  </si>
  <si>
    <t xml:space="preserve">  - doplnit</t>
  </si>
  <si>
    <t xml:space="preserve"> CZ</t>
  </si>
  <si>
    <t xml:space="preserve"> - doplnit</t>
  </si>
  <si>
    <t xml:space="preserve"> Stavební část</t>
  </si>
  <si>
    <t xml:space="preserve"> Demolice hřbitovního domku vč.přípojek </t>
  </si>
  <si>
    <t>kamenný sokl (rozebráno pro zpětné použití) jižní část</t>
  </si>
  <si>
    <t>kamenný sokl (rozebráno pro zpětné použití) západní část</t>
  </si>
  <si>
    <t>kamenný sokl (rozebráno pro zpětné použití) severní část</t>
  </si>
  <si>
    <t>kamenný sokl (rozebráno pro zpětné použití) východní část</t>
  </si>
  <si>
    <t>celá část stavby krytina</t>
  </si>
  <si>
    <t>kamenný stupeň a opěrka (rozebráno pro zpětné použití) východní část</t>
  </si>
  <si>
    <t>kamenná opěrka mezi soklem a náhrobkem (rozebráno pro zpětné použití) severní část</t>
  </si>
  <si>
    <t>122201101R00</t>
  </si>
  <si>
    <t>Odkopávky nezapažené v hor. 3 do 100 m3</t>
  </si>
  <si>
    <t>952902111R00</t>
  </si>
  <si>
    <t>Úklid staveniště</t>
  </si>
  <si>
    <t>plocha</t>
  </si>
  <si>
    <t xml:space="preserve">Třídění lomového kamene </t>
  </si>
  <si>
    <t>předpoklad (vytyčení inženýrských sítí, odpojení elektro,…)</t>
  </si>
  <si>
    <t>RTS II / 2024</t>
  </si>
  <si>
    <t>Novostavba hřbitovního domku vč.přípojek inženýských sítí a zpevněných ploch</t>
  </si>
  <si>
    <t>Novostavba hřbitovního domku vč.přípojek inženýrských sítí a zpevněných ploch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</si>
</sst>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* #,##0.00\ &quot;Kč&quot;_-;\-* #,##0.00\ &quot;Kč&quot;_-;_-* &quot;-&quot;??\ &quot;Kč&quot;_-;_-@_-"/>
    <numFmt numFmtId="164" formatCode="* _-#,##0.00\ &quot;Kč&quot;;* \-#,##0.00\ &quot;Kč&quot;;* _-&quot;-&quot;??\ &quot;Kč&quot;;@"/>
    <numFmt numFmtId="165" formatCode="* _-#,##0\ &quot;Kč&quot;;* \-#,##0\ &quot;Kč&quot;;* _-&quot;-&quot;??\ &quot;Kč&quot;;@"/>
    <numFmt numFmtId="166" formatCode="_-* #,##0.00\ _K_č_-;\-* #,##0.00\ _K_č_-;_-* &quot;-&quot;??\ _K_č_-;_-@_-"/>
    <numFmt numFmtId="167" formatCode="0.0%"/>
    <numFmt numFmtId="168" formatCode="#,##0.0"/>
    <numFmt numFmtId="169" formatCode="#,##0\ &quot;Kč&quot;"/>
    <numFmt numFmtId="170" formatCode="_-* #,##0\ _K_č_-;\-* #,##0\ _K_č_-;_-* &quot;-&quot;\ _K_č_-;_-@_-"/>
    <numFmt numFmtId="171" formatCode="#"/>
    <numFmt numFmtId="172" formatCode="_-* #,##0\ &quot;Kč&quot;_-;\-* #,##0\ &quot;Kč&quot;_-;_-* &quot;-&quot;??\ &quot;Kč&quot;_-;_-@_-"/>
    <numFmt numFmtId="173" formatCode="0.0000"/>
    <numFmt numFmtId="174" formatCode="#,##0.000"/>
    <numFmt numFmtId="175" formatCode="#,##0.00_ ;\-#,##0.00\ "/>
  </numFmts>
  <fonts count="50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indexed="10"/>
      <name val="Arial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sz val="7"/>
      <name val="Arial"/>
      <family val="2"/>
      <charset val="238"/>
    </font>
    <font>
      <b/>
      <sz val="10"/>
      <color indexed="18"/>
      <name val="Arial"/>
      <family val="2"/>
      <charset val="238"/>
    </font>
    <font>
      <b/>
      <sz val="7"/>
      <name val="Arial"/>
      <family val="2"/>
      <charset val="238"/>
    </font>
    <font>
      <b/>
      <sz val="12"/>
      <name val="Arial"/>
      <family val="2"/>
      <charset val="238"/>
    </font>
    <font>
      <sz val="10"/>
      <name val="Arial CE"/>
      <charset val="238"/>
    </font>
    <font>
      <b/>
      <sz val="10"/>
      <color indexed="10"/>
      <name val="Arial"/>
      <family val="2"/>
      <charset val="238"/>
    </font>
    <font>
      <b/>
      <sz val="8"/>
      <name val="Arial"/>
      <family val="2"/>
      <charset val="238"/>
    </font>
    <font>
      <sz val="8"/>
      <color theme="0" tint="-0.499984740745262"/>
      <name val="Arial"/>
      <family val="2"/>
      <charset val="238"/>
    </font>
    <font>
      <b/>
      <sz val="9"/>
      <name val="Arial"/>
      <family val="2"/>
      <charset val="238"/>
    </font>
    <font>
      <sz val="22"/>
      <name val="Arial"/>
      <family val="2"/>
      <charset val="238"/>
    </font>
    <font>
      <sz val="9"/>
      <name val="Arial"/>
      <family val="2"/>
      <charset val="238"/>
    </font>
    <font>
      <b/>
      <sz val="20"/>
      <name val="Arial"/>
      <family val="2"/>
      <charset val="238"/>
    </font>
    <font>
      <b/>
      <sz val="20"/>
      <color indexed="18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b/>
      <sz val="8"/>
      <name val="Arial Narrow"/>
      <family val="2"/>
      <charset val="238"/>
    </font>
    <font>
      <sz val="8"/>
      <color theme="0" tint="-0.499984740745262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1"/>
      <name val="Arial Narrow"/>
      <family val="2"/>
      <charset val="238"/>
    </font>
    <font>
      <sz val="8"/>
      <name val="Arial Narrow"/>
      <family val="2"/>
      <charset val="238"/>
    </font>
    <font>
      <i/>
      <sz val="7"/>
      <name val="Arial Narrow"/>
      <family val="2"/>
      <charset val="238"/>
    </font>
    <font>
      <sz val="7"/>
      <name val="Arial Narrow"/>
      <family val="2"/>
      <charset val="238"/>
    </font>
    <font>
      <sz val="2"/>
      <name val="Arial"/>
      <family val="2"/>
      <charset val="238"/>
    </font>
    <font>
      <sz val="10"/>
      <name val="Helv"/>
    </font>
    <font>
      <sz val="6"/>
      <name val="Helv"/>
    </font>
    <font>
      <sz val="8"/>
      <name val="Arial CE"/>
      <charset val="238"/>
    </font>
    <font>
      <sz val="7"/>
      <name val="Arial CE"/>
      <charset val="238"/>
    </font>
    <font>
      <b/>
      <sz val="9"/>
      <name val="Arial CE"/>
      <charset val="238"/>
    </font>
    <font>
      <b/>
      <sz val="14"/>
      <color indexed="10"/>
      <name val="Arial CE"/>
      <charset val="238"/>
    </font>
    <font>
      <sz val="10"/>
      <name val="Arial Narrow"/>
      <family val="2"/>
      <charset val="238"/>
    </font>
    <font>
      <sz val="6"/>
      <name val="Arial Narrow"/>
      <family val="2"/>
      <charset val="238"/>
    </font>
    <font>
      <b/>
      <sz val="6"/>
      <color theme="0" tint="-0.499984740745262"/>
      <name val="Arial Narrow"/>
      <family val="2"/>
      <charset val="238"/>
    </font>
    <font>
      <b/>
      <sz val="9"/>
      <color theme="0" tint="-0.499984740745262"/>
      <name val="Arial Narrow"/>
      <family val="2"/>
      <charset val="238"/>
    </font>
    <font>
      <sz val="6"/>
      <color indexed="12"/>
      <name val="Arial Narrow"/>
      <family val="2"/>
      <charset val="238"/>
    </font>
    <font>
      <sz val="5"/>
      <color indexed="12"/>
      <name val="Arial Narrow"/>
      <family val="2"/>
      <charset val="238"/>
    </font>
    <font>
      <sz val="4.5"/>
      <color indexed="12"/>
      <name val="Arial Narrow"/>
      <family val="2"/>
      <charset val="238"/>
    </font>
    <font>
      <b/>
      <sz val="6"/>
      <name val="Arial Narrow"/>
      <family val="2"/>
      <charset val="238"/>
    </font>
    <font>
      <b/>
      <sz val="10"/>
      <name val="Arial Narrow"/>
      <family val="2"/>
      <charset val="238"/>
    </font>
    <font>
      <b/>
      <sz val="7"/>
      <name val="Arial Narrow"/>
      <family val="2"/>
      <charset val="238"/>
    </font>
    <font>
      <sz val="4.5"/>
      <color indexed="22"/>
      <name val="Arial Narrow"/>
      <family val="2"/>
      <charset val="238"/>
    </font>
    <font>
      <sz val="4"/>
      <color indexed="12"/>
      <name val="Arial Narrow"/>
      <family val="2"/>
      <charset val="238"/>
    </font>
    <font>
      <sz val="6"/>
      <name val="Helv"/>
      <charset val="238"/>
    </font>
    <font>
      <sz val="6"/>
      <name val="Arial CE"/>
      <charset val="238"/>
    </font>
    <font>
      <sz val="4"/>
      <color theme="0" tint="-0.499984740745262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9"/>
      </patternFill>
    </fill>
    <fill>
      <patternFill patternType="solid">
        <fgColor indexed="13"/>
      </patternFill>
    </fill>
  </fills>
  <borders count="60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8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44" fontId="10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</cellStyleXfs>
  <cellXfs count="367">
    <xf numFmtId="0" fontId="0" fillId="0" borderId="0" xfId="0"/>
    <xf numFmtId="0" fontId="1" fillId="0" borderId="0" xfId="1" applyAlignment="1">
      <alignment vertical="center"/>
    </xf>
    <xf numFmtId="165" fontId="3" fillId="2" borderId="1" xfId="2" applyNumberFormat="1" applyFont="1" applyFill="1" applyBorder="1" applyAlignment="1" applyProtection="1">
      <alignment vertical="center"/>
    </xf>
    <xf numFmtId="0" fontId="4" fillId="0" borderId="2" xfId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1" fillId="0" borderId="7" xfId="1" applyBorder="1" applyAlignment="1" applyProtection="1">
      <alignment vertical="center"/>
      <protection locked="0"/>
    </xf>
    <xf numFmtId="0" fontId="4" fillId="0" borderId="8" xfId="1" applyFont="1" applyBorder="1" applyAlignment="1" applyProtection="1">
      <alignment vertical="center"/>
      <protection locked="0"/>
    </xf>
    <xf numFmtId="0" fontId="1" fillId="0" borderId="9" xfId="1" applyBorder="1" applyAlignment="1" applyProtection="1">
      <alignment vertical="center"/>
      <protection locked="0"/>
    </xf>
    <xf numFmtId="0" fontId="4" fillId="0" borderId="10" xfId="1" applyFont="1" applyBorder="1" applyAlignment="1" applyProtection="1">
      <alignment horizontal="left" vertical="center"/>
      <protection locked="0"/>
    </xf>
    <xf numFmtId="166" fontId="1" fillId="0" borderId="0" xfId="1" applyNumberFormat="1" applyAlignment="1">
      <alignment vertical="center"/>
    </xf>
    <xf numFmtId="165" fontId="1" fillId="0" borderId="11" xfId="2" applyNumberFormat="1" applyFont="1" applyFill="1" applyBorder="1" applyAlignment="1" applyProtection="1">
      <alignment vertical="center"/>
    </xf>
    <xf numFmtId="0" fontId="4" fillId="0" borderId="12" xfId="1" applyFont="1" applyBorder="1" applyAlignment="1">
      <alignment vertical="center"/>
    </xf>
    <xf numFmtId="0" fontId="4" fillId="0" borderId="13" xfId="1" applyFont="1" applyBorder="1" applyAlignment="1">
      <alignment vertical="center"/>
    </xf>
    <xf numFmtId="0" fontId="4" fillId="0" borderId="14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1" fillId="0" borderId="0" xfId="1" applyAlignment="1" applyProtection="1">
      <alignment vertical="center"/>
      <protection locked="0"/>
    </xf>
    <xf numFmtId="0" fontId="1" fillId="0" borderId="16" xfId="1" applyBorder="1" applyAlignment="1" applyProtection="1">
      <alignment vertical="center"/>
      <protection locked="0"/>
    </xf>
    <xf numFmtId="0" fontId="1" fillId="0" borderId="17" xfId="1" applyBorder="1" applyAlignment="1" applyProtection="1">
      <alignment vertical="center"/>
      <protection locked="0"/>
    </xf>
    <xf numFmtId="0" fontId="1" fillId="0" borderId="18" xfId="1" applyBorder="1" applyAlignment="1" applyProtection="1">
      <alignment vertical="center"/>
      <protection locked="0"/>
    </xf>
    <xf numFmtId="165" fontId="5" fillId="0" borderId="11" xfId="2" applyNumberFormat="1" applyFont="1" applyFill="1" applyBorder="1" applyAlignment="1" applyProtection="1">
      <alignment vertical="center"/>
    </xf>
    <xf numFmtId="167" fontId="6" fillId="0" borderId="13" xfId="1" applyNumberFormat="1" applyFont="1" applyBorder="1" applyAlignment="1">
      <alignment horizontal="right" vertical="center"/>
    </xf>
    <xf numFmtId="0" fontId="2" fillId="0" borderId="13" xfId="1" applyFont="1" applyBorder="1" applyAlignment="1">
      <alignment vertical="center"/>
    </xf>
    <xf numFmtId="0" fontId="4" fillId="0" borderId="19" xfId="1" applyFont="1" applyBorder="1" applyAlignment="1">
      <alignment horizontal="center" vertical="center"/>
    </xf>
    <xf numFmtId="0" fontId="1" fillId="0" borderId="20" xfId="1" applyBorder="1" applyAlignment="1" applyProtection="1">
      <alignment vertical="center"/>
      <protection locked="0"/>
    </xf>
    <xf numFmtId="0" fontId="6" fillId="0" borderId="20" xfId="1" applyFont="1" applyBorder="1" applyAlignment="1" applyProtection="1">
      <alignment vertical="center"/>
      <protection locked="0"/>
    </xf>
    <xf numFmtId="0" fontId="1" fillId="0" borderId="21" xfId="1" applyBorder="1" applyAlignment="1" applyProtection="1">
      <alignment vertical="center"/>
      <protection locked="0"/>
    </xf>
    <xf numFmtId="0" fontId="2" fillId="0" borderId="22" xfId="1" applyFont="1" applyBorder="1" applyAlignment="1" applyProtection="1">
      <alignment vertical="center"/>
      <protection locked="0"/>
    </xf>
    <xf numFmtId="165" fontId="2" fillId="0" borderId="23" xfId="2" applyNumberFormat="1" applyFont="1" applyFill="1" applyBorder="1" applyAlignment="1" applyProtection="1">
      <alignment horizontal="left" vertical="center"/>
    </xf>
    <xf numFmtId="0" fontId="2" fillId="0" borderId="24" xfId="1" applyFont="1" applyBorder="1" applyAlignment="1">
      <alignment horizontal="left" vertical="center"/>
    </xf>
    <xf numFmtId="0" fontId="7" fillId="0" borderId="24" xfId="1" applyFont="1" applyBorder="1" applyAlignment="1">
      <alignment horizontal="left" vertical="center"/>
    </xf>
    <xf numFmtId="0" fontId="8" fillId="3" borderId="25" xfId="1" applyFont="1" applyFill="1" applyBorder="1" applyAlignment="1">
      <alignment horizontal="left" vertical="center"/>
    </xf>
    <xf numFmtId="0" fontId="9" fillId="3" borderId="26" xfId="1" applyFont="1" applyFill="1" applyBorder="1" applyAlignment="1">
      <alignment horizontal="center" vertical="center"/>
    </xf>
    <xf numFmtId="0" fontId="1" fillId="0" borderId="15" xfId="1" applyBorder="1" applyAlignment="1">
      <alignment vertical="center"/>
    </xf>
    <xf numFmtId="0" fontId="4" fillId="0" borderId="0" xfId="1" applyFont="1" applyAlignment="1" applyProtection="1">
      <alignment horizontal="left" vertical="center"/>
      <protection locked="0"/>
    </xf>
    <xf numFmtId="0" fontId="4" fillId="0" borderId="18" xfId="1" applyFont="1" applyBorder="1" applyAlignment="1" applyProtection="1">
      <alignment horizontal="left" vertical="center"/>
      <protection locked="0"/>
    </xf>
    <xf numFmtId="168" fontId="6" fillId="0" borderId="0" xfId="1" applyNumberFormat="1" applyFont="1" applyAlignment="1" applyProtection="1">
      <alignment vertical="center"/>
      <protection locked="0"/>
    </xf>
    <xf numFmtId="0" fontId="6" fillId="0" borderId="0" xfId="1" applyFont="1" applyAlignment="1" applyProtection="1">
      <alignment vertical="center"/>
      <protection locked="0"/>
    </xf>
    <xf numFmtId="0" fontId="6" fillId="0" borderId="18" xfId="1" applyFont="1" applyBorder="1" applyAlignment="1" applyProtection="1">
      <alignment vertical="center"/>
      <protection locked="0"/>
    </xf>
    <xf numFmtId="165" fontId="1" fillId="0" borderId="11" xfId="2" applyNumberFormat="1" applyFont="1" applyFill="1" applyBorder="1" applyAlignment="1" applyProtection="1">
      <alignment vertical="center"/>
      <protection locked="0"/>
    </xf>
    <xf numFmtId="9" fontId="4" fillId="0" borderId="27" xfId="1" applyNumberFormat="1" applyFont="1" applyBorder="1" applyAlignment="1">
      <alignment vertical="center"/>
    </xf>
    <xf numFmtId="169" fontId="4" fillId="0" borderId="12" xfId="1" applyNumberFormat="1" applyFont="1" applyBorder="1" applyAlignment="1" applyProtection="1">
      <alignment vertical="center"/>
      <protection locked="0"/>
    </xf>
    <xf numFmtId="9" fontId="4" fillId="0" borderId="27" xfId="3" applyFont="1" applyFill="1" applyBorder="1" applyAlignment="1" applyProtection="1">
      <alignment horizontal="right" vertical="center"/>
      <protection locked="0"/>
    </xf>
    <xf numFmtId="0" fontId="6" fillId="0" borderId="16" xfId="1" applyFont="1" applyBorder="1" applyAlignment="1" applyProtection="1">
      <alignment vertical="center"/>
      <protection locked="0"/>
    </xf>
    <xf numFmtId="0" fontId="2" fillId="0" borderId="18" xfId="1" applyFont="1" applyBorder="1" applyAlignment="1" applyProtection="1">
      <alignment vertical="center"/>
      <protection locked="0"/>
    </xf>
    <xf numFmtId="10" fontId="11" fillId="0" borderId="0" xfId="3" applyNumberFormat="1" applyFont="1" applyAlignment="1">
      <alignment vertical="center"/>
    </xf>
    <xf numFmtId="9" fontId="12" fillId="0" borderId="27" xfId="3" applyFont="1" applyFill="1" applyBorder="1" applyAlignment="1" applyProtection="1">
      <alignment horizontal="right" vertical="center"/>
      <protection locked="0"/>
    </xf>
    <xf numFmtId="0" fontId="1" fillId="0" borderId="28" xfId="1" applyBorder="1" applyAlignment="1">
      <alignment vertical="center"/>
    </xf>
    <xf numFmtId="0" fontId="6" fillId="0" borderId="29" xfId="1" applyFont="1" applyBorder="1" applyAlignment="1" applyProtection="1">
      <alignment vertical="center"/>
      <protection locked="0"/>
    </xf>
    <xf numFmtId="0" fontId="1" fillId="0" borderId="29" xfId="1" applyBorder="1" applyAlignment="1" applyProtection="1">
      <alignment vertical="center"/>
      <protection locked="0"/>
    </xf>
    <xf numFmtId="0" fontId="4" fillId="0" borderId="29" xfId="1" applyFont="1" applyBorder="1" applyAlignment="1" applyProtection="1">
      <alignment horizontal="left" vertical="center"/>
      <protection locked="0"/>
    </xf>
    <xf numFmtId="0" fontId="1" fillId="0" borderId="30" xfId="1" applyBorder="1" applyAlignment="1" applyProtection="1">
      <alignment vertical="center"/>
      <protection locked="0"/>
    </xf>
    <xf numFmtId="0" fontId="4" fillId="0" borderId="31" xfId="1" applyFont="1" applyBorder="1" applyAlignment="1" applyProtection="1">
      <alignment horizontal="left" vertical="center"/>
      <protection locked="0"/>
    </xf>
    <xf numFmtId="170" fontId="1" fillId="0" borderId="0" xfId="4" applyFont="1" applyAlignment="1">
      <alignment vertical="center"/>
    </xf>
    <xf numFmtId="165" fontId="3" fillId="2" borderId="32" xfId="2" applyNumberFormat="1" applyFont="1" applyFill="1" applyBorder="1" applyAlignment="1" applyProtection="1">
      <alignment vertical="center"/>
    </xf>
    <xf numFmtId="168" fontId="1" fillId="0" borderId="15" xfId="1" applyNumberFormat="1" applyBorder="1" applyAlignment="1">
      <alignment vertical="center"/>
    </xf>
    <xf numFmtId="0" fontId="1" fillId="0" borderId="33" xfId="1" applyBorder="1" applyAlignment="1">
      <alignment vertical="center"/>
    </xf>
    <xf numFmtId="0" fontId="6" fillId="0" borderId="34" xfId="1" applyFont="1" applyBorder="1" applyAlignment="1" applyProtection="1">
      <alignment vertical="center"/>
      <protection locked="0"/>
    </xf>
    <xf numFmtId="0" fontId="1" fillId="0" borderId="34" xfId="1" applyBorder="1" applyAlignment="1" applyProtection="1">
      <alignment vertical="center"/>
      <protection locked="0"/>
    </xf>
    <xf numFmtId="0" fontId="6" fillId="0" borderId="35" xfId="1" applyFont="1" applyBorder="1" applyAlignment="1" applyProtection="1">
      <alignment vertical="center"/>
      <protection locked="0"/>
    </xf>
    <xf numFmtId="0" fontId="1" fillId="0" borderId="36" xfId="1" applyBorder="1" applyAlignment="1" applyProtection="1">
      <alignment vertical="center"/>
      <protection locked="0"/>
    </xf>
    <xf numFmtId="0" fontId="2" fillId="0" borderId="37" xfId="1" applyFont="1" applyBorder="1" applyAlignment="1" applyProtection="1">
      <alignment vertical="center"/>
      <protection locked="0"/>
    </xf>
    <xf numFmtId="165" fontId="4" fillId="0" borderId="0" xfId="5" applyNumberFormat="1" applyFont="1" applyAlignment="1">
      <alignment vertical="center"/>
    </xf>
    <xf numFmtId="165" fontId="1" fillId="0" borderId="38" xfId="2" applyNumberFormat="1" applyFont="1" applyFill="1" applyBorder="1" applyAlignment="1" applyProtection="1">
      <alignment vertical="center"/>
    </xf>
    <xf numFmtId="0" fontId="4" fillId="0" borderId="4" xfId="1" applyFont="1" applyBorder="1" applyAlignment="1">
      <alignment vertical="center"/>
    </xf>
    <xf numFmtId="3" fontId="1" fillId="0" borderId="39" xfId="1" applyNumberFormat="1" applyBorder="1" applyAlignment="1">
      <alignment vertical="center"/>
    </xf>
    <xf numFmtId="165" fontId="1" fillId="0" borderId="4" xfId="2" applyNumberFormat="1" applyFont="1" applyFill="1" applyBorder="1" applyAlignment="1" applyProtection="1">
      <alignment vertical="center"/>
    </xf>
    <xf numFmtId="165" fontId="13" fillId="0" borderId="0" xfId="5" applyNumberFormat="1" applyFont="1" applyAlignment="1">
      <alignment vertical="center"/>
    </xf>
    <xf numFmtId="165" fontId="1" fillId="0" borderId="32" xfId="2" applyNumberFormat="1" applyFont="1" applyFill="1" applyBorder="1" applyAlignment="1" applyProtection="1">
      <alignment vertical="center"/>
    </xf>
    <xf numFmtId="0" fontId="12" fillId="0" borderId="13" xfId="1" applyFont="1" applyBorder="1" applyAlignment="1">
      <alignment vertical="center"/>
    </xf>
    <xf numFmtId="3" fontId="1" fillId="0" borderId="40" xfId="1" applyNumberFormat="1" applyBorder="1" applyAlignment="1">
      <alignment vertical="center"/>
    </xf>
    <xf numFmtId="165" fontId="1" fillId="0" borderId="41" xfId="2" applyNumberFormat="1" applyFont="1" applyFill="1" applyBorder="1" applyAlignment="1" applyProtection="1">
      <alignment vertical="center"/>
    </xf>
    <xf numFmtId="0" fontId="4" fillId="0" borderId="42" xfId="1" applyFont="1" applyBorder="1" applyAlignment="1">
      <alignment vertical="center"/>
    </xf>
    <xf numFmtId="3" fontId="1" fillId="0" borderId="43" xfId="1" applyNumberFormat="1" applyBorder="1" applyAlignment="1">
      <alignment vertical="center"/>
    </xf>
    <xf numFmtId="165" fontId="1" fillId="0" borderId="13" xfId="2" applyNumberFormat="1" applyFont="1" applyFill="1" applyBorder="1" applyAlignment="1" applyProtection="1">
      <alignment vertical="center"/>
    </xf>
    <xf numFmtId="165" fontId="1" fillId="0" borderId="6" xfId="2" applyNumberFormat="1" applyFont="1" applyFill="1" applyBorder="1" applyAlignment="1" applyProtection="1">
      <alignment vertical="center"/>
    </xf>
    <xf numFmtId="0" fontId="4" fillId="0" borderId="27" xfId="1" applyFont="1" applyBorder="1" applyAlignment="1">
      <alignment vertical="center"/>
    </xf>
    <xf numFmtId="167" fontId="1" fillId="0" borderId="0" xfId="1" applyNumberFormat="1" applyAlignment="1">
      <alignment vertical="center"/>
    </xf>
    <xf numFmtId="167" fontId="6" fillId="0" borderId="13" xfId="1" applyNumberFormat="1" applyFont="1" applyBorder="1" applyAlignment="1" applyProtection="1">
      <alignment horizontal="right" vertical="center"/>
      <protection locked="0"/>
    </xf>
    <xf numFmtId="171" fontId="4" fillId="0" borderId="13" xfId="1" applyNumberFormat="1" applyFont="1" applyBorder="1" applyAlignment="1">
      <alignment vertical="center"/>
    </xf>
    <xf numFmtId="165" fontId="1" fillId="0" borderId="19" xfId="2" applyNumberFormat="1" applyFont="1" applyFill="1" applyBorder="1" applyAlignment="1" applyProtection="1">
      <alignment vertical="center"/>
    </xf>
    <xf numFmtId="165" fontId="2" fillId="0" borderId="13" xfId="2" applyNumberFormat="1" applyFont="1" applyFill="1" applyBorder="1" applyAlignment="1" applyProtection="1">
      <alignment vertical="center"/>
    </xf>
    <xf numFmtId="4" fontId="4" fillId="0" borderId="42" xfId="1" applyNumberFormat="1" applyFont="1" applyBorder="1" applyAlignment="1">
      <alignment vertical="center"/>
    </xf>
    <xf numFmtId="171" fontId="12" fillId="0" borderId="13" xfId="1" applyNumberFormat="1" applyFont="1" applyBorder="1" applyAlignment="1">
      <alignment vertical="center"/>
    </xf>
    <xf numFmtId="165" fontId="1" fillId="0" borderId="28" xfId="2" applyNumberFormat="1" applyFont="1" applyFill="1" applyBorder="1" applyAlignment="1" applyProtection="1">
      <alignment vertical="center"/>
    </xf>
    <xf numFmtId="0" fontId="2" fillId="0" borderId="23" xfId="1" applyFont="1" applyBorder="1" applyAlignment="1">
      <alignment horizontal="left" vertical="center"/>
    </xf>
    <xf numFmtId="0" fontId="8" fillId="3" borderId="25" xfId="1" applyFont="1" applyFill="1" applyBorder="1" applyAlignment="1">
      <alignment vertical="center"/>
    </xf>
    <xf numFmtId="0" fontId="1" fillId="3" borderId="25" xfId="1" applyFill="1" applyBorder="1" applyAlignment="1">
      <alignment horizontal="center" vertical="center"/>
    </xf>
    <xf numFmtId="0" fontId="2" fillId="3" borderId="25" xfId="1" applyFont="1" applyFill="1" applyBorder="1" applyAlignment="1">
      <alignment horizontal="center" vertical="center"/>
    </xf>
    <xf numFmtId="0" fontId="15" fillId="0" borderId="0" xfId="1" applyFont="1" applyAlignment="1">
      <alignment vertical="center"/>
    </xf>
    <xf numFmtId="0" fontId="1" fillId="0" borderId="4" xfId="1" applyBorder="1" applyAlignment="1">
      <alignment vertical="center"/>
    </xf>
    <xf numFmtId="168" fontId="1" fillId="0" borderId="3" xfId="1" applyNumberFormat="1" applyBorder="1" applyAlignment="1">
      <alignment vertical="center"/>
    </xf>
    <xf numFmtId="0" fontId="1" fillId="0" borderId="3" xfId="1" applyBorder="1" applyAlignment="1">
      <alignment vertical="center"/>
    </xf>
    <xf numFmtId="3" fontId="1" fillId="0" borderId="2" xfId="1" applyNumberFormat="1" applyBorder="1" applyAlignment="1">
      <alignment vertical="center"/>
    </xf>
    <xf numFmtId="3" fontId="1" fillId="0" borderId="4" xfId="1" applyNumberFormat="1" applyBorder="1" applyAlignment="1">
      <alignment vertical="center"/>
    </xf>
    <xf numFmtId="168" fontId="1" fillId="0" borderId="2" xfId="1" applyNumberFormat="1" applyBorder="1" applyAlignment="1">
      <alignment vertical="center"/>
    </xf>
    <xf numFmtId="0" fontId="1" fillId="0" borderId="48" xfId="1" applyBorder="1" applyAlignment="1">
      <alignment vertical="center"/>
    </xf>
    <xf numFmtId="0" fontId="1" fillId="0" borderId="43" xfId="1" applyBorder="1" applyAlignment="1">
      <alignment vertical="center"/>
    </xf>
    <xf numFmtId="0" fontId="1" fillId="0" borderId="13" xfId="1" applyBorder="1" applyAlignment="1">
      <alignment vertical="center"/>
    </xf>
    <xf numFmtId="0" fontId="1" fillId="0" borderId="12" xfId="1" applyBorder="1" applyAlignment="1">
      <alignment vertical="center"/>
    </xf>
    <xf numFmtId="0" fontId="1" fillId="0" borderId="42" xfId="1" applyBorder="1" applyAlignment="1">
      <alignment vertical="center"/>
    </xf>
    <xf numFmtId="0" fontId="1" fillId="0" borderId="42" xfId="1" applyBorder="1" applyAlignment="1">
      <alignment horizontal="left" vertical="center"/>
    </xf>
    <xf numFmtId="0" fontId="1" fillId="0" borderId="12" xfId="1" applyBorder="1" applyAlignment="1">
      <alignment horizontal="left" vertical="center"/>
    </xf>
    <xf numFmtId="0" fontId="1" fillId="0" borderId="44" xfId="1" applyBorder="1" applyAlignment="1">
      <alignment horizontal="left" vertical="center"/>
    </xf>
    <xf numFmtId="171" fontId="1" fillId="0" borderId="43" xfId="1" applyNumberFormat="1" applyBorder="1" applyAlignment="1">
      <alignment vertical="center"/>
    </xf>
    <xf numFmtId="171" fontId="1" fillId="0" borderId="12" xfId="1" applyNumberFormat="1" applyBorder="1" applyAlignment="1">
      <alignment vertical="center"/>
    </xf>
    <xf numFmtId="0" fontId="1" fillId="0" borderId="44" xfId="1" applyBorder="1" applyAlignment="1">
      <alignment vertical="center"/>
    </xf>
    <xf numFmtId="0" fontId="2" fillId="0" borderId="33" xfId="1" applyFont="1" applyBorder="1" applyAlignment="1">
      <alignment vertical="center"/>
    </xf>
    <xf numFmtId="0" fontId="2" fillId="0" borderId="34" xfId="1" applyFont="1" applyBorder="1" applyAlignment="1">
      <alignment vertical="center"/>
    </xf>
    <xf numFmtId="0" fontId="2" fillId="0" borderId="37" xfId="1" applyFont="1" applyBorder="1" applyAlignment="1">
      <alignment vertical="center"/>
    </xf>
    <xf numFmtId="0" fontId="16" fillId="0" borderId="6" xfId="1" applyFont="1" applyBorder="1" applyAlignment="1">
      <alignment vertical="center"/>
    </xf>
    <xf numFmtId="0" fontId="16" fillId="0" borderId="7" xfId="1" applyFont="1" applyBorder="1" applyAlignment="1">
      <alignment vertical="center"/>
    </xf>
    <xf numFmtId="0" fontId="16" fillId="0" borderId="10" xfId="1" applyFont="1" applyBorder="1" applyAlignment="1">
      <alignment vertical="center"/>
    </xf>
    <xf numFmtId="3" fontId="16" fillId="0" borderId="11" xfId="1" applyNumberFormat="1" applyFont="1" applyBorder="1" applyAlignment="1" applyProtection="1">
      <alignment horizontal="center" vertical="center"/>
      <protection locked="0"/>
    </xf>
    <xf numFmtId="0" fontId="16" fillId="0" borderId="0" xfId="1" applyFont="1" applyAlignment="1">
      <alignment vertical="center"/>
    </xf>
    <xf numFmtId="171" fontId="6" fillId="0" borderId="0" xfId="1" applyNumberFormat="1" applyFont="1" applyAlignment="1">
      <alignment vertical="center"/>
    </xf>
    <xf numFmtId="171" fontId="16" fillId="0" borderId="0" xfId="1" applyNumberFormat="1" applyFont="1" applyAlignment="1">
      <alignment vertical="center"/>
    </xf>
    <xf numFmtId="171" fontId="16" fillId="0" borderId="13" xfId="1" applyNumberFormat="1" applyFont="1" applyBorder="1" applyAlignment="1">
      <alignment vertical="center"/>
    </xf>
    <xf numFmtId="49" fontId="16" fillId="0" borderId="27" xfId="1" applyNumberFormat="1" applyFont="1" applyBorder="1" applyAlignment="1">
      <alignment horizontal="center" vertical="center"/>
    </xf>
    <xf numFmtId="0" fontId="16" fillId="0" borderId="18" xfId="1" applyFont="1" applyBorder="1" applyAlignment="1">
      <alignment vertical="center"/>
    </xf>
    <xf numFmtId="0" fontId="16" fillId="0" borderId="15" xfId="1" applyFont="1" applyBorder="1" applyAlignment="1" applyProtection="1">
      <alignment vertical="center"/>
      <protection locked="0"/>
    </xf>
    <xf numFmtId="0" fontId="6" fillId="0" borderId="0" xfId="1" applyFont="1" applyAlignment="1">
      <alignment vertical="center"/>
    </xf>
    <xf numFmtId="0" fontId="0" fillId="0" borderId="0" xfId="1" applyFont="1" applyAlignment="1">
      <alignment vertical="center"/>
    </xf>
    <xf numFmtId="0" fontId="16" fillId="0" borderId="43" xfId="1" applyFont="1" applyBorder="1" applyAlignment="1" applyProtection="1">
      <alignment vertical="center"/>
      <protection locked="0"/>
    </xf>
    <xf numFmtId="171" fontId="16" fillId="0" borderId="13" xfId="1" applyNumberFormat="1" applyFont="1" applyBorder="1" applyAlignment="1" applyProtection="1">
      <alignment vertical="center"/>
      <protection locked="0"/>
    </xf>
    <xf numFmtId="171" fontId="6" fillId="0" borderId="0" xfId="1" applyNumberFormat="1" applyFont="1" applyAlignment="1" applyProtection="1">
      <alignment vertical="center"/>
      <protection locked="0"/>
    </xf>
    <xf numFmtId="0" fontId="16" fillId="0" borderId="0" xfId="1" applyFont="1" applyAlignment="1" applyProtection="1">
      <alignment vertical="center"/>
      <protection locked="0"/>
    </xf>
    <xf numFmtId="0" fontId="16" fillId="2" borderId="30" xfId="1" applyFont="1" applyFill="1" applyBorder="1" applyAlignment="1" applyProtection="1">
      <alignment horizontal="right" vertical="center"/>
      <protection locked="0"/>
    </xf>
    <xf numFmtId="0" fontId="16" fillId="2" borderId="29" xfId="1" applyFont="1" applyFill="1" applyBorder="1" applyAlignment="1" applyProtection="1">
      <alignment vertical="center"/>
      <protection locked="0"/>
    </xf>
    <xf numFmtId="171" fontId="16" fillId="2" borderId="45" xfId="1" applyNumberFormat="1" applyFont="1" applyFill="1" applyBorder="1" applyAlignment="1" applyProtection="1">
      <alignment vertical="center"/>
      <protection locked="0"/>
    </xf>
    <xf numFmtId="0" fontId="16" fillId="0" borderId="43" xfId="1" applyFont="1" applyBorder="1" applyAlignment="1">
      <alignment vertical="center"/>
    </xf>
    <xf numFmtId="0" fontId="16" fillId="2" borderId="17" xfId="1" applyFont="1" applyFill="1" applyBorder="1" applyAlignment="1">
      <alignment horizontal="right" vertical="center"/>
    </xf>
    <xf numFmtId="0" fontId="16" fillId="2" borderId="0" xfId="1" applyFont="1" applyFill="1" applyAlignment="1">
      <alignment vertical="center"/>
    </xf>
    <xf numFmtId="171" fontId="16" fillId="2" borderId="16" xfId="1" applyNumberFormat="1" applyFont="1" applyFill="1" applyBorder="1" applyAlignment="1">
      <alignment vertical="center"/>
    </xf>
    <xf numFmtId="171" fontId="16" fillId="0" borderId="13" xfId="1" applyNumberFormat="1" applyFont="1" applyBorder="1" applyAlignment="1">
      <alignment horizontal="left" vertical="center"/>
    </xf>
    <xf numFmtId="0" fontId="16" fillId="2" borderId="21" xfId="1" applyFont="1" applyFill="1" applyBorder="1" applyAlignment="1">
      <alignment horizontal="right" vertical="center"/>
    </xf>
    <xf numFmtId="0" fontId="16" fillId="2" borderId="20" xfId="1" applyFont="1" applyFill="1" applyBorder="1" applyAlignment="1">
      <alignment vertical="center"/>
    </xf>
    <xf numFmtId="0" fontId="16" fillId="0" borderId="15" xfId="1" applyFont="1" applyBorder="1" applyAlignment="1">
      <alignment vertical="center"/>
    </xf>
    <xf numFmtId="0" fontId="16" fillId="0" borderId="0" xfId="1" applyFont="1" applyAlignment="1">
      <alignment horizontal="right" vertical="center"/>
    </xf>
    <xf numFmtId="0" fontId="16" fillId="2" borderId="28" xfId="1" applyFont="1" applyFill="1" applyBorder="1" applyAlignment="1">
      <alignment vertical="center"/>
    </xf>
    <xf numFmtId="171" fontId="16" fillId="2" borderId="45" xfId="1" applyNumberFormat="1" applyFont="1" applyFill="1" applyBorder="1" applyAlignment="1">
      <alignment horizontal="left" vertical="center"/>
    </xf>
    <xf numFmtId="0" fontId="16" fillId="2" borderId="30" xfId="1" applyFont="1" applyFill="1" applyBorder="1" applyAlignment="1">
      <alignment horizontal="right" vertical="center"/>
    </xf>
    <xf numFmtId="0" fontId="16" fillId="2" borderId="29" xfId="1" applyFont="1" applyFill="1" applyBorder="1" applyAlignment="1">
      <alignment vertical="center"/>
    </xf>
    <xf numFmtId="171" fontId="16" fillId="2" borderId="45" xfId="1" applyNumberFormat="1" applyFont="1" applyFill="1" applyBorder="1" applyAlignment="1">
      <alignment vertical="center"/>
    </xf>
    <xf numFmtId="0" fontId="16" fillId="2" borderId="15" xfId="1" applyFont="1" applyFill="1" applyBorder="1" applyAlignment="1">
      <alignment vertical="center"/>
    </xf>
    <xf numFmtId="0" fontId="16" fillId="2" borderId="19" xfId="1" applyFont="1" applyFill="1" applyBorder="1" applyAlignment="1">
      <alignment vertical="center"/>
    </xf>
    <xf numFmtId="171" fontId="16" fillId="2" borderId="46" xfId="1" applyNumberFormat="1" applyFont="1" applyFill="1" applyBorder="1" applyAlignment="1">
      <alignment vertical="center"/>
    </xf>
    <xf numFmtId="0" fontId="16" fillId="0" borderId="33" xfId="1" applyFont="1" applyBorder="1" applyAlignment="1">
      <alignment vertical="center"/>
    </xf>
    <xf numFmtId="0" fontId="16" fillId="0" borderId="34" xfId="1" applyFont="1" applyBorder="1" applyAlignment="1">
      <alignment vertical="center"/>
    </xf>
    <xf numFmtId="0" fontId="16" fillId="0" borderId="37" xfId="1" applyFont="1" applyBorder="1" applyAlignment="1">
      <alignment vertical="center"/>
    </xf>
    <xf numFmtId="0" fontId="17" fillId="0" borderId="40" xfId="1" applyFont="1" applyBorder="1" applyAlignment="1">
      <alignment horizontal="left" vertical="center"/>
    </xf>
    <xf numFmtId="0" fontId="17" fillId="0" borderId="47" xfId="1" applyFont="1" applyBorder="1" applyAlignment="1">
      <alignment horizontal="left" vertical="center"/>
    </xf>
    <xf numFmtId="0" fontId="18" fillId="0" borderId="47" xfId="1" applyFont="1" applyBorder="1" applyAlignment="1">
      <alignment horizontal="left" vertical="center"/>
    </xf>
    <xf numFmtId="0" fontId="17" fillId="0" borderId="41" xfId="1" applyFont="1" applyBorder="1" applyAlignment="1">
      <alignment horizontal="left" vertical="center"/>
    </xf>
    <xf numFmtId="0" fontId="1" fillId="0" borderId="0" xfId="6" applyAlignment="1">
      <alignment vertical="center"/>
    </xf>
    <xf numFmtId="172" fontId="1" fillId="0" borderId="0" xfId="7" applyNumberFormat="1" applyFont="1" applyAlignment="1">
      <alignment vertical="center"/>
    </xf>
    <xf numFmtId="172" fontId="16" fillId="0" borderId="0" xfId="7" applyNumberFormat="1" applyFont="1" applyAlignment="1">
      <alignment vertical="center"/>
    </xf>
    <xf numFmtId="0" fontId="1" fillId="0" borderId="0" xfId="6" applyAlignment="1">
      <alignment horizontal="center" vertical="center"/>
    </xf>
    <xf numFmtId="0" fontId="1" fillId="0" borderId="0" xfId="6" applyAlignment="1">
      <alignment horizontal="left" vertical="center" indent="1"/>
    </xf>
    <xf numFmtId="0" fontId="4" fillId="0" borderId="0" xfId="6" applyFont="1" applyAlignment="1">
      <alignment horizontal="center" vertical="center"/>
    </xf>
    <xf numFmtId="0" fontId="19" fillId="0" borderId="0" xfId="6" applyFont="1" applyAlignment="1">
      <alignment vertical="center"/>
    </xf>
    <xf numFmtId="0" fontId="20" fillId="0" borderId="0" xfId="6" applyFont="1" applyAlignment="1">
      <alignment vertical="center"/>
    </xf>
    <xf numFmtId="172" fontId="20" fillId="0" borderId="0" xfId="6" applyNumberFormat="1" applyFont="1" applyAlignment="1">
      <alignment vertical="center"/>
    </xf>
    <xf numFmtId="172" fontId="21" fillId="0" borderId="0" xfId="7" applyNumberFormat="1" applyFont="1" applyAlignment="1">
      <alignment vertical="center"/>
    </xf>
    <xf numFmtId="172" fontId="22" fillId="0" borderId="42" xfId="7" applyNumberFormat="1" applyFont="1" applyBorder="1" applyAlignment="1">
      <alignment vertical="center"/>
    </xf>
    <xf numFmtId="172" fontId="23" fillId="0" borderId="12" xfId="7" applyNumberFormat="1" applyFont="1" applyBorder="1" applyAlignment="1">
      <alignment vertical="center"/>
    </xf>
    <xf numFmtId="0" fontId="23" fillId="0" borderId="12" xfId="6" applyFont="1" applyBorder="1" applyAlignment="1">
      <alignment vertical="center"/>
    </xf>
    <xf numFmtId="0" fontId="23" fillId="0" borderId="12" xfId="6" applyFont="1" applyBorder="1" applyAlignment="1">
      <alignment horizontal="center" vertical="center"/>
    </xf>
    <xf numFmtId="0" fontId="23" fillId="0" borderId="13" xfId="6" applyFont="1" applyBorder="1" applyAlignment="1">
      <alignment horizontal="left" vertical="center" indent="1"/>
    </xf>
    <xf numFmtId="0" fontId="20" fillId="0" borderId="0" xfId="6" applyFont="1" applyAlignment="1">
      <alignment horizontal="center" vertical="center"/>
    </xf>
    <xf numFmtId="0" fontId="24" fillId="0" borderId="0" xfId="6" applyFont="1" applyAlignment="1">
      <alignment vertical="center"/>
    </xf>
    <xf numFmtId="172" fontId="24" fillId="0" borderId="0" xfId="7" applyNumberFormat="1" applyFont="1" applyBorder="1" applyAlignment="1">
      <alignment vertical="center"/>
    </xf>
    <xf numFmtId="0" fontId="24" fillId="0" borderId="0" xfId="6" applyFont="1" applyAlignment="1">
      <alignment horizontal="center" vertical="center"/>
    </xf>
    <xf numFmtId="0" fontId="24" fillId="0" borderId="0" xfId="6" applyFont="1" applyAlignment="1">
      <alignment horizontal="left" vertical="center" indent="1"/>
    </xf>
    <xf numFmtId="0" fontId="25" fillId="0" borderId="0" xfId="6" applyFont="1" applyAlignment="1">
      <alignment vertical="center"/>
    </xf>
    <xf numFmtId="172" fontId="25" fillId="0" borderId="0" xfId="7" applyNumberFormat="1" applyFont="1" applyFill="1" applyAlignment="1">
      <alignment vertical="center"/>
    </xf>
    <xf numFmtId="0" fontId="25" fillId="0" borderId="0" xfId="6" applyFont="1" applyAlignment="1">
      <alignment horizontal="center" vertical="center"/>
    </xf>
    <xf numFmtId="0" fontId="25" fillId="0" borderId="16" xfId="6" applyFont="1" applyBorder="1" applyAlignment="1">
      <alignment horizontal="left" vertical="center" indent="1"/>
    </xf>
    <xf numFmtId="0" fontId="20" fillId="0" borderId="46" xfId="6" applyFont="1" applyBorder="1" applyAlignment="1">
      <alignment horizontal="left" vertical="center" indent="1"/>
    </xf>
    <xf numFmtId="172" fontId="22" fillId="0" borderId="17" xfId="7" applyNumberFormat="1" applyFont="1" applyFill="1" applyBorder="1" applyAlignment="1">
      <alignment vertical="center"/>
    </xf>
    <xf numFmtId="172" fontId="25" fillId="0" borderId="0" xfId="7" applyNumberFormat="1" applyFont="1" applyFill="1" applyBorder="1" applyAlignment="1">
      <alignment vertical="center"/>
    </xf>
    <xf numFmtId="172" fontId="20" fillId="0" borderId="20" xfId="7" applyNumberFormat="1" applyFont="1" applyBorder="1" applyAlignment="1">
      <alignment vertical="center"/>
    </xf>
    <xf numFmtId="172" fontId="25" fillId="0" borderId="0" xfId="7" applyNumberFormat="1" applyFont="1" applyAlignment="1">
      <alignment vertical="center"/>
    </xf>
    <xf numFmtId="172" fontId="22" fillId="0" borderId="17" xfId="7" applyNumberFormat="1" applyFont="1" applyBorder="1" applyAlignment="1">
      <alignment vertical="center"/>
    </xf>
    <xf numFmtId="172" fontId="25" fillId="0" borderId="0" xfId="8" applyNumberFormat="1" applyFont="1" applyAlignment="1">
      <alignment vertical="center"/>
    </xf>
    <xf numFmtId="172" fontId="22" fillId="0" borderId="17" xfId="8" applyNumberFormat="1" applyFont="1" applyBorder="1" applyAlignment="1">
      <alignment vertical="center"/>
    </xf>
    <xf numFmtId="172" fontId="22" fillId="0" borderId="21" xfId="7" applyNumberFormat="1" applyFont="1" applyBorder="1" applyAlignment="1">
      <alignment vertical="center"/>
    </xf>
    <xf numFmtId="0" fontId="25" fillId="0" borderId="20" xfId="6" applyFont="1" applyBorder="1" applyAlignment="1">
      <alignment vertical="center"/>
    </xf>
    <xf numFmtId="0" fontId="25" fillId="0" borderId="20" xfId="6" applyFont="1" applyBorder="1" applyAlignment="1">
      <alignment horizontal="center" vertical="center"/>
    </xf>
    <xf numFmtId="0" fontId="28" fillId="0" borderId="0" xfId="6" applyFont="1" applyAlignment="1">
      <alignment vertical="center"/>
    </xf>
    <xf numFmtId="172" fontId="28" fillId="0" borderId="0" xfId="7" applyNumberFormat="1" applyFont="1" applyAlignment="1">
      <alignment vertical="center"/>
    </xf>
    <xf numFmtId="172" fontId="28" fillId="0" borderId="0" xfId="7" applyNumberFormat="1" applyFont="1" applyBorder="1" applyAlignment="1">
      <alignment horizontal="center" vertical="center"/>
    </xf>
    <xf numFmtId="172" fontId="28" fillId="0" borderId="29" xfId="6" applyNumberFormat="1" applyFont="1" applyBorder="1" applyAlignment="1">
      <alignment horizontal="center" vertical="center"/>
    </xf>
    <xf numFmtId="0" fontId="28" fillId="0" borderId="0" xfId="6" applyFont="1" applyAlignment="1">
      <alignment horizontal="center" vertical="center"/>
    </xf>
    <xf numFmtId="0" fontId="28" fillId="0" borderId="0" xfId="6" applyFont="1" applyAlignment="1">
      <alignment horizontal="left" vertical="center" indent="1"/>
    </xf>
    <xf numFmtId="0" fontId="29" fillId="0" borderId="0" xfId="6" applyFont="1"/>
    <xf numFmtId="0" fontId="30" fillId="0" borderId="0" xfId="6" applyFont="1"/>
    <xf numFmtId="173" fontId="30" fillId="0" borderId="0" xfId="6" applyNumberFormat="1" applyFont="1"/>
    <xf numFmtId="44" fontId="31" fillId="2" borderId="0" xfId="6" applyNumberFormat="1" applyFont="1" applyFill="1" applyAlignment="1">
      <alignment vertical="center"/>
    </xf>
    <xf numFmtId="44" fontId="32" fillId="2" borderId="0" xfId="6" applyNumberFormat="1" applyFont="1" applyFill="1" applyAlignment="1">
      <alignment vertical="center"/>
    </xf>
    <xf numFmtId="14" fontId="31" fillId="2" borderId="0" xfId="9" applyNumberFormat="1" applyFont="1" applyFill="1" applyAlignment="1">
      <alignment horizontal="center" vertical="center"/>
    </xf>
    <xf numFmtId="0" fontId="31" fillId="2" borderId="0" xfId="6" applyFont="1" applyFill="1" applyAlignment="1">
      <alignment horizontal="center" vertical="center"/>
    </xf>
    <xf numFmtId="0" fontId="31" fillId="2" borderId="0" xfId="6" applyFont="1" applyFill="1" applyAlignment="1">
      <alignment vertical="center"/>
    </xf>
    <xf numFmtId="0" fontId="33" fillId="2" borderId="0" xfId="6" applyFont="1" applyFill="1" applyAlignment="1">
      <alignment vertical="center"/>
    </xf>
    <xf numFmtId="0" fontId="32" fillId="2" borderId="0" xfId="6" applyFont="1" applyFill="1" applyAlignment="1">
      <alignment vertical="center"/>
    </xf>
    <xf numFmtId="0" fontId="34" fillId="2" borderId="0" xfId="9" applyFont="1" applyFill="1" applyAlignment="1">
      <alignment vertical="center"/>
    </xf>
    <xf numFmtId="0" fontId="35" fillId="0" borderId="0" xfId="10" applyFont="1" applyAlignment="1">
      <alignment vertical="center"/>
    </xf>
    <xf numFmtId="0" fontId="36" fillId="0" borderId="0" xfId="10" applyFont="1" applyAlignment="1">
      <alignment vertical="center"/>
    </xf>
    <xf numFmtId="174" fontId="36" fillId="0" borderId="0" xfId="10" applyNumberFormat="1" applyFont="1" applyAlignment="1">
      <alignment vertical="center"/>
    </xf>
    <xf numFmtId="173" fontId="36" fillId="0" borderId="0" xfId="10" applyNumberFormat="1" applyFont="1" applyAlignment="1">
      <alignment vertical="center"/>
    </xf>
    <xf numFmtId="4" fontId="36" fillId="0" borderId="0" xfId="11" applyNumberFormat="1" applyFont="1" applyBorder="1" applyAlignment="1" applyProtection="1">
      <alignment vertical="center"/>
    </xf>
    <xf numFmtId="4" fontId="35" fillId="0" borderId="0" xfId="11" applyNumberFormat="1" applyFont="1" applyBorder="1" applyAlignment="1" applyProtection="1">
      <alignment vertical="center"/>
    </xf>
    <xf numFmtId="4" fontId="36" fillId="0" borderId="0" xfId="11" applyNumberFormat="1" applyFont="1" applyBorder="1" applyAlignment="1" applyProtection="1">
      <alignment vertical="center" shrinkToFit="1"/>
    </xf>
    <xf numFmtId="4" fontId="35" fillId="0" borderId="0" xfId="11" applyNumberFormat="1" applyFont="1" applyBorder="1" applyAlignment="1" applyProtection="1">
      <alignment vertical="center" shrinkToFit="1"/>
    </xf>
    <xf numFmtId="0" fontId="35" fillId="0" borderId="0" xfId="10" applyFont="1" applyAlignment="1">
      <alignment horizontal="center" vertical="center"/>
    </xf>
    <xf numFmtId="2" fontId="35" fillId="0" borderId="0" xfId="10" applyNumberFormat="1" applyFont="1" applyAlignment="1">
      <alignment vertical="center"/>
    </xf>
    <xf numFmtId="0" fontId="27" fillId="0" borderId="0" xfId="10" applyFont="1" applyAlignment="1">
      <alignment vertical="center"/>
    </xf>
    <xf numFmtId="1" fontId="20" fillId="0" borderId="0" xfId="10" applyNumberFormat="1" applyFont="1" applyAlignment="1">
      <alignment vertical="center"/>
    </xf>
    <xf numFmtId="4" fontId="37" fillId="0" borderId="0" xfId="11" applyNumberFormat="1" applyFont="1" applyFill="1" applyBorder="1" applyAlignment="1" applyProtection="1">
      <alignment vertical="center"/>
    </xf>
    <xf numFmtId="4" fontId="38" fillId="0" borderId="0" xfId="11" applyNumberFormat="1" applyFont="1" applyFill="1" applyBorder="1" applyAlignment="1" applyProtection="1">
      <alignment vertical="center"/>
    </xf>
    <xf numFmtId="4" fontId="36" fillId="0" borderId="0" xfId="11" applyNumberFormat="1" applyFont="1" applyFill="1" applyBorder="1" applyAlignment="1" applyProtection="1">
      <alignment vertical="center" shrinkToFit="1"/>
    </xf>
    <xf numFmtId="4" fontId="35" fillId="0" borderId="0" xfId="11" applyNumberFormat="1" applyFont="1" applyFill="1" applyBorder="1" applyAlignment="1" applyProtection="1">
      <alignment vertical="center" shrinkToFit="1"/>
    </xf>
    <xf numFmtId="2" fontId="35" fillId="0" borderId="0" xfId="10" applyNumberFormat="1" applyFont="1" applyAlignment="1">
      <alignment horizontal="center" vertical="center"/>
    </xf>
    <xf numFmtId="2" fontId="36" fillId="0" borderId="0" xfId="10" applyNumberFormat="1" applyFont="1" applyAlignment="1">
      <alignment vertical="center"/>
    </xf>
    <xf numFmtId="4" fontId="37" fillId="0" borderId="0" xfId="11" applyNumberFormat="1" applyFont="1" applyFill="1" applyBorder="1" applyAlignment="1" applyProtection="1">
      <alignment horizontal="right" vertical="center"/>
    </xf>
    <xf numFmtId="4" fontId="38" fillId="0" borderId="0" xfId="11" applyNumberFormat="1" applyFont="1" applyFill="1" applyBorder="1" applyAlignment="1" applyProtection="1">
      <alignment horizontal="right" vertical="center"/>
    </xf>
    <xf numFmtId="0" fontId="39" fillId="0" borderId="0" xfId="10" applyFont="1" applyAlignment="1">
      <alignment vertical="center"/>
    </xf>
    <xf numFmtId="174" fontId="39" fillId="0" borderId="0" xfId="10" applyNumberFormat="1" applyFont="1" applyAlignment="1">
      <alignment horizontal="right" vertical="center"/>
    </xf>
    <xf numFmtId="173" fontId="39" fillId="0" borderId="0" xfId="10" applyNumberFormat="1" applyFont="1" applyAlignment="1">
      <alignment horizontal="right" vertical="center"/>
    </xf>
    <xf numFmtId="4" fontId="36" fillId="0" borderId="0" xfId="11" applyNumberFormat="1" applyFont="1" applyFill="1" applyBorder="1" applyAlignment="1" applyProtection="1">
      <alignment horizontal="right" vertical="center"/>
    </xf>
    <xf numFmtId="4" fontId="39" fillId="0" borderId="0" xfId="11" applyNumberFormat="1" applyFont="1" applyFill="1" applyBorder="1" applyAlignment="1" applyProtection="1">
      <alignment horizontal="right" vertical="center" shrinkToFit="1"/>
    </xf>
    <xf numFmtId="4" fontId="39" fillId="0" borderId="0" xfId="11" applyNumberFormat="1" applyFont="1" applyFill="1" applyBorder="1" applyAlignment="1" applyProtection="1">
      <alignment horizontal="right" vertical="center" shrinkToFit="1"/>
      <protection locked="0"/>
    </xf>
    <xf numFmtId="4" fontId="39" fillId="0" borderId="0" xfId="10" applyNumberFormat="1" applyFont="1" applyAlignment="1">
      <alignment horizontal="right" vertical="center"/>
    </xf>
    <xf numFmtId="49" fontId="39" fillId="0" borderId="0" xfId="10" applyNumberFormat="1" applyFont="1" applyAlignment="1">
      <alignment horizontal="center" vertical="center"/>
    </xf>
    <xf numFmtId="1" fontId="40" fillId="0" borderId="0" xfId="10" applyNumberFormat="1" applyFont="1" applyAlignment="1">
      <alignment horizontal="left" vertical="center"/>
    </xf>
    <xf numFmtId="49" fontId="39" fillId="0" borderId="0" xfId="10" applyNumberFormat="1" applyFont="1" applyAlignment="1">
      <alignment horizontal="left" vertical="center"/>
    </xf>
    <xf numFmtId="174" fontId="36" fillId="0" borderId="0" xfId="10" applyNumberFormat="1" applyFont="1" applyAlignment="1">
      <alignment horizontal="right" vertical="center"/>
    </xf>
    <xf numFmtId="173" fontId="36" fillId="0" borderId="0" xfId="10" applyNumberFormat="1" applyFont="1" applyAlignment="1">
      <alignment horizontal="right" vertical="center"/>
    </xf>
    <xf numFmtId="4" fontId="35" fillId="0" borderId="0" xfId="11" applyNumberFormat="1" applyFont="1" applyFill="1" applyBorder="1" applyAlignment="1" applyProtection="1">
      <alignment horizontal="right" vertical="center"/>
    </xf>
    <xf numFmtId="4" fontId="36" fillId="0" borderId="0" xfId="10" applyNumberFormat="1" applyFont="1" applyAlignment="1">
      <alignment horizontal="right" vertical="center"/>
    </xf>
    <xf numFmtId="4" fontId="36" fillId="0" borderId="0" xfId="11" applyNumberFormat="1" applyFont="1" applyFill="1" applyBorder="1" applyAlignment="1" applyProtection="1">
      <alignment horizontal="right" vertical="center" shrinkToFit="1"/>
      <protection locked="0"/>
    </xf>
    <xf numFmtId="4" fontId="35" fillId="0" borderId="0" xfId="11" applyNumberFormat="1" applyFont="1" applyFill="1" applyBorder="1" applyAlignment="1" applyProtection="1">
      <alignment horizontal="right" vertical="center" shrinkToFit="1"/>
      <protection locked="0"/>
    </xf>
    <xf numFmtId="4" fontId="35" fillId="0" borderId="0" xfId="12" applyNumberFormat="1" applyFont="1" applyAlignment="1">
      <alignment horizontal="right" vertical="center"/>
    </xf>
    <xf numFmtId="49" fontId="35" fillId="0" borderId="0" xfId="10" applyNumberFormat="1" applyFont="1" applyAlignment="1">
      <alignment horizontal="center" vertical="center"/>
    </xf>
    <xf numFmtId="2" fontId="35" fillId="0" borderId="0" xfId="10" applyNumberFormat="1" applyFont="1" applyAlignment="1">
      <alignment horizontal="left" vertical="center"/>
    </xf>
    <xf numFmtId="49" fontId="27" fillId="0" borderId="0" xfId="10" applyNumberFormat="1" applyFont="1" applyAlignment="1">
      <alignment horizontal="left" vertical="center"/>
    </xf>
    <xf numFmtId="49" fontId="35" fillId="0" borderId="0" xfId="10" applyNumberFormat="1" applyFont="1" applyAlignment="1">
      <alignment horizontal="left" vertical="center"/>
    </xf>
    <xf numFmtId="1" fontId="20" fillId="0" borderId="0" xfId="10" applyNumberFormat="1" applyFont="1" applyAlignment="1">
      <alignment horizontal="left" vertical="center"/>
    </xf>
    <xf numFmtId="174" fontId="42" fillId="4" borderId="0" xfId="10" applyNumberFormat="1" applyFont="1" applyFill="1" applyAlignment="1">
      <alignment horizontal="right" vertical="center"/>
    </xf>
    <xf numFmtId="173" fontId="42" fillId="4" borderId="0" xfId="10" applyNumberFormat="1" applyFont="1" applyFill="1" applyAlignment="1">
      <alignment horizontal="right" vertical="center"/>
    </xf>
    <xf numFmtId="4" fontId="42" fillId="4" borderId="0" xfId="11" applyNumberFormat="1" applyFont="1" applyFill="1" applyBorder="1" applyAlignment="1" applyProtection="1">
      <alignment horizontal="right" vertical="center"/>
    </xf>
    <xf numFmtId="4" fontId="43" fillId="4" borderId="0" xfId="11" applyNumberFormat="1" applyFont="1" applyFill="1" applyBorder="1" applyAlignment="1" applyProtection="1">
      <alignment horizontal="right" vertical="center"/>
    </xf>
    <xf numFmtId="4" fontId="42" fillId="4" borderId="0" xfId="11" applyNumberFormat="1" applyFont="1" applyFill="1" applyBorder="1" applyAlignment="1" applyProtection="1">
      <alignment vertical="center"/>
    </xf>
    <xf numFmtId="4" fontId="42" fillId="4" borderId="0" xfId="11" applyNumberFormat="1" applyFont="1" applyFill="1" applyBorder="1" applyAlignment="1" applyProtection="1">
      <alignment vertical="center"/>
      <protection locked="0"/>
    </xf>
    <xf numFmtId="4" fontId="43" fillId="4" borderId="0" xfId="11" applyNumberFormat="1" applyFont="1" applyFill="1" applyBorder="1" applyAlignment="1" applyProtection="1">
      <alignment vertical="center"/>
      <protection locked="0"/>
    </xf>
    <xf numFmtId="0" fontId="43" fillId="4" borderId="0" xfId="10" applyFont="1" applyFill="1" applyAlignment="1">
      <alignment vertical="center"/>
    </xf>
    <xf numFmtId="0" fontId="43" fillId="4" borderId="0" xfId="10" applyFont="1" applyFill="1" applyAlignment="1">
      <alignment horizontal="center" vertical="center"/>
    </xf>
    <xf numFmtId="2" fontId="43" fillId="4" borderId="0" xfId="10" applyNumberFormat="1" applyFont="1" applyFill="1" applyAlignment="1">
      <alignment vertical="center"/>
    </xf>
    <xf numFmtId="49" fontId="44" fillId="4" borderId="0" xfId="10" applyNumberFormat="1" applyFont="1" applyFill="1" applyAlignment="1">
      <alignment horizontal="left" vertical="center"/>
    </xf>
    <xf numFmtId="49" fontId="35" fillId="4" borderId="0" xfId="10" applyNumberFormat="1" applyFont="1" applyFill="1" applyAlignment="1">
      <alignment horizontal="left" vertical="center"/>
    </xf>
    <xf numFmtId="1" fontId="20" fillId="4" borderId="0" xfId="10" applyNumberFormat="1" applyFont="1" applyFill="1" applyAlignment="1">
      <alignment horizontal="left" vertical="center"/>
    </xf>
    <xf numFmtId="2" fontId="39" fillId="0" borderId="0" xfId="10" applyNumberFormat="1" applyFont="1" applyAlignment="1">
      <alignment horizontal="center" vertical="center"/>
    </xf>
    <xf numFmtId="175" fontId="45" fillId="0" borderId="0" xfId="11" applyNumberFormat="1" applyFont="1" applyFill="1" applyBorder="1" applyAlignment="1" applyProtection="1">
      <alignment horizontal="right" vertical="center" shrinkToFit="1"/>
    </xf>
    <xf numFmtId="2" fontId="41" fillId="0" borderId="0" xfId="3" applyNumberFormat="1" applyFont="1" applyFill="1" applyBorder="1" applyAlignment="1" applyProtection="1">
      <alignment horizontal="right" vertical="center"/>
    </xf>
    <xf numFmtId="0" fontId="35" fillId="0" borderId="0" xfId="10" applyFont="1"/>
    <xf numFmtId="4" fontId="35" fillId="0" borderId="0" xfId="10" applyNumberFormat="1" applyFont="1" applyAlignment="1">
      <alignment horizontal="right" vertical="center"/>
    </xf>
    <xf numFmtId="4" fontId="42" fillId="4" borderId="0" xfId="13" applyNumberFormat="1" applyFont="1" applyFill="1" applyBorder="1" applyAlignment="1" applyProtection="1">
      <alignment horizontal="right" vertical="center"/>
    </xf>
    <xf numFmtId="4" fontId="43" fillId="4" borderId="0" xfId="13" applyNumberFormat="1" applyFont="1" applyFill="1" applyBorder="1" applyAlignment="1" applyProtection="1">
      <alignment horizontal="right" vertical="center"/>
    </xf>
    <xf numFmtId="4" fontId="42" fillId="4" borderId="0" xfId="13" applyNumberFormat="1" applyFont="1" applyFill="1" applyBorder="1" applyAlignment="1" applyProtection="1">
      <alignment vertical="center"/>
      <protection locked="0"/>
    </xf>
    <xf numFmtId="4" fontId="43" fillId="4" borderId="0" xfId="13" applyNumberFormat="1" applyFont="1" applyFill="1" applyBorder="1" applyAlignment="1" applyProtection="1">
      <alignment vertical="center"/>
      <protection locked="0"/>
    </xf>
    <xf numFmtId="2" fontId="45" fillId="0" borderId="0" xfId="11" applyNumberFormat="1" applyFont="1" applyFill="1" applyBorder="1" applyAlignment="1" applyProtection="1">
      <alignment horizontal="right" vertical="center" shrinkToFit="1"/>
    </xf>
    <xf numFmtId="4" fontId="36" fillId="0" borderId="0" xfId="11" applyNumberFormat="1" applyFont="1" applyFill="1" applyBorder="1" applyAlignment="1" applyProtection="1">
      <alignment horizontal="right" vertical="center" shrinkToFit="1"/>
    </xf>
    <xf numFmtId="174" fontId="36" fillId="0" borderId="0" xfId="14" applyNumberFormat="1" applyFont="1" applyAlignment="1">
      <alignment horizontal="right" vertical="center"/>
    </xf>
    <xf numFmtId="173" fontId="36" fillId="0" borderId="0" xfId="14" applyNumberFormat="1" applyFont="1" applyAlignment="1">
      <alignment horizontal="right" vertical="center"/>
    </xf>
    <xf numFmtId="0" fontId="36" fillId="0" borderId="0" xfId="12" applyFont="1" applyAlignment="1">
      <alignment vertical="center"/>
    </xf>
    <xf numFmtId="0" fontId="35" fillId="0" borderId="0" xfId="12" applyFont="1" applyAlignment="1">
      <alignment vertical="center"/>
    </xf>
    <xf numFmtId="173" fontId="42" fillId="4" borderId="0" xfId="12" applyNumberFormat="1" applyFont="1" applyFill="1" applyAlignment="1">
      <alignment horizontal="right" vertical="center"/>
    </xf>
    <xf numFmtId="4" fontId="42" fillId="4" borderId="0" xfId="16" applyNumberFormat="1" applyFont="1" applyFill="1" applyBorder="1" applyAlignment="1" applyProtection="1">
      <alignment horizontal="right" vertical="center"/>
    </xf>
    <xf numFmtId="4" fontId="43" fillId="4" borderId="0" xfId="16" applyNumberFormat="1" applyFont="1" applyFill="1" applyBorder="1" applyAlignment="1" applyProtection="1">
      <alignment horizontal="right" vertical="center"/>
    </xf>
    <xf numFmtId="4" fontId="42" fillId="4" borderId="0" xfId="16" applyNumberFormat="1" applyFont="1" applyFill="1" applyBorder="1" applyAlignment="1" applyProtection="1">
      <alignment vertical="center"/>
    </xf>
    <xf numFmtId="4" fontId="42" fillId="4" borderId="0" xfId="16" applyNumberFormat="1" applyFont="1" applyFill="1" applyBorder="1" applyAlignment="1" applyProtection="1">
      <alignment vertical="center"/>
      <protection locked="0"/>
    </xf>
    <xf numFmtId="4" fontId="43" fillId="4" borderId="0" xfId="16" applyNumberFormat="1" applyFont="1" applyFill="1" applyBorder="1" applyAlignment="1" applyProtection="1">
      <alignment vertical="center"/>
      <protection locked="0"/>
    </xf>
    <xf numFmtId="0" fontId="43" fillId="4" borderId="0" xfId="12" applyFont="1" applyFill="1" applyAlignment="1">
      <alignment vertical="center"/>
    </xf>
    <xf numFmtId="0" fontId="43" fillId="4" borderId="0" xfId="12" applyFont="1" applyFill="1" applyAlignment="1">
      <alignment horizontal="center" vertical="center"/>
    </xf>
    <xf numFmtId="2" fontId="43" fillId="4" borderId="0" xfId="12" applyNumberFormat="1" applyFont="1" applyFill="1" applyAlignment="1">
      <alignment vertical="center"/>
    </xf>
    <xf numFmtId="49" fontId="44" fillId="4" borderId="0" xfId="12" applyNumberFormat="1" applyFont="1" applyFill="1" applyAlignment="1">
      <alignment horizontal="left" vertical="center"/>
    </xf>
    <xf numFmtId="49" fontId="35" fillId="4" borderId="0" xfId="12" applyNumberFormat="1" applyFont="1" applyFill="1" applyAlignment="1">
      <alignment horizontal="left" vertical="center"/>
    </xf>
    <xf numFmtId="1" fontId="20" fillId="4" borderId="0" xfId="12" applyNumberFormat="1" applyFont="1" applyFill="1" applyAlignment="1">
      <alignment horizontal="left" vertical="center"/>
    </xf>
    <xf numFmtId="4" fontId="43" fillId="4" borderId="0" xfId="11" applyNumberFormat="1" applyFont="1" applyFill="1" applyBorder="1" applyAlignment="1" applyProtection="1">
      <alignment vertical="center"/>
    </xf>
    <xf numFmtId="0" fontId="47" fillId="0" borderId="0" xfId="6" applyFont="1" applyAlignment="1">
      <alignment vertical="center"/>
    </xf>
    <xf numFmtId="0" fontId="48" fillId="5" borderId="49" xfId="6" applyFont="1" applyFill="1" applyBorder="1" applyAlignment="1">
      <alignment horizontal="center" vertical="center"/>
    </xf>
    <xf numFmtId="173" fontId="48" fillId="5" borderId="49" xfId="6" applyNumberFormat="1" applyFont="1" applyFill="1" applyBorder="1" applyAlignment="1">
      <alignment horizontal="center" vertical="center"/>
    </xf>
    <xf numFmtId="0" fontId="48" fillId="5" borderId="52" xfId="6" applyFont="1" applyFill="1" applyBorder="1" applyAlignment="1">
      <alignment horizontal="center" vertical="center"/>
    </xf>
    <xf numFmtId="4" fontId="48" fillId="5" borderId="55" xfId="6" applyNumberFormat="1" applyFont="1" applyFill="1" applyBorder="1" applyAlignment="1">
      <alignment horizontal="center" vertical="center"/>
    </xf>
    <xf numFmtId="4" fontId="32" fillId="5" borderId="56" xfId="6" applyNumberFormat="1" applyFont="1" applyFill="1" applyBorder="1" applyAlignment="1">
      <alignment horizontal="center" vertical="center"/>
    </xf>
    <xf numFmtId="4" fontId="48" fillId="5" borderId="56" xfId="6" applyNumberFormat="1" applyFont="1" applyFill="1" applyBorder="1" applyAlignment="1">
      <alignment horizontal="center" vertical="center"/>
    </xf>
    <xf numFmtId="4" fontId="48" fillId="5" borderId="57" xfId="6" applyNumberFormat="1" applyFont="1" applyFill="1" applyBorder="1" applyAlignment="1">
      <alignment horizontal="center" vertical="center"/>
    </xf>
    <xf numFmtId="4" fontId="32" fillId="5" borderId="57" xfId="6" applyNumberFormat="1" applyFont="1" applyFill="1" applyBorder="1" applyAlignment="1">
      <alignment horizontal="center" vertical="center"/>
    </xf>
    <xf numFmtId="0" fontId="32" fillId="5" borderId="57" xfId="6" applyFont="1" applyFill="1" applyBorder="1" applyAlignment="1">
      <alignment horizontal="center" vertical="center"/>
    </xf>
    <xf numFmtId="0" fontId="32" fillId="5" borderId="59" xfId="6" applyFont="1" applyFill="1" applyBorder="1" applyAlignment="1">
      <alignment horizontal="center" vertical="center"/>
    </xf>
    <xf numFmtId="0" fontId="47" fillId="0" borderId="0" xfId="6" applyFont="1"/>
    <xf numFmtId="173" fontId="47" fillId="0" borderId="0" xfId="6" applyNumberFormat="1" applyFont="1"/>
    <xf numFmtId="4" fontId="48" fillId="2" borderId="0" xfId="6" applyNumberFormat="1" applyFont="1" applyFill="1" applyAlignment="1">
      <alignment vertical="center"/>
    </xf>
    <xf numFmtId="4" fontId="31" fillId="2" borderId="0" xfId="6" applyNumberFormat="1" applyFont="1" applyFill="1" applyAlignment="1">
      <alignment vertical="center"/>
    </xf>
    <xf numFmtId="14" fontId="48" fillId="2" borderId="0" xfId="9" applyNumberFormat="1" applyFont="1" applyFill="1" applyAlignment="1">
      <alignment horizontal="center" vertical="center"/>
    </xf>
    <xf numFmtId="4" fontId="32" fillId="2" borderId="0" xfId="6" applyNumberFormat="1" applyFont="1" applyFill="1" applyAlignment="1">
      <alignment vertical="center"/>
    </xf>
    <xf numFmtId="171" fontId="16" fillId="2" borderId="16" xfId="1" applyNumberFormat="1" applyFont="1" applyFill="1" applyBorder="1" applyAlignment="1">
      <alignment horizontal="left" vertical="center"/>
    </xf>
    <xf numFmtId="171" fontId="16" fillId="0" borderId="27" xfId="1" applyNumberFormat="1" applyFont="1" applyBorder="1" applyAlignment="1" applyProtection="1">
      <alignment horizontal="left" vertical="center"/>
      <protection locked="0"/>
    </xf>
    <xf numFmtId="171" fontId="16" fillId="0" borderId="13" xfId="1" applyNumberFormat="1" applyFont="1" applyBorder="1" applyAlignment="1" applyProtection="1">
      <alignment horizontal="left" vertical="center"/>
      <protection locked="0"/>
    </xf>
    <xf numFmtId="49" fontId="16" fillId="0" borderId="27" xfId="1" applyNumberFormat="1" applyFont="1" applyBorder="1" applyAlignment="1" applyProtection="1">
      <alignment horizontal="center" vertical="center"/>
      <protection locked="0"/>
    </xf>
    <xf numFmtId="0" fontId="16" fillId="0" borderId="12" xfId="1" applyFont="1" applyBorder="1" applyAlignment="1" applyProtection="1">
      <alignment vertical="center"/>
      <protection locked="0"/>
    </xf>
    <xf numFmtId="0" fontId="16" fillId="0" borderId="42" xfId="1" applyFont="1" applyBorder="1" applyAlignment="1" applyProtection="1">
      <alignment vertical="center"/>
      <protection locked="0"/>
    </xf>
    <xf numFmtId="171" fontId="16" fillId="0" borderId="0" xfId="1" applyNumberFormat="1" applyFont="1" applyAlignment="1" applyProtection="1">
      <alignment vertical="center"/>
      <protection locked="0"/>
    </xf>
    <xf numFmtId="14" fontId="16" fillId="0" borderId="27" xfId="1" applyNumberFormat="1" applyFont="1" applyBorder="1" applyAlignment="1" applyProtection="1">
      <alignment horizontal="center" vertical="center"/>
      <protection locked="0"/>
    </xf>
    <xf numFmtId="172" fontId="25" fillId="0" borderId="0" xfId="6" applyNumberFormat="1" applyFont="1" applyAlignment="1">
      <alignment vertical="center"/>
    </xf>
    <xf numFmtId="172" fontId="25" fillId="0" borderId="0" xfId="7" applyNumberFormat="1" applyFont="1" applyBorder="1" applyAlignment="1">
      <alignment vertical="center"/>
    </xf>
    <xf numFmtId="172" fontId="20" fillId="0" borderId="0" xfId="7" applyNumberFormat="1" applyFont="1" applyFill="1" applyBorder="1" applyAlignment="1">
      <alignment vertical="center"/>
    </xf>
    <xf numFmtId="0" fontId="20" fillId="0" borderId="16" xfId="6" applyFont="1" applyBorder="1" applyAlignment="1">
      <alignment horizontal="left" vertical="center" indent="1"/>
    </xf>
    <xf numFmtId="172" fontId="23" fillId="0" borderId="17" xfId="7" applyNumberFormat="1" applyFont="1" applyFill="1" applyBorder="1" applyAlignment="1">
      <alignment vertical="center"/>
    </xf>
    <xf numFmtId="0" fontId="26" fillId="0" borderId="45" xfId="6" applyFont="1" applyBorder="1" applyAlignment="1">
      <alignment horizontal="left" vertical="center" indent="1"/>
    </xf>
    <xf numFmtId="0" fontId="27" fillId="0" borderId="29" xfId="6" applyFont="1" applyBorder="1" applyAlignment="1">
      <alignment horizontal="center" vertical="center"/>
    </xf>
    <xf numFmtId="0" fontId="27" fillId="0" borderId="29" xfId="6" applyFont="1" applyBorder="1" applyAlignment="1">
      <alignment vertical="center"/>
    </xf>
    <xf numFmtId="172" fontId="26" fillId="0" borderId="29" xfId="7" applyNumberFormat="1" applyFont="1" applyFill="1" applyBorder="1" applyAlignment="1">
      <alignment vertical="center"/>
    </xf>
    <xf numFmtId="172" fontId="22" fillId="0" borderId="30" xfId="7" applyNumberFormat="1" applyFont="1" applyFill="1" applyBorder="1" applyAlignment="1">
      <alignment vertical="center"/>
    </xf>
    <xf numFmtId="2" fontId="41" fillId="0" borderId="0" xfId="14" applyNumberFormat="1" applyFont="1" applyAlignment="1">
      <alignment horizontal="right" vertical="center"/>
    </xf>
    <xf numFmtId="49" fontId="35" fillId="0" borderId="0" xfId="12" applyNumberFormat="1" applyFont="1" applyAlignment="1">
      <alignment horizontal="left" vertical="center"/>
    </xf>
    <xf numFmtId="49" fontId="27" fillId="0" borderId="0" xfId="12" applyNumberFormat="1" applyFont="1" applyAlignment="1">
      <alignment horizontal="left" vertical="center"/>
    </xf>
    <xf numFmtId="2" fontId="35" fillId="0" borderId="0" xfId="12" applyNumberFormat="1" applyFont="1" applyAlignment="1">
      <alignment horizontal="left" vertical="center"/>
    </xf>
    <xf numFmtId="49" fontId="35" fillId="0" borderId="0" xfId="12" applyNumberFormat="1" applyFont="1" applyAlignment="1">
      <alignment horizontal="center" vertical="center"/>
    </xf>
    <xf numFmtId="2" fontId="39" fillId="0" borderId="0" xfId="10" applyNumberFormat="1" applyFont="1" applyAlignment="1">
      <alignment horizontal="left" vertical="center"/>
    </xf>
    <xf numFmtId="49" fontId="46" fillId="0" borderId="0" xfId="10" applyNumberFormat="1" applyFont="1" applyAlignment="1">
      <alignment horizontal="right" vertical="center"/>
    </xf>
    <xf numFmtId="2" fontId="46" fillId="0" borderId="0" xfId="10" applyNumberFormat="1" applyFont="1" applyAlignment="1">
      <alignment horizontal="right" vertical="center"/>
    </xf>
    <xf numFmtId="2" fontId="49" fillId="0" borderId="0" xfId="10" applyNumberFormat="1" applyFont="1" applyAlignment="1">
      <alignment horizontal="left" vertical="center"/>
    </xf>
    <xf numFmtId="4" fontId="36" fillId="0" borderId="0" xfId="16" applyNumberFormat="1" applyFont="1" applyFill="1" applyBorder="1" applyAlignment="1" applyProtection="1">
      <alignment horizontal="right" vertical="center" shrinkToFit="1"/>
      <protection locked="0"/>
    </xf>
    <xf numFmtId="4" fontId="36" fillId="0" borderId="0" xfId="16" applyNumberFormat="1" applyFont="1" applyFill="1" applyBorder="1" applyAlignment="1" applyProtection="1">
      <alignment horizontal="right" vertical="center" shrinkToFit="1"/>
    </xf>
    <xf numFmtId="4" fontId="35" fillId="0" borderId="0" xfId="16" applyNumberFormat="1" applyFont="1" applyFill="1" applyBorder="1" applyAlignment="1" applyProtection="1">
      <alignment horizontal="right" vertical="center"/>
    </xf>
    <xf numFmtId="4" fontId="36" fillId="0" borderId="0" xfId="16" applyNumberFormat="1" applyFont="1" applyFill="1" applyBorder="1" applyAlignment="1" applyProtection="1">
      <alignment horizontal="right" vertical="center"/>
    </xf>
    <xf numFmtId="173" fontId="36" fillId="0" borderId="0" xfId="17" applyNumberFormat="1" applyFont="1" applyAlignment="1">
      <alignment horizontal="right" vertical="center"/>
    </xf>
    <xf numFmtId="174" fontId="36" fillId="0" borderId="0" xfId="17" applyNumberFormat="1" applyFont="1" applyAlignment="1">
      <alignment horizontal="right" vertical="center"/>
    </xf>
    <xf numFmtId="2" fontId="45" fillId="0" borderId="0" xfId="11" applyNumberFormat="1" applyFont="1" applyFill="1" applyBorder="1" applyAlignment="1" applyProtection="1">
      <alignment horizontal="left" vertical="center" shrinkToFit="1"/>
      <protection locked="0"/>
    </xf>
    <xf numFmtId="0" fontId="15" fillId="0" borderId="41" xfId="1" applyFont="1" applyBorder="1" applyAlignment="1">
      <alignment horizontal="center" vertical="center"/>
    </xf>
    <xf numFmtId="0" fontId="15" fillId="0" borderId="47" xfId="1" applyFont="1" applyBorder="1" applyAlignment="1">
      <alignment horizontal="center" vertical="center"/>
    </xf>
    <xf numFmtId="0" fontId="15" fillId="0" borderId="40" xfId="1" applyFont="1" applyBorder="1" applyAlignment="1">
      <alignment horizontal="center" vertical="center"/>
    </xf>
    <xf numFmtId="0" fontId="2" fillId="0" borderId="46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45" xfId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/>
    </xf>
    <xf numFmtId="165" fontId="1" fillId="0" borderId="46" xfId="2" applyNumberFormat="1" applyFont="1" applyFill="1" applyBorder="1" applyAlignment="1" applyProtection="1">
      <alignment horizontal="center" vertical="center"/>
    </xf>
    <xf numFmtId="165" fontId="1" fillId="0" borderId="45" xfId="2" applyNumberFormat="1" applyFont="1" applyFill="1" applyBorder="1" applyAlignment="1" applyProtection="1">
      <alignment horizontal="center" vertical="center"/>
    </xf>
    <xf numFmtId="165" fontId="1" fillId="0" borderId="8" xfId="2" applyNumberFormat="1" applyFont="1" applyFill="1" applyBorder="1" applyAlignment="1" applyProtection="1">
      <alignment horizontal="center" vertical="center"/>
    </xf>
    <xf numFmtId="0" fontId="14" fillId="0" borderId="44" xfId="1" applyFont="1" applyBorder="1" applyAlignment="1">
      <alignment horizontal="center" vertical="center"/>
    </xf>
    <xf numFmtId="0" fontId="14" fillId="0" borderId="12" xfId="1" applyFont="1" applyBorder="1" applyAlignment="1">
      <alignment horizontal="center" vertical="center"/>
    </xf>
    <xf numFmtId="0" fontId="14" fillId="0" borderId="42" xfId="1" applyFont="1" applyBorder="1" applyAlignment="1">
      <alignment horizontal="center" vertical="center"/>
    </xf>
    <xf numFmtId="0" fontId="12" fillId="0" borderId="44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42" xfId="1" applyFont="1" applyBorder="1" applyAlignment="1">
      <alignment horizontal="center" vertical="center"/>
    </xf>
    <xf numFmtId="0" fontId="48" fillId="5" borderId="54" xfId="6" applyFont="1" applyFill="1" applyBorder="1" applyAlignment="1">
      <alignment horizontal="center" vertical="center"/>
    </xf>
    <xf numFmtId="0" fontId="48" fillId="5" borderId="53" xfId="6" applyFont="1" applyFill="1" applyBorder="1" applyAlignment="1">
      <alignment horizontal="center" vertical="center"/>
    </xf>
    <xf numFmtId="0" fontId="32" fillId="5" borderId="58" xfId="6" applyFont="1" applyFill="1" applyBorder="1" applyAlignment="1">
      <alignment horizontal="center" vertical="center"/>
    </xf>
    <xf numFmtId="0" fontId="1" fillId="0" borderId="53" xfId="6" applyBorder="1" applyAlignment="1">
      <alignment horizontal="center" vertical="center"/>
    </xf>
    <xf numFmtId="0" fontId="48" fillId="5" borderId="51" xfId="6" applyFont="1" applyFill="1" applyBorder="1" applyAlignment="1">
      <alignment horizontal="center" vertical="center"/>
    </xf>
    <xf numFmtId="0" fontId="1" fillId="0" borderId="50" xfId="6" applyBorder="1" applyAlignment="1">
      <alignment horizontal="center" vertical="center"/>
    </xf>
    <xf numFmtId="171" fontId="14" fillId="2" borderId="46" xfId="1" applyNumberFormat="1" applyFont="1" applyFill="1" applyBorder="1" applyAlignment="1">
      <alignment horizontal="center" vertical="center" wrapText="1"/>
    </xf>
    <xf numFmtId="171" fontId="14" fillId="2" borderId="20" xfId="1" applyNumberFormat="1" applyFont="1" applyFill="1" applyBorder="1" applyAlignment="1">
      <alignment horizontal="center" vertical="center" wrapText="1"/>
    </xf>
    <xf numFmtId="171" fontId="14" fillId="2" borderId="21" xfId="1" applyNumberFormat="1" applyFont="1" applyFill="1" applyBorder="1" applyAlignment="1">
      <alignment horizontal="center" vertical="center" wrapText="1"/>
    </xf>
  </cellXfs>
  <cellStyles count="18">
    <cellStyle name="Měna 2" xfId="7" xr:uid="{80E38C79-7887-44E3-B692-704E934FC9B3}"/>
    <cellStyle name="měny 12" xfId="8" xr:uid="{958F1D69-D3A6-48BA-8874-AC9271B34B76}"/>
    <cellStyle name="měny 2" xfId="13" xr:uid="{2155B315-4BA0-4C22-B5CF-D864747C9334}"/>
    <cellStyle name="měny_NAB05588-Hotel PRAHA,Lomnice n_P,cena,2006_01_29 3" xfId="2" xr:uid="{CA0FC912-C0D5-4390-B14C-585CDBAFEBB8}"/>
    <cellStyle name="měny_NAB07775-rek_kasáren Varnsdorf,cena,2007_05_16a" xfId="4" xr:uid="{C32AC466-8DB5-4F65-992F-5C3682BD51C3}"/>
    <cellStyle name="měny_Přístavba hasičké zbrojnice,Přepeře,2008 08 2" xfId="5" xr:uid="{42660740-A086-44B3-B917-3B0C5408BF48}"/>
    <cellStyle name="Normální" xfId="0" builtinId="0"/>
    <cellStyle name="normální 10 2" xfId="9" xr:uid="{B64CA35B-9F9C-43E4-8620-B2C3988A0BCA}"/>
    <cellStyle name="Normální 2" xfId="6" xr:uid="{1EC58A31-8664-4B2C-81AB-B2396D971C2A}"/>
    <cellStyle name="normální_Chata V.Hamry,hosp.stavení-rozpočet,cena 2" xfId="14" xr:uid="{70DA025A-2D04-466B-ADF4-47CA1861A08D}"/>
    <cellStyle name="normální_Chata V.Hamry,hosp.stavení-rozpočet,cena 3 2" xfId="17" xr:uid="{CF0B986C-609B-4375-A7EB-BAA2FA1D51C7}"/>
    <cellStyle name="normální_NAB05588-Hotel PRAHA,Lomnice n_P,cena,2006_01_29 2" xfId="1" xr:uid="{15AB6A3B-D9EE-47D2-B9BF-013986A74F6A}"/>
    <cellStyle name="normální_U Pyrámu Ohhrazenice,Turnov 2" xfId="10" xr:uid="{09FC9975-6CA5-43B8-A94C-279642FD3872}"/>
    <cellStyle name="normální_U Pyrámu Ohhrazenice,Turnov 3 2" xfId="12" xr:uid="{50F90ACB-2FE0-4659-877C-3545704C2C15}"/>
    <cellStyle name="procent_Chata V.Hamry,hosp.stavení-rozpočet,cena 2" xfId="15" xr:uid="{ED6958FA-3DFD-4714-ABDC-05155788F517}"/>
    <cellStyle name="procent_U Pyrámu Ohhrazenice,Turnov 2" xfId="11" xr:uid="{886B5ADF-BA56-41FE-AB9B-8450A5E0B9C5}"/>
    <cellStyle name="procent_U Pyrámu Ohhrazenice,Turnov 3 2" xfId="16" xr:uid="{1EAAEAB7-98B9-4FAF-9F9A-83EC54B1D3D8}"/>
    <cellStyle name="Procenta 2" xfId="3" xr:uid="{4E6010FB-1183-4964-80E1-8DC0B7CDEE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4A6A0-632B-438A-9C81-FF731DC5D500}">
  <sheetPr>
    <tabColor indexed="11"/>
  </sheetPr>
  <dimension ref="A1:R35"/>
  <sheetViews>
    <sheetView tabSelected="1" view="pageBreakPreview" zoomScale="115" workbookViewId="0">
      <selection activeCell="G5" sqref="G5"/>
    </sheetView>
  </sheetViews>
  <sheetFormatPr defaultColWidth="8.85546875" defaultRowHeight="12.75" x14ac:dyDescent="0.25"/>
  <cols>
    <col min="1" max="2" width="2.7109375" style="1" customWidth="1"/>
    <col min="3" max="3" width="2.140625" style="1" customWidth="1"/>
    <col min="4" max="4" width="7.5703125" style="1" customWidth="1"/>
    <col min="5" max="5" width="13.85546875" style="1" customWidth="1"/>
    <col min="6" max="6" width="0.85546875" style="1" customWidth="1"/>
    <col min="7" max="7" width="3" style="1" customWidth="1"/>
    <col min="8" max="8" width="2.85546875" style="1" customWidth="1"/>
    <col min="9" max="9" width="10.5703125" style="1" customWidth="1"/>
    <col min="10" max="10" width="13.85546875" style="1" customWidth="1"/>
    <col min="11" max="11" width="0.7109375" style="1" customWidth="1"/>
    <col min="12" max="12" width="2.42578125" style="1" customWidth="1"/>
    <col min="13" max="13" width="4.5703125" style="1" customWidth="1"/>
    <col min="14" max="14" width="10.42578125" style="1" customWidth="1"/>
    <col min="15" max="15" width="6" style="1" customWidth="1"/>
    <col min="16" max="16" width="15.28515625" style="1" customWidth="1"/>
    <col min="17" max="17" width="14.7109375" style="1" bestFit="1" customWidth="1"/>
    <col min="18" max="18" width="10.7109375" style="1" bestFit="1" customWidth="1"/>
    <col min="19" max="16384" width="8.85546875" style="1"/>
  </cols>
  <sheetData>
    <row r="1" spans="1:18" ht="30" customHeight="1" thickBot="1" x14ac:dyDescent="0.3">
      <c r="A1" s="155"/>
      <c r="B1" s="153"/>
      <c r="C1" s="153"/>
      <c r="D1" s="153"/>
      <c r="E1" s="153"/>
      <c r="F1" s="154" t="s">
        <v>60</v>
      </c>
      <c r="G1" s="153"/>
      <c r="H1" s="153"/>
      <c r="I1" s="153"/>
      <c r="J1" s="153"/>
      <c r="K1" s="153"/>
      <c r="L1" s="153"/>
      <c r="M1" s="153"/>
      <c r="N1" s="153"/>
      <c r="O1" s="153"/>
      <c r="P1" s="152"/>
    </row>
    <row r="2" spans="1:18" ht="20.45" customHeight="1" x14ac:dyDescent="0.25">
      <c r="A2" s="151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49"/>
    </row>
    <row r="3" spans="1:18" s="116" customFormat="1" ht="24" customHeight="1" x14ac:dyDescent="0.25">
      <c r="A3" s="121"/>
      <c r="B3" s="116" t="s">
        <v>59</v>
      </c>
      <c r="E3" s="364" t="s">
        <v>183</v>
      </c>
      <c r="F3" s="365"/>
      <c r="G3" s="365"/>
      <c r="H3" s="365"/>
      <c r="I3" s="365"/>
      <c r="J3" s="366"/>
      <c r="L3" s="118"/>
      <c r="M3" s="118"/>
      <c r="N3" s="116" t="s">
        <v>58</v>
      </c>
      <c r="O3" s="148"/>
      <c r="P3" s="147"/>
    </row>
    <row r="4" spans="1:18" s="116" customFormat="1" ht="20.45" customHeight="1" x14ac:dyDescent="0.25">
      <c r="A4" s="121"/>
      <c r="B4" s="116" t="s">
        <v>57</v>
      </c>
      <c r="E4" s="135" t="s">
        <v>166</v>
      </c>
      <c r="F4" s="134"/>
      <c r="G4" s="134"/>
      <c r="H4" s="134"/>
      <c r="I4" s="134"/>
      <c r="J4" s="133"/>
      <c r="L4" s="118"/>
      <c r="M4" s="118"/>
      <c r="N4" s="116" t="s">
        <v>56</v>
      </c>
      <c r="O4" s="135" t="s">
        <v>43</v>
      </c>
      <c r="P4" s="146"/>
    </row>
    <row r="5" spans="1:18" s="116" customFormat="1" ht="20.45" customHeight="1" x14ac:dyDescent="0.25">
      <c r="A5" s="121"/>
      <c r="B5" s="116" t="s">
        <v>55</v>
      </c>
      <c r="E5" s="145" t="s">
        <v>165</v>
      </c>
      <c r="F5" s="144"/>
      <c r="G5" s="144"/>
      <c r="H5" s="144"/>
      <c r="I5" s="144"/>
      <c r="J5" s="143"/>
      <c r="L5" s="118"/>
      <c r="M5" s="118"/>
      <c r="N5" s="116" t="s">
        <v>54</v>
      </c>
      <c r="O5" s="142" t="s">
        <v>157</v>
      </c>
      <c r="P5" s="141"/>
    </row>
    <row r="6" spans="1:18" ht="20.45" customHeight="1" x14ac:dyDescent="0.25">
      <c r="A6" s="121"/>
      <c r="B6" s="116"/>
      <c r="C6" s="116"/>
      <c r="D6" s="116"/>
      <c r="E6" s="116"/>
      <c r="F6" s="116"/>
      <c r="G6" s="116"/>
      <c r="H6" s="116"/>
      <c r="I6" s="116"/>
      <c r="J6" s="140"/>
      <c r="K6" s="116"/>
      <c r="L6" s="116"/>
      <c r="M6" s="116"/>
      <c r="N6" s="116" t="s">
        <v>53</v>
      </c>
      <c r="O6" s="116" t="s">
        <v>52</v>
      </c>
      <c r="P6" s="139"/>
    </row>
    <row r="7" spans="1:18" ht="24" customHeight="1" x14ac:dyDescent="0.25">
      <c r="A7" s="121" t="s">
        <v>49</v>
      </c>
      <c r="B7" s="116" t="s">
        <v>51</v>
      </c>
      <c r="C7" s="116"/>
      <c r="D7" s="116"/>
      <c r="E7" s="148" t="s">
        <v>158</v>
      </c>
      <c r="F7" s="138"/>
      <c r="G7" s="138"/>
      <c r="H7" s="138"/>
      <c r="I7" s="138"/>
      <c r="J7" s="137"/>
      <c r="K7" s="116"/>
      <c r="L7" s="117"/>
      <c r="M7" s="123"/>
      <c r="N7" s="120" t="s">
        <v>159</v>
      </c>
      <c r="O7" s="136" t="s">
        <v>43</v>
      </c>
      <c r="P7" s="132"/>
    </row>
    <row r="8" spans="1:18" ht="24" customHeight="1" x14ac:dyDescent="0.25">
      <c r="A8" s="121"/>
      <c r="B8" s="116" t="s">
        <v>13</v>
      </c>
      <c r="C8" s="116"/>
      <c r="D8" s="116"/>
      <c r="E8" s="308" t="s">
        <v>160</v>
      </c>
      <c r="F8" s="134"/>
      <c r="G8" s="134"/>
      <c r="H8" s="134"/>
      <c r="I8" s="134"/>
      <c r="J8" s="133"/>
      <c r="K8" s="116"/>
      <c r="L8" s="117"/>
      <c r="M8" s="123"/>
      <c r="N8" s="120" t="s">
        <v>161</v>
      </c>
      <c r="O8" s="119" t="s">
        <v>43</v>
      </c>
      <c r="P8" s="132"/>
    </row>
    <row r="9" spans="1:18" ht="24" customHeight="1" x14ac:dyDescent="0.25">
      <c r="A9" s="121"/>
      <c r="B9" s="128" t="s">
        <v>4</v>
      </c>
      <c r="C9" s="128"/>
      <c r="D9" s="128"/>
      <c r="E9" s="131" t="s">
        <v>50</v>
      </c>
      <c r="F9" s="130"/>
      <c r="G9" s="130"/>
      <c r="H9" s="130"/>
      <c r="I9" s="130"/>
      <c r="J9" s="129"/>
      <c r="K9" s="128"/>
      <c r="L9" s="127"/>
      <c r="M9" s="39"/>
      <c r="N9" s="309" t="s">
        <v>162</v>
      </c>
      <c r="O9" s="310" t="s">
        <v>163</v>
      </c>
      <c r="P9" s="125" t="s">
        <v>164</v>
      </c>
      <c r="R9" s="124"/>
    </row>
    <row r="10" spans="1:18" ht="20.45" customHeight="1" x14ac:dyDescent="0.25">
      <c r="A10" s="121"/>
      <c r="B10" s="128"/>
      <c r="C10" s="128"/>
      <c r="D10" s="128"/>
      <c r="E10" s="128" t="s">
        <v>48</v>
      </c>
      <c r="F10" s="128"/>
      <c r="G10" s="128" t="s">
        <v>47</v>
      </c>
      <c r="H10" s="18"/>
      <c r="I10" s="18"/>
      <c r="J10" s="128"/>
      <c r="K10" s="128"/>
      <c r="L10" s="39"/>
      <c r="M10" s="128"/>
      <c r="N10" s="128" t="s">
        <v>46</v>
      </c>
      <c r="O10" s="128"/>
      <c r="P10" s="122" t="s">
        <v>45</v>
      </c>
    </row>
    <row r="11" spans="1:18" ht="20.45" customHeight="1" x14ac:dyDescent="0.25">
      <c r="A11" s="121"/>
      <c r="B11" s="128"/>
      <c r="C11" s="128"/>
      <c r="D11" s="128"/>
      <c r="E11" s="311" t="s">
        <v>162</v>
      </c>
      <c r="F11" s="128"/>
      <c r="G11" s="126" t="s">
        <v>164</v>
      </c>
      <c r="H11" s="312"/>
      <c r="I11" s="313"/>
      <c r="J11" s="128"/>
      <c r="K11" s="128"/>
      <c r="L11" s="314"/>
      <c r="M11" s="127"/>
      <c r="N11" s="315" t="s">
        <v>164</v>
      </c>
      <c r="O11" s="128"/>
      <c r="P11" s="115">
        <f>'1-Položky'!A69</f>
        <v>22</v>
      </c>
    </row>
    <row r="12" spans="1:18" ht="13.5" customHeight="1" thickBot="1" x14ac:dyDescent="0.3">
      <c r="A12" s="114"/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2"/>
    </row>
    <row r="13" spans="1:18" ht="22.15" customHeight="1" x14ac:dyDescent="0.25">
      <c r="A13" s="111"/>
      <c r="B13" s="110"/>
      <c r="C13" s="110"/>
      <c r="D13" s="110"/>
      <c r="E13" s="110" t="s">
        <v>44</v>
      </c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09"/>
    </row>
    <row r="14" spans="1:18" ht="22.15" customHeight="1" x14ac:dyDescent="0.25">
      <c r="A14" s="108"/>
      <c r="B14" s="101"/>
      <c r="C14" s="101"/>
      <c r="D14" s="101"/>
      <c r="E14" s="107" t="s">
        <v>43</v>
      </c>
      <c r="F14" s="101"/>
      <c r="G14" s="100"/>
      <c r="H14" s="101"/>
      <c r="I14" s="101"/>
      <c r="J14" s="107" t="s">
        <v>43</v>
      </c>
      <c r="K14" s="102"/>
      <c r="L14" s="100"/>
      <c r="M14" s="101"/>
      <c r="N14" s="101"/>
      <c r="O14" s="107" t="s">
        <v>43</v>
      </c>
      <c r="P14" s="106"/>
    </row>
    <row r="15" spans="1:18" ht="22.15" customHeight="1" x14ac:dyDescent="0.25">
      <c r="A15" s="105"/>
      <c r="B15" s="104" t="s">
        <v>42</v>
      </c>
      <c r="C15" s="104"/>
      <c r="D15" s="103"/>
      <c r="E15" s="100" t="s">
        <v>41</v>
      </c>
      <c r="F15" s="102"/>
      <c r="G15" s="100"/>
      <c r="H15" s="101" t="s">
        <v>42</v>
      </c>
      <c r="I15" s="102"/>
      <c r="J15" s="100" t="s">
        <v>41</v>
      </c>
      <c r="K15" s="102"/>
      <c r="L15" s="100"/>
      <c r="M15" s="101" t="s">
        <v>42</v>
      </c>
      <c r="N15" s="101"/>
      <c r="O15" s="100" t="s">
        <v>41</v>
      </c>
      <c r="P15" s="99"/>
    </row>
    <row r="16" spans="1:18" ht="22.15" customHeight="1" thickBot="1" x14ac:dyDescent="0.3">
      <c r="A16" s="98"/>
      <c r="B16" s="94"/>
      <c r="C16" s="94"/>
      <c r="D16" s="97"/>
      <c r="E16" s="96"/>
      <c r="F16" s="95"/>
      <c r="G16" s="92"/>
      <c r="H16" s="94"/>
      <c r="I16" s="97"/>
      <c r="J16" s="96"/>
      <c r="K16" s="95"/>
      <c r="L16" s="92"/>
      <c r="M16" s="94"/>
      <c r="N16" s="93"/>
      <c r="O16" s="92"/>
      <c r="P16" s="67"/>
    </row>
    <row r="17" spans="1:18" s="91" customFormat="1" ht="33" customHeight="1" thickBot="1" x14ac:dyDescent="0.3">
      <c r="A17" s="342" t="s">
        <v>40</v>
      </c>
      <c r="B17" s="343"/>
      <c r="C17" s="343"/>
      <c r="D17" s="343"/>
      <c r="E17" s="343"/>
      <c r="F17" s="343"/>
      <c r="G17" s="343"/>
      <c r="H17" s="343"/>
      <c r="I17" s="343"/>
      <c r="J17" s="343"/>
      <c r="K17" s="343"/>
      <c r="L17" s="343"/>
      <c r="M17" s="343"/>
      <c r="N17" s="343"/>
      <c r="O17" s="343"/>
      <c r="P17" s="344"/>
    </row>
    <row r="18" spans="1:18" ht="25.5" customHeight="1" x14ac:dyDescent="0.25">
      <c r="A18" s="34" t="s">
        <v>39</v>
      </c>
      <c r="B18" s="90"/>
      <c r="C18" s="32" t="s">
        <v>38</v>
      </c>
      <c r="D18" s="31"/>
      <c r="E18" s="31"/>
      <c r="F18" s="87"/>
      <c r="G18" s="34" t="s">
        <v>37</v>
      </c>
      <c r="H18" s="89"/>
      <c r="I18" s="32" t="s">
        <v>36</v>
      </c>
      <c r="J18" s="31"/>
      <c r="K18" s="87"/>
      <c r="L18" s="34" t="s">
        <v>35</v>
      </c>
      <c r="M18" s="88"/>
      <c r="N18" s="32" t="s">
        <v>34</v>
      </c>
      <c r="O18" s="31"/>
      <c r="P18" s="87"/>
    </row>
    <row r="19" spans="1:18" ht="23.25" customHeight="1" x14ac:dyDescent="0.25">
      <c r="A19" s="16">
        <v>1</v>
      </c>
      <c r="B19" s="345" t="s">
        <v>33</v>
      </c>
      <c r="C19" s="346"/>
      <c r="D19" s="78" t="s">
        <v>23</v>
      </c>
      <c r="E19" s="349">
        <f>'1-Rekapitulace'!F18-E21-E23</f>
        <v>0</v>
      </c>
      <c r="F19" s="82"/>
      <c r="G19" s="16">
        <v>8</v>
      </c>
      <c r="H19" s="15" t="s">
        <v>32</v>
      </c>
      <c r="I19" s="74"/>
      <c r="J19" s="76"/>
      <c r="K19" s="75"/>
      <c r="L19" s="16">
        <v>13</v>
      </c>
      <c r="M19" s="81" t="s">
        <v>31</v>
      </c>
      <c r="N19" s="74"/>
      <c r="O19" s="80">
        <v>0</v>
      </c>
      <c r="P19" s="13">
        <f>O19*(E25+J25)</f>
        <v>0</v>
      </c>
    </row>
    <row r="20" spans="1:18" ht="23.25" customHeight="1" x14ac:dyDescent="0.25">
      <c r="A20" s="16">
        <v>2</v>
      </c>
      <c r="B20" s="347"/>
      <c r="C20" s="348"/>
      <c r="D20" s="78" t="s">
        <v>21</v>
      </c>
      <c r="E20" s="350"/>
      <c r="F20" s="86"/>
      <c r="G20" s="16">
        <v>9</v>
      </c>
      <c r="H20" s="15" t="s">
        <v>30</v>
      </c>
      <c r="I20" s="74"/>
      <c r="J20" s="76"/>
      <c r="K20" s="75"/>
      <c r="L20" s="16">
        <v>14</v>
      </c>
      <c r="M20" s="81" t="s">
        <v>29</v>
      </c>
      <c r="N20" s="74"/>
      <c r="O20" s="80">
        <v>0</v>
      </c>
      <c r="P20" s="13">
        <f>O20*(E25+J25)</f>
        <v>0</v>
      </c>
    </row>
    <row r="21" spans="1:18" ht="23.25" customHeight="1" x14ac:dyDescent="0.25">
      <c r="A21" s="16">
        <v>3</v>
      </c>
      <c r="B21" s="345" t="s">
        <v>28</v>
      </c>
      <c r="C21" s="346"/>
      <c r="D21" s="78" t="s">
        <v>23</v>
      </c>
      <c r="E21" s="349"/>
      <c r="F21" s="82"/>
      <c r="G21" s="16">
        <v>10</v>
      </c>
      <c r="H21" s="15" t="s">
        <v>27</v>
      </c>
      <c r="I21" s="74"/>
      <c r="J21" s="76"/>
      <c r="K21" s="75"/>
      <c r="L21" s="16">
        <v>15</v>
      </c>
      <c r="M21" s="81" t="s">
        <v>26</v>
      </c>
      <c r="N21" s="74"/>
      <c r="O21" s="80">
        <v>0</v>
      </c>
      <c r="P21" s="13">
        <f>O21*(E25+J25)</f>
        <v>0</v>
      </c>
    </row>
    <row r="22" spans="1:18" ht="23.25" customHeight="1" x14ac:dyDescent="0.25">
      <c r="A22" s="16">
        <v>4</v>
      </c>
      <c r="B22" s="347"/>
      <c r="C22" s="348"/>
      <c r="D22" s="78" t="s">
        <v>21</v>
      </c>
      <c r="E22" s="350"/>
      <c r="F22" s="86"/>
      <c r="G22" s="16">
        <v>11</v>
      </c>
      <c r="H22" s="85"/>
      <c r="I22" s="84"/>
      <c r="J22" s="83"/>
      <c r="K22" s="75"/>
      <c r="L22" s="16">
        <v>16</v>
      </c>
      <c r="M22" s="81" t="s">
        <v>25</v>
      </c>
      <c r="N22" s="74"/>
      <c r="O22" s="80">
        <v>0</v>
      </c>
      <c r="P22" s="13">
        <f>O22*(E25+J25)</f>
        <v>0</v>
      </c>
    </row>
    <row r="23" spans="1:18" ht="23.25" customHeight="1" x14ac:dyDescent="0.25">
      <c r="A23" s="16">
        <v>5</v>
      </c>
      <c r="B23" s="345" t="s">
        <v>24</v>
      </c>
      <c r="C23" s="346"/>
      <c r="D23" s="78" t="s">
        <v>23</v>
      </c>
      <c r="E23" s="349"/>
      <c r="F23" s="82"/>
      <c r="G23" s="352"/>
      <c r="H23" s="353"/>
      <c r="I23" s="354"/>
      <c r="J23" s="76"/>
      <c r="K23" s="75"/>
      <c r="L23" s="16">
        <v>17</v>
      </c>
      <c r="M23" s="81" t="s">
        <v>22</v>
      </c>
      <c r="N23" s="14"/>
      <c r="O23" s="80">
        <v>0</v>
      </c>
      <c r="P23" s="13">
        <f>O23*(E25+J25)</f>
        <v>0</v>
      </c>
      <c r="R23" s="79"/>
    </row>
    <row r="24" spans="1:18" ht="23.25" customHeight="1" thickBot="1" x14ac:dyDescent="0.3">
      <c r="A24" s="16">
        <v>6</v>
      </c>
      <c r="B24" s="347"/>
      <c r="C24" s="348"/>
      <c r="D24" s="78" t="s">
        <v>21</v>
      </c>
      <c r="E24" s="351"/>
      <c r="F24" s="77"/>
      <c r="G24" s="355"/>
      <c r="H24" s="356"/>
      <c r="I24" s="357"/>
      <c r="J24" s="76"/>
      <c r="K24" s="75"/>
      <c r="L24" s="16">
        <v>18</v>
      </c>
      <c r="M24" s="15" t="s">
        <v>20</v>
      </c>
      <c r="N24" s="14"/>
      <c r="O24" s="14"/>
      <c r="P24" s="13"/>
    </row>
    <row r="25" spans="1:18" ht="23.25" customHeight="1" thickBot="1" x14ac:dyDescent="0.3">
      <c r="A25" s="16">
        <v>7</v>
      </c>
      <c r="B25" s="71" t="s">
        <v>19</v>
      </c>
      <c r="C25" s="14"/>
      <c r="D25" s="74"/>
      <c r="E25" s="73">
        <f>SUM(E19:E24)</f>
        <v>0</v>
      </c>
      <c r="F25" s="72"/>
      <c r="G25" s="16">
        <v>12</v>
      </c>
      <c r="H25" s="71" t="s">
        <v>18</v>
      </c>
      <c r="I25" s="74"/>
      <c r="J25" s="73">
        <f>SUM(J19:J24)</f>
        <v>0</v>
      </c>
      <c r="K25" s="72"/>
      <c r="L25" s="16">
        <v>19</v>
      </c>
      <c r="M25" s="71" t="s">
        <v>17</v>
      </c>
      <c r="N25" s="14"/>
      <c r="O25" s="14"/>
      <c r="P25" s="70">
        <f>SUM(P19:P24)</f>
        <v>0</v>
      </c>
      <c r="R25" s="69">
        <f>'1-Rekapitulace'!F18</f>
        <v>0</v>
      </c>
    </row>
    <row r="26" spans="1:18" ht="23.25" customHeight="1" thickBot="1" x14ac:dyDescent="0.3">
      <c r="A26" s="6">
        <v>20</v>
      </c>
      <c r="B26" s="66" t="s">
        <v>16</v>
      </c>
      <c r="C26" s="4"/>
      <c r="D26" s="3"/>
      <c r="E26" s="68"/>
      <c r="F26" s="67"/>
      <c r="G26" s="6">
        <v>21</v>
      </c>
      <c r="H26" s="66" t="s">
        <v>15</v>
      </c>
      <c r="I26" s="3"/>
      <c r="J26" s="68">
        <v>0</v>
      </c>
      <c r="K26" s="67"/>
      <c r="L26" s="6">
        <v>22</v>
      </c>
      <c r="M26" s="66" t="s">
        <v>14</v>
      </c>
      <c r="N26" s="4"/>
      <c r="O26" s="4"/>
      <c r="P26" s="65">
        <v>0</v>
      </c>
      <c r="R26" s="64"/>
    </row>
    <row r="27" spans="1:18" ht="23.25" customHeight="1" thickBot="1" x14ac:dyDescent="0.3">
      <c r="A27" s="63" t="s">
        <v>13</v>
      </c>
      <c r="B27" s="60"/>
      <c r="C27" s="60"/>
      <c r="D27" s="60"/>
      <c r="E27" s="59"/>
      <c r="F27" s="62"/>
      <c r="G27" s="61"/>
      <c r="H27" s="59"/>
      <c r="I27" s="60"/>
      <c r="J27" s="59"/>
      <c r="K27" s="58"/>
      <c r="L27" s="34" t="s">
        <v>12</v>
      </c>
      <c r="M27" s="33"/>
      <c r="N27" s="32" t="s">
        <v>11</v>
      </c>
      <c r="O27" s="31"/>
      <c r="P27" s="30"/>
    </row>
    <row r="28" spans="1:18" ht="23.25" customHeight="1" thickBot="1" x14ac:dyDescent="0.3">
      <c r="A28" s="21"/>
      <c r="B28" s="18"/>
      <c r="C28" s="18"/>
      <c r="D28" s="18"/>
      <c r="E28" s="18"/>
      <c r="F28" s="20"/>
      <c r="G28" s="19"/>
      <c r="H28" s="18"/>
      <c r="I28" s="18"/>
      <c r="J28" s="38"/>
      <c r="K28" s="57"/>
      <c r="L28" s="16">
        <v>23</v>
      </c>
      <c r="M28" s="15" t="s">
        <v>10</v>
      </c>
      <c r="N28" s="14"/>
      <c r="O28" s="14"/>
      <c r="P28" s="56">
        <f>P25+J25+E25+J26+P26+E26</f>
        <v>0</v>
      </c>
      <c r="Q28" s="55"/>
    </row>
    <row r="29" spans="1:18" ht="23.25" customHeight="1" x14ac:dyDescent="0.25">
      <c r="A29" s="54" t="s">
        <v>2</v>
      </c>
      <c r="B29" s="51"/>
      <c r="C29" s="51"/>
      <c r="D29" s="51"/>
      <c r="E29" s="50"/>
      <c r="F29" s="53"/>
      <c r="G29" s="52" t="s">
        <v>1</v>
      </c>
      <c r="H29" s="51"/>
      <c r="I29" s="51"/>
      <c r="J29" s="50"/>
      <c r="K29" s="49"/>
      <c r="L29" s="16">
        <v>24</v>
      </c>
      <c r="M29" s="48">
        <v>0.12</v>
      </c>
      <c r="N29" s="43">
        <v>0</v>
      </c>
      <c r="O29" s="42" t="s">
        <v>8</v>
      </c>
      <c r="P29" s="13">
        <f>N29*M29</f>
        <v>0</v>
      </c>
      <c r="Q29" s="47"/>
    </row>
    <row r="30" spans="1:18" ht="23.25" customHeight="1" thickBot="1" x14ac:dyDescent="0.3">
      <c r="A30" s="46" t="s">
        <v>9</v>
      </c>
      <c r="B30" s="18"/>
      <c r="C30" s="18"/>
      <c r="D30" s="18"/>
      <c r="E30" s="18"/>
      <c r="F30" s="20"/>
      <c r="G30" s="45"/>
      <c r="H30" s="18"/>
      <c r="I30" s="18"/>
      <c r="J30" s="18"/>
      <c r="K30" s="35"/>
      <c r="L30" s="16">
        <v>25</v>
      </c>
      <c r="M30" s="44">
        <v>0.21</v>
      </c>
      <c r="N30" s="43">
        <f>P28</f>
        <v>0</v>
      </c>
      <c r="O30" s="42" t="s">
        <v>8</v>
      </c>
      <c r="P30" s="41">
        <f>N30*M30</f>
        <v>0</v>
      </c>
    </row>
    <row r="31" spans="1:18" ht="23.25" customHeight="1" thickTop="1" thickBot="1" x14ac:dyDescent="0.3">
      <c r="A31" s="40"/>
      <c r="B31" s="18"/>
      <c r="C31" s="18"/>
      <c r="D31" s="18"/>
      <c r="E31" s="39"/>
      <c r="F31" s="20"/>
      <c r="G31" s="39"/>
      <c r="H31" s="18"/>
      <c r="I31" s="18"/>
      <c r="J31" s="38"/>
      <c r="K31" s="35"/>
      <c r="L31" s="6">
        <v>26</v>
      </c>
      <c r="M31" s="5" t="s">
        <v>7</v>
      </c>
      <c r="N31" s="4"/>
      <c r="O31" s="3"/>
      <c r="P31" s="2">
        <f>SUM(P28:P30)</f>
        <v>0</v>
      </c>
    </row>
    <row r="32" spans="1:18" ht="23.25" customHeight="1" x14ac:dyDescent="0.25">
      <c r="A32" s="37" t="s">
        <v>2</v>
      </c>
      <c r="B32" s="18"/>
      <c r="C32" s="18"/>
      <c r="D32" s="18"/>
      <c r="E32" s="18"/>
      <c r="F32" s="20"/>
      <c r="G32" s="36" t="s">
        <v>1</v>
      </c>
      <c r="H32" s="18"/>
      <c r="I32" s="18"/>
      <c r="J32" s="18"/>
      <c r="K32" s="35"/>
      <c r="L32" s="34" t="s">
        <v>6</v>
      </c>
      <c r="M32" s="33"/>
      <c r="N32" s="32" t="s">
        <v>5</v>
      </c>
      <c r="O32" s="31"/>
      <c r="P32" s="30"/>
    </row>
    <row r="33" spans="1:17" ht="23.25" customHeight="1" x14ac:dyDescent="0.25">
      <c r="A33" s="29" t="s">
        <v>4</v>
      </c>
      <c r="B33" s="26"/>
      <c r="C33" s="26"/>
      <c r="D33" s="26"/>
      <c r="E33" s="26"/>
      <c r="F33" s="28"/>
      <c r="G33" s="27"/>
      <c r="H33" s="26"/>
      <c r="I33" s="26"/>
      <c r="J33" s="26"/>
      <c r="K33" s="25"/>
      <c r="L33" s="16">
        <v>27</v>
      </c>
      <c r="M33" s="24"/>
      <c r="N33" s="14"/>
      <c r="O33" s="23"/>
      <c r="P33" s="22"/>
    </row>
    <row r="34" spans="1:17" ht="23.25" customHeight="1" thickBot="1" x14ac:dyDescent="0.3">
      <c r="A34" s="21"/>
      <c r="B34" s="18"/>
      <c r="C34" s="18"/>
      <c r="D34" s="18"/>
      <c r="E34" s="18"/>
      <c r="F34" s="20"/>
      <c r="G34" s="19"/>
      <c r="H34" s="18"/>
      <c r="I34" s="18"/>
      <c r="J34" s="18"/>
      <c r="K34" s="17"/>
      <c r="L34" s="16">
        <v>28</v>
      </c>
      <c r="M34" s="15" t="s">
        <v>3</v>
      </c>
      <c r="N34" s="14"/>
      <c r="O34" s="14"/>
      <c r="P34" s="13"/>
      <c r="Q34" s="12"/>
    </row>
    <row r="35" spans="1:17" ht="23.25" customHeight="1" thickTop="1" thickBot="1" x14ac:dyDescent="0.3">
      <c r="A35" s="11" t="s">
        <v>2</v>
      </c>
      <c r="B35" s="8"/>
      <c r="C35" s="8"/>
      <c r="D35" s="8"/>
      <c r="E35" s="8"/>
      <c r="F35" s="10"/>
      <c r="G35" s="9" t="s">
        <v>1</v>
      </c>
      <c r="H35" s="8"/>
      <c r="I35" s="8"/>
      <c r="J35" s="8"/>
      <c r="K35" s="7"/>
      <c r="L35" s="6">
        <v>29</v>
      </c>
      <c r="M35" s="5" t="s">
        <v>0</v>
      </c>
      <c r="N35" s="4"/>
      <c r="O35" s="3"/>
      <c r="P35" s="2"/>
    </row>
  </sheetData>
  <mergeCells count="10">
    <mergeCell ref="E3:J3"/>
    <mergeCell ref="A17:P17"/>
    <mergeCell ref="B19:C20"/>
    <mergeCell ref="B21:C22"/>
    <mergeCell ref="B23:C24"/>
    <mergeCell ref="E19:E20"/>
    <mergeCell ref="E21:E22"/>
    <mergeCell ref="E23:E24"/>
    <mergeCell ref="G23:I23"/>
    <mergeCell ref="G24:I24"/>
  </mergeCells>
  <pageMargins left="0.70866141732283472" right="0.19685039370078741" top="0.59055118110236227" bottom="0.59055118110236227" header="0" footer="0"/>
  <pageSetup paperSize="9" scale="93" orientation="portrait" horizontalDpi="4294967293" r:id="rId1"/>
  <headerFooter alignWithMargins="0">
    <oddFooter>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C20F0-1AA6-47CF-A284-B2DE19FBD0E0}">
  <sheetPr>
    <tabColor indexed="11"/>
  </sheetPr>
  <dimension ref="A1:L19"/>
  <sheetViews>
    <sheetView view="pageBreakPreview" zoomScale="160" zoomScaleNormal="125" zoomScaleSheetLayoutView="160" workbookViewId="0">
      <selection activeCell="C2" sqref="C2"/>
    </sheetView>
  </sheetViews>
  <sheetFormatPr defaultColWidth="9.140625" defaultRowHeight="12.75" x14ac:dyDescent="0.25"/>
  <cols>
    <col min="1" max="1" width="0.42578125" style="161" customWidth="1"/>
    <col min="2" max="2" width="10.28515625" style="160" customWidth="1"/>
    <col min="3" max="3" width="32.42578125" style="159" customWidth="1"/>
    <col min="4" max="4" width="10.28515625" style="156" customWidth="1"/>
    <col min="5" max="5" width="15.28515625" style="157" customWidth="1"/>
    <col min="6" max="6" width="15.28515625" style="158" customWidth="1"/>
    <col min="7" max="7" width="10.42578125" style="156" bestFit="1" customWidth="1"/>
    <col min="8" max="8" width="10.42578125" style="157" bestFit="1" customWidth="1"/>
    <col min="9" max="9" width="10.5703125" style="157" bestFit="1" customWidth="1"/>
    <col min="10" max="10" width="10.42578125" style="156" bestFit="1" customWidth="1"/>
    <col min="11" max="16384" width="9.140625" style="156"/>
  </cols>
  <sheetData>
    <row r="1" spans="1:12" s="197" customFormat="1" ht="18" x14ac:dyDescent="0.2">
      <c r="A1" s="207" t="s">
        <v>78</v>
      </c>
      <c r="B1" s="206"/>
      <c r="C1" s="206"/>
      <c r="D1" s="206"/>
      <c r="E1" s="206"/>
      <c r="F1" s="206"/>
      <c r="G1" s="201"/>
      <c r="H1" s="201"/>
      <c r="I1" s="201"/>
      <c r="J1" s="201"/>
      <c r="K1" s="199"/>
      <c r="L1" s="198"/>
    </row>
    <row r="2" spans="1:12" s="197" customFormat="1" x14ac:dyDescent="0.2">
      <c r="A2" s="205" t="s">
        <v>77</v>
      </c>
      <c r="B2" s="204"/>
      <c r="C2" s="204" t="s">
        <v>182</v>
      </c>
      <c r="D2" s="204"/>
      <c r="E2" s="203"/>
      <c r="F2" s="200"/>
      <c r="G2" s="201"/>
      <c r="H2" s="200"/>
      <c r="I2" s="200"/>
      <c r="J2" s="199"/>
      <c r="K2" s="198"/>
    </row>
    <row r="3" spans="1:12" s="197" customFormat="1" x14ac:dyDescent="0.2">
      <c r="A3" s="205" t="s">
        <v>76</v>
      </c>
      <c r="B3" s="204"/>
      <c r="C3" s="204" t="str">
        <f>'1-Krycí list'!E4</f>
        <v xml:space="preserve"> Demolice hřbitovního domku vč.přípojek </v>
      </c>
      <c r="D3" s="204"/>
      <c r="E3" s="203" t="s">
        <v>75</v>
      </c>
      <c r="F3" s="200"/>
      <c r="G3" s="201"/>
      <c r="H3" s="200"/>
      <c r="I3" s="200"/>
      <c r="J3" s="199"/>
      <c r="K3" s="198"/>
    </row>
    <row r="4" spans="1:12" s="197" customFormat="1" x14ac:dyDescent="0.2">
      <c r="A4" s="204" t="s">
        <v>74</v>
      </c>
      <c r="B4" s="204"/>
      <c r="C4" s="204" t="str">
        <f>'1-Krycí list'!E7</f>
        <v xml:space="preserve"> Město Smržovka,nám.T.G.Masaryka 600, 468 51 Smržovka</v>
      </c>
      <c r="D4" s="204"/>
      <c r="E4" s="203" t="s">
        <v>73</v>
      </c>
      <c r="F4" s="200" t="str">
        <f>'1-Krycí list'!G11</f>
        <v xml:space="preserve"> - doplnit</v>
      </c>
      <c r="G4" s="201"/>
      <c r="H4" s="200"/>
      <c r="I4" s="200"/>
      <c r="J4" s="199"/>
      <c r="K4" s="198"/>
    </row>
    <row r="5" spans="1:12" s="197" customFormat="1" x14ac:dyDescent="0.2">
      <c r="A5" s="204" t="s">
        <v>72</v>
      </c>
      <c r="B5" s="204"/>
      <c r="C5" s="204" t="str">
        <f>'1-Krycí list'!E9</f>
        <v xml:space="preserve"> - dle výběrového řízení</v>
      </c>
      <c r="D5" s="204"/>
      <c r="E5" s="203" t="s">
        <v>71</v>
      </c>
      <c r="F5" s="202" t="str">
        <f>'1-Krycí list'!N11</f>
        <v xml:space="preserve"> - doplnit</v>
      </c>
      <c r="G5" s="201"/>
      <c r="H5" s="200"/>
      <c r="I5" s="200"/>
      <c r="J5" s="199"/>
      <c r="K5" s="198"/>
    </row>
    <row r="6" spans="1:12" s="191" customFormat="1" ht="5.25" x14ac:dyDescent="0.25">
      <c r="A6" s="195"/>
      <c r="B6" s="196"/>
      <c r="C6" s="195"/>
      <c r="D6" s="195"/>
      <c r="E6" s="194"/>
      <c r="F6" s="193"/>
      <c r="H6" s="192"/>
      <c r="I6" s="192"/>
    </row>
    <row r="7" spans="1:12" s="176" customFormat="1" ht="13.5" x14ac:dyDescent="0.25">
      <c r="A7" s="178"/>
      <c r="B7" s="180" t="s">
        <v>70</v>
      </c>
      <c r="C7" s="190"/>
      <c r="D7" s="189"/>
      <c r="E7" s="183">
        <f>SUM(F8:F11)</f>
        <v>0</v>
      </c>
      <c r="F7" s="188"/>
      <c r="H7" s="184"/>
      <c r="I7" s="184"/>
    </row>
    <row r="8" spans="1:12" s="176" customFormat="1" ht="13.5" x14ac:dyDescent="0.25">
      <c r="A8" s="178"/>
      <c r="B8" s="179" t="s">
        <v>69</v>
      </c>
      <c r="C8" s="178"/>
      <c r="E8" s="316"/>
      <c r="F8" s="185">
        <f>'1-Položky'!L9</f>
        <v>0</v>
      </c>
      <c r="H8" s="184"/>
      <c r="I8" s="184"/>
    </row>
    <row r="9" spans="1:12" s="176" customFormat="1" ht="13.5" x14ac:dyDescent="0.25">
      <c r="A9" s="178"/>
      <c r="B9" s="179" t="s">
        <v>68</v>
      </c>
      <c r="C9" s="178"/>
      <c r="E9" s="316"/>
      <c r="F9" s="187">
        <f>'1-Položky'!L12</f>
        <v>0</v>
      </c>
      <c r="H9" s="186"/>
      <c r="I9" s="186"/>
    </row>
    <row r="10" spans="1:12" s="176" customFormat="1" ht="13.5" x14ac:dyDescent="0.25">
      <c r="A10" s="178"/>
      <c r="B10" s="179" t="s">
        <v>67</v>
      </c>
      <c r="C10" s="178"/>
      <c r="E10" s="316"/>
      <c r="F10" s="185">
        <f>'1-Položky'!L15</f>
        <v>0</v>
      </c>
      <c r="H10" s="184"/>
      <c r="I10" s="184"/>
    </row>
    <row r="11" spans="1:12" s="176" customFormat="1" ht="13.5" x14ac:dyDescent="0.25">
      <c r="A11" s="178"/>
      <c r="B11" s="179" t="s">
        <v>66</v>
      </c>
      <c r="C11" s="178"/>
      <c r="E11" s="316"/>
      <c r="F11" s="185">
        <f>'1-Položky'!L20</f>
        <v>0</v>
      </c>
      <c r="H11" s="317"/>
      <c r="I11" s="317"/>
    </row>
    <row r="12" spans="1:12" s="163" customFormat="1" ht="13.5" x14ac:dyDescent="0.25">
      <c r="A12" s="171"/>
      <c r="B12" s="319" t="s">
        <v>65</v>
      </c>
      <c r="C12" s="171"/>
      <c r="E12" s="318">
        <f>SUM(F13:F16)</f>
        <v>0</v>
      </c>
      <c r="F12" s="320"/>
      <c r="H12" s="318"/>
      <c r="I12" s="318"/>
    </row>
    <row r="13" spans="1:12" s="176" customFormat="1" ht="13.5" x14ac:dyDescent="0.25">
      <c r="A13" s="178"/>
      <c r="B13" s="179" t="s">
        <v>64</v>
      </c>
      <c r="C13" s="178"/>
      <c r="E13" s="182"/>
      <c r="F13" s="181">
        <f>'1-Položky'!L25</f>
        <v>0</v>
      </c>
      <c r="H13" s="177"/>
      <c r="I13" s="177"/>
    </row>
    <row r="14" spans="1:12" s="176" customFormat="1" ht="13.5" x14ac:dyDescent="0.25">
      <c r="A14" s="178"/>
      <c r="B14" s="179" t="s">
        <v>143</v>
      </c>
      <c r="C14" s="178"/>
      <c r="E14" s="182"/>
      <c r="F14" s="181">
        <f>'1-Položky'!L28</f>
        <v>0</v>
      </c>
      <c r="H14" s="177"/>
      <c r="I14" s="177"/>
    </row>
    <row r="15" spans="1:12" s="176" customFormat="1" ht="13.5" x14ac:dyDescent="0.25">
      <c r="A15" s="178"/>
      <c r="B15" s="179" t="s">
        <v>63</v>
      </c>
      <c r="C15" s="178"/>
      <c r="E15" s="182"/>
      <c r="F15" s="181">
        <f>SUM(E16:E16)</f>
        <v>0</v>
      </c>
      <c r="H15" s="177"/>
      <c r="I15" s="177"/>
    </row>
    <row r="16" spans="1:12" s="176" customFormat="1" ht="13.5" x14ac:dyDescent="0.25">
      <c r="A16" s="178"/>
      <c r="B16" s="321" t="s">
        <v>62</v>
      </c>
      <c r="C16" s="322"/>
      <c r="D16" s="323"/>
      <c r="E16" s="324">
        <f>'1-Položky'!L54</f>
        <v>0</v>
      </c>
      <c r="F16" s="325"/>
      <c r="H16" s="177"/>
      <c r="I16" s="177"/>
    </row>
    <row r="17" spans="1:10" s="172" customFormat="1" ht="5.25" x14ac:dyDescent="0.25">
      <c r="A17" s="174"/>
      <c r="B17" s="175"/>
      <c r="C17" s="174"/>
      <c r="E17" s="173"/>
      <c r="F17" s="173"/>
      <c r="H17" s="173"/>
      <c r="I17" s="173"/>
    </row>
    <row r="18" spans="1:10" s="163" customFormat="1" ht="13.5" x14ac:dyDescent="0.25">
      <c r="A18" s="171"/>
      <c r="B18" s="170" t="s">
        <v>61</v>
      </c>
      <c r="C18" s="169"/>
      <c r="D18" s="168"/>
      <c r="E18" s="167"/>
      <c r="F18" s="166">
        <f>SUM(F7:F17)</f>
        <v>0</v>
      </c>
      <c r="G18" s="165">
        <f>'1-Krycí list'!E25</f>
        <v>0</v>
      </c>
      <c r="H18" s="165">
        <f>'1-Položky'!L71</f>
        <v>0</v>
      </c>
      <c r="I18" s="165">
        <f>F18</f>
        <v>0</v>
      </c>
      <c r="J18" s="164"/>
    </row>
    <row r="19" spans="1:10" x14ac:dyDescent="0.25">
      <c r="G19" s="162"/>
    </row>
  </sheetData>
  <pageMargins left="0.59055118110236227" right="0.31496062992125984" top="0.47244094488188981" bottom="0.31496062992125984" header="0" footer="0"/>
  <pageSetup paperSize="9" scale="109" orientation="portrait" verticalDpi="300" r:id="rId1"/>
  <headerFooter alignWithMargins="0">
    <oddFooter>&amp;C&amp;6&amp;A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95425-E806-476B-863B-6BE16EFF8A0D}">
  <sheetPr>
    <tabColor indexed="42"/>
  </sheetPr>
  <dimension ref="A1:BX72"/>
  <sheetViews>
    <sheetView view="pageBreakPreview" zoomScale="190" zoomScaleSheetLayoutView="190" workbookViewId="0">
      <selection activeCell="D2" sqref="D2"/>
    </sheetView>
  </sheetViews>
  <sheetFormatPr defaultColWidth="9.140625" defaultRowHeight="12.75" x14ac:dyDescent="0.25"/>
  <cols>
    <col min="1" max="1" width="3.28515625" style="219" customWidth="1"/>
    <col min="2" max="2" width="3.7109375" style="208" hidden="1" customWidth="1"/>
    <col min="3" max="3" width="8.7109375" style="218" customWidth="1"/>
    <col min="4" max="4" width="2.5703125" style="217" customWidth="1"/>
    <col min="5" max="5" width="47.140625" style="217" customWidth="1"/>
    <col min="6" max="6" width="4.28515625" style="216" customWidth="1"/>
    <col min="7" max="7" width="10.140625" style="208" bestFit="1" customWidth="1"/>
    <col min="8" max="8" width="11.28515625" style="215" bestFit="1" customWidth="1"/>
    <col min="9" max="11" width="1.28515625" style="214" hidden="1" customWidth="1"/>
    <col min="12" max="12" width="12.5703125" style="213" customWidth="1"/>
    <col min="13" max="13" width="1" style="212" hidden="1" customWidth="1"/>
    <col min="14" max="14" width="4.28515625" style="211" bestFit="1" customWidth="1"/>
    <col min="15" max="15" width="4.5703125" style="210" bestFit="1" customWidth="1"/>
    <col min="16" max="16" width="6" style="209" customWidth="1"/>
    <col min="17" max="17" width="4.5703125" style="208" bestFit="1" customWidth="1"/>
    <col min="18" max="18" width="11.7109375" style="208" bestFit="1" customWidth="1"/>
    <col min="19" max="16384" width="9.140625" style="208"/>
  </cols>
  <sheetData>
    <row r="1" spans="1:66" s="197" customFormat="1" ht="18" x14ac:dyDescent="0.2">
      <c r="A1" s="207" t="s">
        <v>78</v>
      </c>
      <c r="B1" s="206"/>
      <c r="C1" s="206"/>
      <c r="D1" s="206"/>
      <c r="E1" s="206"/>
      <c r="F1" s="206"/>
      <c r="G1" s="206"/>
      <c r="H1" s="307"/>
      <c r="I1" s="304"/>
      <c r="J1" s="304"/>
      <c r="K1" s="304"/>
      <c r="L1" s="307"/>
      <c r="M1" s="304"/>
      <c r="N1" s="303"/>
      <c r="O1" s="302"/>
      <c r="P1" s="291"/>
    </row>
    <row r="2" spans="1:66" s="197" customFormat="1" x14ac:dyDescent="0.2">
      <c r="A2" s="205" t="s">
        <v>77</v>
      </c>
      <c r="B2" s="204"/>
      <c r="C2" s="204"/>
      <c r="D2" s="204" t="s">
        <v>182</v>
      </c>
      <c r="E2" s="204"/>
      <c r="F2" s="204"/>
      <c r="G2" s="203"/>
      <c r="H2" s="305"/>
      <c r="I2" s="304"/>
      <c r="J2" s="304"/>
      <c r="K2" s="304"/>
      <c r="L2" s="305"/>
      <c r="M2" s="304"/>
      <c r="N2" s="303"/>
      <c r="O2" s="302"/>
      <c r="P2" s="291"/>
    </row>
    <row r="3" spans="1:66" s="197" customFormat="1" x14ac:dyDescent="0.2">
      <c r="A3" s="205" t="s">
        <v>76</v>
      </c>
      <c r="B3" s="204"/>
      <c r="C3" s="204"/>
      <c r="D3" s="204" t="str">
        <f>'1-Krycí list'!E4</f>
        <v xml:space="preserve"> Demolice hřbitovního domku vč.přípojek </v>
      </c>
      <c r="E3" s="204"/>
      <c r="F3" s="204"/>
      <c r="G3" s="203" t="s">
        <v>75</v>
      </c>
      <c r="H3" s="305"/>
      <c r="I3" s="304"/>
      <c r="J3" s="304"/>
      <c r="K3" s="304"/>
      <c r="L3" s="305"/>
      <c r="M3" s="304"/>
      <c r="N3" s="303"/>
      <c r="O3" s="302"/>
      <c r="P3" s="291"/>
    </row>
    <row r="4" spans="1:66" s="197" customFormat="1" x14ac:dyDescent="0.2">
      <c r="A4" s="204" t="s">
        <v>74</v>
      </c>
      <c r="B4" s="204"/>
      <c r="C4" s="204"/>
      <c r="D4" s="204" t="str">
        <f>'1-Krycí list'!E7</f>
        <v xml:space="preserve"> Město Smržovka,nám.T.G.Masaryka 600, 468 51 Smržovka</v>
      </c>
      <c r="E4" s="204"/>
      <c r="F4" s="204"/>
      <c r="G4" s="203" t="s">
        <v>73</v>
      </c>
      <c r="H4" s="305" t="str">
        <f>'1-Krycí list'!G11</f>
        <v xml:space="preserve"> - doplnit</v>
      </c>
      <c r="I4" s="304"/>
      <c r="J4" s="304"/>
      <c r="K4" s="304"/>
      <c r="L4" s="305"/>
      <c r="M4" s="304"/>
      <c r="N4" s="303"/>
      <c r="O4" s="302"/>
      <c r="P4" s="291"/>
    </row>
    <row r="5" spans="1:66" s="197" customFormat="1" x14ac:dyDescent="0.2">
      <c r="A5" s="204" t="s">
        <v>72</v>
      </c>
      <c r="B5" s="204"/>
      <c r="C5" s="204"/>
      <c r="D5" s="204" t="str">
        <f>'1-Krycí list'!E9</f>
        <v xml:space="preserve"> - dle výběrového řízení</v>
      </c>
      <c r="E5" s="204"/>
      <c r="F5" s="204"/>
      <c r="G5" s="203" t="s">
        <v>71</v>
      </c>
      <c r="H5" s="202" t="str">
        <f>'1-Krycí list'!N11</f>
        <v xml:space="preserve"> - doplnit</v>
      </c>
      <c r="I5" s="306"/>
      <c r="J5" s="304"/>
      <c r="K5" s="304"/>
      <c r="L5" s="305"/>
      <c r="M5" s="304"/>
      <c r="N5" s="303"/>
      <c r="O5" s="302"/>
      <c r="P5" s="291"/>
    </row>
    <row r="6" spans="1:66" s="197" customFormat="1" ht="4.5" customHeight="1" x14ac:dyDescent="0.2">
      <c r="A6" s="204"/>
      <c r="B6" s="204"/>
      <c r="C6" s="204"/>
      <c r="D6" s="204"/>
      <c r="E6" s="204"/>
      <c r="F6" s="204"/>
      <c r="G6" s="203"/>
      <c r="H6" s="305"/>
      <c r="I6" s="304"/>
      <c r="J6" s="304"/>
      <c r="K6" s="304"/>
      <c r="L6" s="305"/>
      <c r="M6" s="304"/>
      <c r="N6" s="303"/>
      <c r="O6" s="302"/>
      <c r="P6" s="291"/>
    </row>
    <row r="7" spans="1:66" s="197" customFormat="1" x14ac:dyDescent="0.2">
      <c r="A7" s="301" t="s">
        <v>131</v>
      </c>
      <c r="B7" s="300" t="s">
        <v>130</v>
      </c>
      <c r="C7" s="300" t="s">
        <v>129</v>
      </c>
      <c r="D7" s="360" t="s">
        <v>128</v>
      </c>
      <c r="E7" s="361"/>
      <c r="F7" s="300" t="s">
        <v>127</v>
      </c>
      <c r="G7" s="300" t="s">
        <v>126</v>
      </c>
      <c r="H7" s="299" t="s">
        <v>125</v>
      </c>
      <c r="I7" s="298"/>
      <c r="J7" s="298"/>
      <c r="K7" s="297"/>
      <c r="L7" s="296" t="s">
        <v>124</v>
      </c>
      <c r="M7" s="295"/>
      <c r="N7" s="358" t="s">
        <v>123</v>
      </c>
      <c r="O7" s="359"/>
      <c r="P7" s="291"/>
    </row>
    <row r="8" spans="1:66" s="197" customFormat="1" ht="9" customHeight="1" x14ac:dyDescent="0.2">
      <c r="A8" s="294">
        <v>1</v>
      </c>
      <c r="B8" s="292">
        <v>2</v>
      </c>
      <c r="C8" s="292">
        <v>2</v>
      </c>
      <c r="D8" s="362">
        <v>3</v>
      </c>
      <c r="E8" s="363"/>
      <c r="F8" s="292">
        <v>4</v>
      </c>
      <c r="G8" s="292">
        <v>5</v>
      </c>
      <c r="H8" s="292">
        <v>6</v>
      </c>
      <c r="I8" s="292"/>
      <c r="J8" s="292"/>
      <c r="K8" s="292"/>
      <c r="L8" s="292">
        <v>7</v>
      </c>
      <c r="M8" s="292"/>
      <c r="N8" s="293" t="s">
        <v>122</v>
      </c>
      <c r="O8" s="292" t="s">
        <v>121</v>
      </c>
      <c r="P8" s="291"/>
    </row>
    <row r="9" spans="1:66" x14ac:dyDescent="0.25">
      <c r="A9" s="262"/>
      <c r="B9" s="261"/>
      <c r="C9" s="260"/>
      <c r="D9" s="259" t="str">
        <f>'1-Rekapitulace'!B8</f>
        <v>11 : přípravné a přidružené práce</v>
      </c>
      <c r="E9" s="259"/>
      <c r="F9" s="258"/>
      <c r="G9" s="257"/>
      <c r="H9" s="290"/>
      <c r="I9" s="254"/>
      <c r="J9" s="254"/>
      <c r="K9" s="254"/>
      <c r="L9" s="253">
        <f>SUM(L10:L11)</f>
        <v>0</v>
      </c>
      <c r="M9" s="252"/>
      <c r="N9" s="251"/>
      <c r="O9" s="250">
        <f>SUM(O10:O11)</f>
        <v>0</v>
      </c>
    </row>
    <row r="10" spans="1:66" x14ac:dyDescent="0.25">
      <c r="A10" s="249">
        <v>1</v>
      </c>
      <c r="B10" s="248"/>
      <c r="C10" s="247" t="s">
        <v>120</v>
      </c>
      <c r="D10" s="246" t="s">
        <v>119</v>
      </c>
      <c r="E10" s="246"/>
      <c r="F10" s="245" t="s">
        <v>118</v>
      </c>
      <c r="G10" s="267">
        <v>1</v>
      </c>
      <c r="H10" s="243"/>
      <c r="I10" s="242"/>
      <c r="J10" s="273"/>
      <c r="K10" s="273"/>
      <c r="L10" s="240">
        <f>ROUND(G10*H10,2)</f>
        <v>0</v>
      </c>
      <c r="M10" s="231"/>
      <c r="N10" s="275">
        <v>0</v>
      </c>
      <c r="O10" s="274">
        <f>G10*N10</f>
        <v>0</v>
      </c>
      <c r="P10" s="209" t="s">
        <v>181</v>
      </c>
    </row>
    <row r="11" spans="1:66" s="228" customFormat="1" ht="6.75" customHeight="1" x14ac:dyDescent="0.25">
      <c r="A11" s="264"/>
      <c r="B11" s="237"/>
      <c r="C11" s="265"/>
      <c r="D11" s="236"/>
      <c r="E11" s="236" t="s">
        <v>180</v>
      </c>
      <c r="F11" s="235"/>
      <c r="G11" s="234"/>
      <c r="H11" s="233"/>
      <c r="I11" s="233"/>
      <c r="J11" s="232"/>
      <c r="K11" s="232"/>
      <c r="L11" s="231"/>
      <c r="M11" s="231"/>
      <c r="N11" s="230"/>
      <c r="O11" s="229"/>
    </row>
    <row r="12" spans="1:66" s="277" customFormat="1" x14ac:dyDescent="0.25">
      <c r="A12" s="289"/>
      <c r="B12" s="288"/>
      <c r="C12" s="287"/>
      <c r="D12" s="286" t="str">
        <f>'1-Rekapitulace'!B9</f>
        <v>12 : odkopávky a prokopávky</v>
      </c>
      <c r="E12" s="286"/>
      <c r="F12" s="285"/>
      <c r="G12" s="284"/>
      <c r="H12" s="283"/>
      <c r="I12" s="282"/>
      <c r="J12" s="281"/>
      <c r="K12" s="281"/>
      <c r="L12" s="280">
        <f>SUM(L13:L13)</f>
        <v>0</v>
      </c>
      <c r="M12" s="279"/>
      <c r="N12" s="278"/>
      <c r="O12" s="250">
        <v>0</v>
      </c>
      <c r="P12" s="276"/>
    </row>
    <row r="13" spans="1:66" x14ac:dyDescent="0.25">
      <c r="A13" s="249">
        <f>A10+1</f>
        <v>2</v>
      </c>
      <c r="B13" s="248" t="s">
        <v>43</v>
      </c>
      <c r="C13" s="247" t="s">
        <v>174</v>
      </c>
      <c r="D13" s="246" t="s">
        <v>175</v>
      </c>
      <c r="E13" s="246"/>
      <c r="F13" s="245" t="s">
        <v>103</v>
      </c>
      <c r="G13" s="267">
        <f>SUM(G14:G14)</f>
        <v>26</v>
      </c>
      <c r="H13" s="243"/>
      <c r="I13" s="242" t="s">
        <v>104</v>
      </c>
      <c r="J13" s="231">
        <f>G13*AO13</f>
        <v>0</v>
      </c>
      <c r="K13" s="241">
        <f>G13*AP13</f>
        <v>390</v>
      </c>
      <c r="L13" s="240">
        <f>G13*H13</f>
        <v>0</v>
      </c>
      <c r="M13" s="231">
        <f>L13*(1+BW13/100)</f>
        <v>0</v>
      </c>
      <c r="N13" s="239">
        <v>0</v>
      </c>
      <c r="O13" s="238">
        <f>G13*N13</f>
        <v>0</v>
      </c>
      <c r="P13" s="209" t="s">
        <v>181</v>
      </c>
      <c r="AB13" s="208">
        <f>IF(AS13="5",BL13,0)</f>
        <v>0</v>
      </c>
      <c r="AD13" s="208">
        <f>IF(AS13="1",BJ13,0)</f>
        <v>0</v>
      </c>
      <c r="AE13" s="208">
        <f>IF(AS13="1",BK13,0)</f>
        <v>0</v>
      </c>
      <c r="AF13" s="208">
        <f>IF(AS13="7",BJ13,0)</f>
        <v>0</v>
      </c>
      <c r="AG13" s="208">
        <f>IF(AS13="7",BK13,0)</f>
        <v>0</v>
      </c>
      <c r="AH13" s="208">
        <f>IF(AS13="2",BJ13,0)</f>
        <v>0</v>
      </c>
      <c r="AI13" s="208">
        <f>IF(AS13="2",BK13,0)</f>
        <v>0</v>
      </c>
      <c r="AJ13" s="208">
        <f>IF(AS13="0",BL13,0)</f>
        <v>0</v>
      </c>
      <c r="AK13" s="208" t="s">
        <v>43</v>
      </c>
      <c r="AL13" s="208">
        <f>IF(AP13=0,L13,0)</f>
        <v>0</v>
      </c>
      <c r="AM13" s="208">
        <f>IF(AP13=15,L13,0)</f>
        <v>0</v>
      </c>
      <c r="AN13" s="208">
        <f>IF(AP13=21,L13,0)</f>
        <v>0</v>
      </c>
      <c r="AP13" s="208">
        <v>15</v>
      </c>
      <c r="AQ13" s="208">
        <f>H13*0</f>
        <v>0</v>
      </c>
      <c r="AR13" s="208">
        <f>H13*(1-0)</f>
        <v>0</v>
      </c>
      <c r="AS13" s="208" t="s">
        <v>101</v>
      </c>
      <c r="AX13" s="208">
        <f>AY13+AZ13</f>
        <v>0</v>
      </c>
      <c r="AY13" s="208">
        <f>G13*AQ13</f>
        <v>0</v>
      </c>
      <c r="AZ13" s="208">
        <f>G13*AR13</f>
        <v>0</v>
      </c>
      <c r="BA13" s="208" t="s">
        <v>116</v>
      </c>
      <c r="BB13" s="208" t="s">
        <v>105</v>
      </c>
      <c r="BC13" s="208" t="s">
        <v>82</v>
      </c>
      <c r="BE13" s="208">
        <f>AY13+AZ13</f>
        <v>0</v>
      </c>
      <c r="BF13" s="208">
        <f>H13/(100-BG13)*100</f>
        <v>0</v>
      </c>
      <c r="BG13" s="208">
        <v>0</v>
      </c>
      <c r="BH13" s="208">
        <f>O13</f>
        <v>0</v>
      </c>
      <c r="BJ13" s="208">
        <f>G13*AQ13</f>
        <v>0</v>
      </c>
      <c r="BK13" s="208">
        <f>G13*AR13</f>
        <v>0</v>
      </c>
      <c r="BL13" s="208">
        <f>G13*H13</f>
        <v>0</v>
      </c>
      <c r="BN13" s="208">
        <v>12</v>
      </c>
    </row>
    <row r="14" spans="1:66" s="228" customFormat="1" ht="6.75" customHeight="1" x14ac:dyDescent="0.25">
      <c r="A14" s="264">
        <v>0.25</v>
      </c>
      <c r="B14" s="237"/>
      <c r="C14" s="326">
        <v>8</v>
      </c>
      <c r="D14" s="264">
        <v>13</v>
      </c>
      <c r="E14" s="236" t="s">
        <v>178</v>
      </c>
      <c r="F14" s="235" t="s">
        <v>103</v>
      </c>
      <c r="G14" s="234">
        <f>A14*C14*D14</f>
        <v>26</v>
      </c>
      <c r="H14" s="233"/>
      <c r="I14" s="233"/>
      <c r="J14" s="232"/>
      <c r="K14" s="232"/>
      <c r="L14" s="231"/>
      <c r="M14" s="231"/>
      <c r="N14" s="230"/>
      <c r="O14" s="229"/>
    </row>
    <row r="15" spans="1:66" x14ac:dyDescent="0.25">
      <c r="A15" s="262"/>
      <c r="B15" s="261"/>
      <c r="C15" s="260"/>
      <c r="D15" s="259" t="str">
        <f>'1-Rekapitulace'!B10</f>
        <v>16 : přemístění výkopku</v>
      </c>
      <c r="E15" s="259"/>
      <c r="F15" s="258"/>
      <c r="G15" s="257"/>
      <c r="H15" s="256"/>
      <c r="I15" s="255"/>
      <c r="J15" s="254"/>
      <c r="K15" s="254"/>
      <c r="L15" s="253">
        <f>SUM(L16:L19)</f>
        <v>0</v>
      </c>
      <c r="M15" s="252"/>
      <c r="N15" s="251"/>
      <c r="O15" s="250">
        <f>SUM(O16:O19)</f>
        <v>0</v>
      </c>
    </row>
    <row r="16" spans="1:66" s="277" customFormat="1" x14ac:dyDescent="0.25">
      <c r="A16" s="249">
        <f>A13+1</f>
        <v>3</v>
      </c>
      <c r="B16" s="327" t="s">
        <v>43</v>
      </c>
      <c r="C16" s="328" t="s">
        <v>115</v>
      </c>
      <c r="D16" s="329" t="s">
        <v>114</v>
      </c>
      <c r="E16" s="329"/>
      <c r="F16" s="330" t="s">
        <v>103</v>
      </c>
      <c r="G16" s="267">
        <f>SUM(G17:G17)</f>
        <v>26</v>
      </c>
      <c r="H16" s="243"/>
      <c r="I16" s="242" t="s">
        <v>104</v>
      </c>
      <c r="J16" s="231">
        <f>G16*AO16</f>
        <v>0</v>
      </c>
      <c r="K16" s="241">
        <f>G16*AP16</f>
        <v>390</v>
      </c>
      <c r="L16" s="240">
        <f>G16*H16</f>
        <v>0</v>
      </c>
      <c r="M16" s="231">
        <f>L16*(1+BW16/100)</f>
        <v>0</v>
      </c>
      <c r="N16" s="239">
        <v>0</v>
      </c>
      <c r="O16" s="238">
        <f>G16*N16</f>
        <v>0</v>
      </c>
      <c r="P16" s="209" t="s">
        <v>181</v>
      </c>
      <c r="AB16" s="277">
        <f>IF(AS16="5",BL16,0)</f>
        <v>0</v>
      </c>
      <c r="AD16" s="277">
        <f>IF(AS16="1",BJ16,0)</f>
        <v>0</v>
      </c>
      <c r="AE16" s="277">
        <f>IF(AS16="1",BK16,0)</f>
        <v>0</v>
      </c>
      <c r="AF16" s="277">
        <f>IF(AS16="7",BJ16,0)</f>
        <v>0</v>
      </c>
      <c r="AG16" s="277">
        <f>IF(AS16="7",BK16,0)</f>
        <v>0</v>
      </c>
      <c r="AH16" s="277">
        <f>IF(AS16="2",BJ16,0)</f>
        <v>0</v>
      </c>
      <c r="AI16" s="277">
        <f>IF(AS16="2",BK16,0)</f>
        <v>0</v>
      </c>
      <c r="AJ16" s="277">
        <f>IF(AS16="0",BL16,0)</f>
        <v>0</v>
      </c>
      <c r="AK16" s="277" t="s">
        <v>43</v>
      </c>
      <c r="AL16" s="277">
        <f>IF(AP16=0,L16,0)</f>
        <v>0</v>
      </c>
      <c r="AM16" s="277">
        <f>IF(AP16=15,L16,0)</f>
        <v>0</v>
      </c>
      <c r="AN16" s="277">
        <f>IF(AP16=21,L16,0)</f>
        <v>0</v>
      </c>
      <c r="AP16" s="277">
        <v>15</v>
      </c>
      <c r="AQ16" s="277">
        <f>H16*0</f>
        <v>0</v>
      </c>
      <c r="AR16" s="277">
        <f>H16*(1-0)</f>
        <v>0</v>
      </c>
      <c r="AS16" s="277" t="s">
        <v>101</v>
      </c>
      <c r="AX16" s="277">
        <f>AY16+AZ16</f>
        <v>0</v>
      </c>
      <c r="AY16" s="277">
        <f>G16*AQ16</f>
        <v>0</v>
      </c>
      <c r="AZ16" s="277">
        <f>G16*AR16</f>
        <v>0</v>
      </c>
      <c r="BA16" s="277" t="s">
        <v>106</v>
      </c>
      <c r="BB16" s="277" t="s">
        <v>105</v>
      </c>
      <c r="BC16" s="277" t="s">
        <v>82</v>
      </c>
      <c r="BE16" s="277">
        <f>AY16+AZ16</f>
        <v>0</v>
      </c>
      <c r="BF16" s="277">
        <f>H16/(100-BG16)*100</f>
        <v>0</v>
      </c>
      <c r="BG16" s="277">
        <v>0</v>
      </c>
      <c r="BH16" s="277">
        <f>O16</f>
        <v>0</v>
      </c>
      <c r="BJ16" s="277">
        <f>G16*AQ16</f>
        <v>0</v>
      </c>
      <c r="BK16" s="277">
        <f>G16*AR16</f>
        <v>0</v>
      </c>
      <c r="BL16" s="277">
        <f>G16*H16</f>
        <v>0</v>
      </c>
      <c r="BN16" s="277">
        <v>16</v>
      </c>
    </row>
    <row r="17" spans="1:76" s="228" customFormat="1" ht="6.75" customHeight="1" x14ac:dyDescent="0.25">
      <c r="A17" s="272"/>
      <c r="B17" s="331"/>
      <c r="C17" s="332" t="s">
        <v>100</v>
      </c>
      <c r="D17" s="272"/>
      <c r="E17" s="236" t="s">
        <v>113</v>
      </c>
      <c r="F17" s="235" t="s">
        <v>103</v>
      </c>
      <c r="G17" s="234">
        <f>G13</f>
        <v>26</v>
      </c>
      <c r="H17" s="233"/>
      <c r="I17" s="233"/>
      <c r="J17" s="232"/>
      <c r="K17" s="232"/>
      <c r="L17" s="231"/>
      <c r="M17" s="231"/>
      <c r="N17" s="230"/>
      <c r="O17" s="229"/>
    </row>
    <row r="18" spans="1:76" x14ac:dyDescent="0.25">
      <c r="A18" s="249">
        <f>A16+1</f>
        <v>4</v>
      </c>
      <c r="B18" s="248"/>
      <c r="C18" s="247" t="s">
        <v>112</v>
      </c>
      <c r="D18" s="246" t="s">
        <v>111</v>
      </c>
      <c r="E18" s="246"/>
      <c r="F18" s="245" t="s">
        <v>103</v>
      </c>
      <c r="G18" s="267">
        <f>SUM(G19:G19)</f>
        <v>26</v>
      </c>
      <c r="H18" s="243"/>
      <c r="I18" s="242" t="s">
        <v>104</v>
      </c>
      <c r="J18" s="231">
        <f>G18*AO18</f>
        <v>0</v>
      </c>
      <c r="K18" s="241">
        <f>G18*AP18</f>
        <v>0</v>
      </c>
      <c r="L18" s="240">
        <f>G18*H18</f>
        <v>0</v>
      </c>
      <c r="M18" s="231">
        <f>L18*(1+BW18/100)</f>
        <v>0</v>
      </c>
      <c r="N18" s="239">
        <v>0</v>
      </c>
      <c r="O18" s="238">
        <f>G18*N18</f>
        <v>0</v>
      </c>
      <c r="P18" s="209" t="s">
        <v>181</v>
      </c>
    </row>
    <row r="19" spans="1:76" s="228" customFormat="1" ht="6.75" customHeight="1" x14ac:dyDescent="0.25">
      <c r="A19" s="272"/>
      <c r="B19" s="331"/>
      <c r="C19" s="332" t="s">
        <v>100</v>
      </c>
      <c r="D19" s="272"/>
      <c r="E19" s="236" t="str">
        <f>D21</f>
        <v>Uložení sypaniny na skl.-sypanina na výšku přes 2m</v>
      </c>
      <c r="F19" s="235" t="s">
        <v>103</v>
      </c>
      <c r="G19" s="234">
        <f>G21</f>
        <v>26</v>
      </c>
      <c r="H19" s="233"/>
      <c r="I19" s="233"/>
      <c r="J19" s="232"/>
      <c r="K19" s="232"/>
      <c r="L19" s="231"/>
      <c r="M19" s="231"/>
      <c r="N19" s="230"/>
      <c r="O19" s="229"/>
    </row>
    <row r="20" spans="1:76" x14ac:dyDescent="0.25">
      <c r="A20" s="262"/>
      <c r="B20" s="261"/>
      <c r="C20" s="260"/>
      <c r="D20" s="259" t="str">
        <f>'1-Rekapitulace'!B11</f>
        <v>17 : konstrukce ze zemin</v>
      </c>
      <c r="E20" s="259"/>
      <c r="F20" s="258"/>
      <c r="G20" s="257"/>
      <c r="H20" s="256"/>
      <c r="I20" s="255"/>
      <c r="J20" s="254"/>
      <c r="K20" s="254"/>
      <c r="L20" s="253">
        <f>SUM(L21:L24)</f>
        <v>0</v>
      </c>
      <c r="M20" s="252"/>
      <c r="N20" s="251"/>
      <c r="O20" s="250">
        <f>SUM(O21:O24)</f>
        <v>0</v>
      </c>
    </row>
    <row r="21" spans="1:76" s="277" customFormat="1" x14ac:dyDescent="0.25">
      <c r="A21" s="249">
        <f>A18+1</f>
        <v>5</v>
      </c>
      <c r="B21" s="327"/>
      <c r="C21" s="328" t="s">
        <v>110</v>
      </c>
      <c r="D21" s="329" t="s">
        <v>109</v>
      </c>
      <c r="E21" s="329"/>
      <c r="F21" s="330" t="s">
        <v>103</v>
      </c>
      <c r="G21" s="267">
        <f>SUM(G22:G22)</f>
        <v>26</v>
      </c>
      <c r="H21" s="243"/>
      <c r="I21" s="335"/>
      <c r="J21" s="336"/>
      <c r="K21" s="336"/>
      <c r="L21" s="337">
        <f>G21*H21</f>
        <v>0</v>
      </c>
      <c r="M21" s="338"/>
      <c r="N21" s="339">
        <v>0</v>
      </c>
      <c r="O21" s="340">
        <f>G21*N21</f>
        <v>0</v>
      </c>
      <c r="P21" s="209" t="s">
        <v>181</v>
      </c>
    </row>
    <row r="22" spans="1:76" s="228" customFormat="1" ht="6.75" customHeight="1" x14ac:dyDescent="0.25">
      <c r="A22" s="272"/>
      <c r="B22" s="331"/>
      <c r="C22" s="332" t="s">
        <v>100</v>
      </c>
      <c r="D22" s="272"/>
      <c r="E22" s="236" t="str">
        <f>D23</f>
        <v>Poplatek za skládku horniny 1- 4, č. dle katal. odpadů 17 05 04</v>
      </c>
      <c r="F22" s="235" t="s">
        <v>103</v>
      </c>
      <c r="G22" s="234">
        <f>G23</f>
        <v>26</v>
      </c>
      <c r="H22" s="233"/>
      <c r="I22" s="233"/>
      <c r="J22" s="232"/>
      <c r="K22" s="232"/>
      <c r="L22" s="231"/>
      <c r="M22" s="231"/>
      <c r="N22" s="230"/>
      <c r="O22" s="229"/>
    </row>
    <row r="23" spans="1:76" s="277" customFormat="1" x14ac:dyDescent="0.25">
      <c r="A23" s="249">
        <f>A21+1</f>
        <v>6</v>
      </c>
      <c r="B23" s="327" t="s">
        <v>43</v>
      </c>
      <c r="C23" s="328" t="s">
        <v>108</v>
      </c>
      <c r="D23" s="329" t="s">
        <v>107</v>
      </c>
      <c r="E23" s="329"/>
      <c r="F23" s="330" t="s">
        <v>103</v>
      </c>
      <c r="G23" s="267">
        <f>SUM(G24:G24)</f>
        <v>26</v>
      </c>
      <c r="H23" s="243"/>
      <c r="I23" s="242" t="s">
        <v>104</v>
      </c>
      <c r="J23" s="231">
        <f>G23*AO23</f>
        <v>0</v>
      </c>
      <c r="K23" s="241">
        <f>G23*AP23</f>
        <v>390</v>
      </c>
      <c r="L23" s="240">
        <f>G23*H23</f>
        <v>0</v>
      </c>
      <c r="M23" s="231">
        <f>L23*(1+BW23/100)</f>
        <v>0</v>
      </c>
      <c r="N23" s="239">
        <v>0</v>
      </c>
      <c r="O23" s="238">
        <f>G23*N23</f>
        <v>0</v>
      </c>
      <c r="P23" s="209" t="s">
        <v>181</v>
      </c>
      <c r="AB23" s="277">
        <f>IF(AS23="5",BL23,0)</f>
        <v>0</v>
      </c>
      <c r="AD23" s="277">
        <f>IF(AS23="1",BJ23,0)</f>
        <v>0</v>
      </c>
      <c r="AE23" s="277">
        <f>IF(AS23="1",BK23,0)</f>
        <v>0</v>
      </c>
      <c r="AF23" s="277">
        <f>IF(AS23="7",BJ23,0)</f>
        <v>0</v>
      </c>
      <c r="AG23" s="277">
        <f>IF(AS23="7",BK23,0)</f>
        <v>0</v>
      </c>
      <c r="AH23" s="277">
        <f>IF(AS23="2",BJ23,0)</f>
        <v>0</v>
      </c>
      <c r="AI23" s="277">
        <f>IF(AS23="2",BK23,0)</f>
        <v>0</v>
      </c>
      <c r="AJ23" s="277">
        <f>IF(AS23="0",BL23,0)</f>
        <v>0</v>
      </c>
      <c r="AK23" s="277" t="s">
        <v>43</v>
      </c>
      <c r="AL23" s="277">
        <f>IF(AP23=0,L23,0)</f>
        <v>0</v>
      </c>
      <c r="AM23" s="277">
        <f>IF(AP23=15,L23,0)</f>
        <v>0</v>
      </c>
      <c r="AN23" s="277">
        <f>IF(AP23=21,L23,0)</f>
        <v>0</v>
      </c>
      <c r="AP23" s="277">
        <v>15</v>
      </c>
      <c r="AQ23" s="277">
        <f>H23*0</f>
        <v>0</v>
      </c>
      <c r="AR23" s="277">
        <f>H23*(1-0)</f>
        <v>0</v>
      </c>
      <c r="AS23" s="277" t="s">
        <v>101</v>
      </c>
      <c r="AX23" s="277">
        <f>AY23+AZ23</f>
        <v>0</v>
      </c>
      <c r="AY23" s="277">
        <f>G23*AQ23</f>
        <v>0</v>
      </c>
      <c r="AZ23" s="277">
        <f>G23*AR23</f>
        <v>0</v>
      </c>
      <c r="BA23" s="277" t="s">
        <v>106</v>
      </c>
      <c r="BB23" s="277" t="s">
        <v>105</v>
      </c>
      <c r="BC23" s="277" t="s">
        <v>82</v>
      </c>
      <c r="BE23" s="277">
        <f>AY23+AZ23</f>
        <v>0</v>
      </c>
      <c r="BF23" s="277">
        <f>H23/(100-BG23)*100</f>
        <v>0</v>
      </c>
      <c r="BG23" s="277">
        <v>0</v>
      </c>
      <c r="BH23" s="277">
        <f>O23</f>
        <v>0</v>
      </c>
      <c r="BJ23" s="277">
        <f>G23*AQ23</f>
        <v>0</v>
      </c>
      <c r="BK23" s="277">
        <f>G23*AR23</f>
        <v>0</v>
      </c>
      <c r="BL23" s="277">
        <f>G23*H23</f>
        <v>0</v>
      </c>
      <c r="BN23" s="277">
        <v>16</v>
      </c>
    </row>
    <row r="24" spans="1:76" s="228" customFormat="1" ht="6.75" customHeight="1" x14ac:dyDescent="0.25">
      <c r="A24" s="272"/>
      <c r="B24" s="331"/>
      <c r="C24" s="332" t="s">
        <v>100</v>
      </c>
      <c r="D24" s="272"/>
      <c r="E24" s="236" t="str">
        <f>D16</f>
        <v>Vodorovné přemístění výkopku z hor.1-4 do 10000 m</v>
      </c>
      <c r="F24" s="235" t="s">
        <v>103</v>
      </c>
      <c r="G24" s="234">
        <f>G16</f>
        <v>26</v>
      </c>
      <c r="H24" s="233"/>
      <c r="I24" s="233"/>
      <c r="J24" s="232"/>
      <c r="K24" s="232"/>
      <c r="L24" s="231"/>
      <c r="M24" s="231"/>
      <c r="N24" s="230"/>
      <c r="O24" s="229"/>
    </row>
    <row r="25" spans="1:76" x14ac:dyDescent="0.25">
      <c r="A25" s="262"/>
      <c r="B25" s="261"/>
      <c r="C25" s="260"/>
      <c r="D25" s="259" t="str">
        <f>'1-Rekapitulace'!B13</f>
        <v>95 : různé dokončovací konstrukce a práce pozemních staveb</v>
      </c>
      <c r="E25" s="259"/>
      <c r="F25" s="258"/>
      <c r="G25" s="257"/>
      <c r="H25" s="256"/>
      <c r="I25" s="255"/>
      <c r="J25" s="254"/>
      <c r="K25" s="254"/>
      <c r="L25" s="253">
        <f>SUM(L26:L27)</f>
        <v>0</v>
      </c>
      <c r="M25" s="252"/>
      <c r="N25" s="251"/>
      <c r="O25" s="250">
        <f>SUM(O26:O27)</f>
        <v>0</v>
      </c>
    </row>
    <row r="26" spans="1:76" x14ac:dyDescent="0.25">
      <c r="A26" s="249">
        <f>A23+1</f>
        <v>7</v>
      </c>
      <c r="B26" s="248"/>
      <c r="C26" s="247" t="s">
        <v>176</v>
      </c>
      <c r="D26" s="246" t="s">
        <v>177</v>
      </c>
      <c r="E26" s="246"/>
      <c r="F26" s="245" t="s">
        <v>102</v>
      </c>
      <c r="G26" s="267">
        <f>SUM(G27:G27)</f>
        <v>104</v>
      </c>
      <c r="H26" s="243"/>
      <c r="I26" s="242" t="s">
        <v>104</v>
      </c>
      <c r="J26" s="231">
        <f>G26*AO26</f>
        <v>0</v>
      </c>
      <c r="K26" s="241">
        <f>G26*AP26</f>
        <v>0</v>
      </c>
      <c r="L26" s="240">
        <f>G26*H26</f>
        <v>0</v>
      </c>
      <c r="M26" s="231">
        <f>L26*(1+BW26/100)</f>
        <v>0</v>
      </c>
      <c r="N26" s="239">
        <v>0</v>
      </c>
      <c r="O26" s="238">
        <f>G26*N26</f>
        <v>0</v>
      </c>
      <c r="P26" s="209" t="s">
        <v>181</v>
      </c>
    </row>
    <row r="27" spans="1:76" s="228" customFormat="1" ht="6.75" customHeight="1" x14ac:dyDescent="0.25">
      <c r="A27" s="272"/>
      <c r="B27" s="331"/>
      <c r="C27" s="332" t="s">
        <v>100</v>
      </c>
      <c r="D27" s="272">
        <f>D14*C14</f>
        <v>104</v>
      </c>
      <c r="E27" s="236" t="s">
        <v>178</v>
      </c>
      <c r="F27" s="263" t="s">
        <v>102</v>
      </c>
      <c r="G27" s="234">
        <f>D27</f>
        <v>104</v>
      </c>
      <c r="H27" s="341"/>
      <c r="I27" s="233"/>
      <c r="J27" s="232"/>
      <c r="K27" s="232"/>
      <c r="L27" s="231"/>
      <c r="M27" s="231"/>
      <c r="N27" s="230"/>
      <c r="O27" s="229"/>
    </row>
    <row r="28" spans="1:76" x14ac:dyDescent="0.25">
      <c r="A28" s="262" t="s">
        <v>43</v>
      </c>
      <c r="B28" s="261" t="s">
        <v>43</v>
      </c>
      <c r="C28" s="260"/>
      <c r="D28" s="259" t="str">
        <f>'1-Rekapitulace'!B14</f>
        <v>98 : demolice</v>
      </c>
      <c r="E28" s="259"/>
      <c r="F28" s="258" t="s">
        <v>49</v>
      </c>
      <c r="G28" s="257"/>
      <c r="H28" s="271"/>
      <c r="I28" s="270"/>
      <c r="J28" s="254"/>
      <c r="K28" s="254"/>
      <c r="L28" s="269">
        <f>SUM(L29:L52)</f>
        <v>0</v>
      </c>
      <c r="M28" s="268"/>
      <c r="N28" s="251"/>
      <c r="O28" s="250">
        <f>SUM(O29:O52)</f>
        <v>91.647942009999994</v>
      </c>
      <c r="P28" s="209" t="s">
        <v>43</v>
      </c>
      <c r="AK28" s="208" t="s">
        <v>43</v>
      </c>
      <c r="AU28" s="208">
        <f>SUM(AL29:AL68)</f>
        <v>0</v>
      </c>
      <c r="AV28" s="208">
        <f>SUM(AM29:AM68)</f>
        <v>0</v>
      </c>
      <c r="AW28" s="208">
        <f>SUM(AN29:AN68)</f>
        <v>96</v>
      </c>
    </row>
    <row r="29" spans="1:76" s="266" customFormat="1" x14ac:dyDescent="0.2">
      <c r="A29" s="249">
        <f>A26+1</f>
        <v>8</v>
      </c>
      <c r="B29" s="248" t="s">
        <v>43</v>
      </c>
      <c r="C29" s="247" t="s">
        <v>132</v>
      </c>
      <c r="D29" s="246" t="s">
        <v>133</v>
      </c>
      <c r="E29" s="246"/>
      <c r="F29" s="245" t="s">
        <v>102</v>
      </c>
      <c r="G29" s="244">
        <f>SUM(G30:G31)</f>
        <v>92.43</v>
      </c>
      <c r="H29" s="243"/>
      <c r="I29" s="242" t="s">
        <v>104</v>
      </c>
      <c r="J29" s="231">
        <f>G29*AO29</f>
        <v>0</v>
      </c>
      <c r="K29" s="241">
        <f>G29*AP29</f>
        <v>0</v>
      </c>
      <c r="L29" s="240">
        <f>G29*H29</f>
        <v>0</v>
      </c>
      <c r="M29" s="231">
        <f>L29*(1+BW29/100)</f>
        <v>0</v>
      </c>
      <c r="N29" s="239">
        <v>7.3200000000000001E-3</v>
      </c>
      <c r="O29" s="238">
        <f>G29*N29</f>
        <v>0.67658760000000007</v>
      </c>
      <c r="P29" s="209" t="s">
        <v>181</v>
      </c>
      <c r="Z29" s="266">
        <f>IF(AQ29="5",BJ29,0)</f>
        <v>0</v>
      </c>
      <c r="AB29" s="266">
        <f>IF(AQ29="1",BH29,0)</f>
        <v>0</v>
      </c>
      <c r="AC29" s="266">
        <f>IF(AQ29="1",BI29,0)</f>
        <v>0</v>
      </c>
      <c r="AD29" s="266">
        <f>IF(AQ29="7",BH29,0)</f>
        <v>0</v>
      </c>
      <c r="AE29" s="266">
        <f>IF(AQ29="7",BI29,0)</f>
        <v>0</v>
      </c>
      <c r="AF29" s="266">
        <f>IF(AQ29="2",BH29,0)</f>
        <v>0</v>
      </c>
      <c r="AG29" s="266">
        <f>IF(AQ29="2",BI29,0)</f>
        <v>0</v>
      </c>
      <c r="AH29" s="266">
        <f>IF(AQ29="0",BJ29,0)</f>
        <v>0</v>
      </c>
      <c r="AI29" s="266" t="s">
        <v>43</v>
      </c>
      <c r="AJ29" s="266">
        <f>IF(AN29=0,L29,0)</f>
        <v>0</v>
      </c>
      <c r="AK29" s="266">
        <f>IF(AN29=12,L29,0)</f>
        <v>0</v>
      </c>
      <c r="AL29" s="266">
        <f>IF(AN29=21,L29,0)</f>
        <v>0</v>
      </c>
      <c r="AN29" s="266">
        <v>12</v>
      </c>
      <c r="AO29" s="266">
        <f>H29*0</f>
        <v>0</v>
      </c>
      <c r="AP29" s="266">
        <f>H29*(1-0)</f>
        <v>0</v>
      </c>
      <c r="AQ29" s="266" t="s">
        <v>101</v>
      </c>
      <c r="AV29" s="266">
        <f>AW29+AX29</f>
        <v>0</v>
      </c>
      <c r="AW29" s="266">
        <f>G29*AO29</f>
        <v>0</v>
      </c>
      <c r="AX29" s="266">
        <f>G29*AP29</f>
        <v>0</v>
      </c>
      <c r="AY29" s="266" t="s">
        <v>134</v>
      </c>
      <c r="AZ29" s="266" t="s">
        <v>83</v>
      </c>
      <c r="BA29" s="266" t="s">
        <v>82</v>
      </c>
      <c r="BC29" s="266">
        <f>AW29+AX29</f>
        <v>0</v>
      </c>
      <c r="BD29" s="266">
        <f>H29/(100-BE29)*100</f>
        <v>0</v>
      </c>
      <c r="BE29" s="266">
        <v>0</v>
      </c>
      <c r="BF29" s="266">
        <f>O29</f>
        <v>0.67658760000000007</v>
      </c>
      <c r="BH29" s="266">
        <f>G29*AO29</f>
        <v>0</v>
      </c>
      <c r="BI29" s="266">
        <f>G29*AP29</f>
        <v>0</v>
      </c>
      <c r="BJ29" s="266">
        <f>G29*H29</f>
        <v>0</v>
      </c>
      <c r="BL29" s="266">
        <v>98</v>
      </c>
      <c r="BW29" s="266" t="str">
        <f>I29</f>
        <v>12</v>
      </c>
      <c r="BX29" s="266" t="s">
        <v>133</v>
      </c>
    </row>
    <row r="30" spans="1:76" s="228" customFormat="1" ht="6.75" customHeight="1" x14ac:dyDescent="0.25">
      <c r="A30" s="272">
        <v>4</v>
      </c>
      <c r="B30" s="331"/>
      <c r="C30" s="333">
        <f>(5.1+5.3)/2</f>
        <v>5.1999999999999993</v>
      </c>
      <c r="D30" s="334">
        <f>(9.7+10.9)/2</f>
        <v>10.3</v>
      </c>
      <c r="E30" s="236" t="s">
        <v>171</v>
      </c>
      <c r="F30" s="263" t="s">
        <v>103</v>
      </c>
      <c r="G30" s="234">
        <f>A30/2*C30*2+(D30-3)*A30*2</f>
        <v>79.2</v>
      </c>
      <c r="H30" s="233"/>
      <c r="I30" s="233"/>
      <c r="J30" s="232"/>
      <c r="K30" s="232"/>
      <c r="L30" s="231"/>
      <c r="M30" s="231"/>
      <c r="N30" s="230"/>
      <c r="O30" s="229"/>
    </row>
    <row r="31" spans="1:76" s="228" customFormat="1" ht="6.75" customHeight="1" x14ac:dyDescent="0.25">
      <c r="A31" s="272">
        <v>2</v>
      </c>
      <c r="B31" s="331"/>
      <c r="C31" s="333">
        <v>1.5</v>
      </c>
      <c r="D31" s="334">
        <f>1.05*1.05</f>
        <v>1.1025</v>
      </c>
      <c r="E31" s="236" t="s">
        <v>151</v>
      </c>
      <c r="F31" s="263" t="s">
        <v>103</v>
      </c>
      <c r="G31" s="234">
        <f>A31*C31*D31*4</f>
        <v>13.23</v>
      </c>
      <c r="H31" s="233"/>
      <c r="I31" s="233"/>
      <c r="J31" s="232"/>
      <c r="K31" s="232"/>
      <c r="L31" s="231"/>
      <c r="M31" s="231"/>
      <c r="N31" s="230"/>
      <c r="O31" s="229"/>
    </row>
    <row r="32" spans="1:76" s="266" customFormat="1" x14ac:dyDescent="0.2">
      <c r="A32" s="249">
        <f>A29+1</f>
        <v>9</v>
      </c>
      <c r="B32" s="248" t="s">
        <v>43</v>
      </c>
      <c r="C32" s="247" t="s">
        <v>135</v>
      </c>
      <c r="D32" s="246" t="s">
        <v>136</v>
      </c>
      <c r="E32" s="246"/>
      <c r="F32" s="245" t="s">
        <v>103</v>
      </c>
      <c r="G32" s="244">
        <f>SUM(G33:G36)</f>
        <v>155.7715</v>
      </c>
      <c r="H32" s="243"/>
      <c r="I32" s="242" t="s">
        <v>104</v>
      </c>
      <c r="J32" s="231">
        <f>G32*AO32</f>
        <v>0</v>
      </c>
      <c r="K32" s="241">
        <f>G32*AP32</f>
        <v>0</v>
      </c>
      <c r="L32" s="240">
        <f>G32*H32</f>
        <v>0</v>
      </c>
      <c r="M32" s="231">
        <f>L32*(1+BW32/100)</f>
        <v>0</v>
      </c>
      <c r="N32" s="239">
        <v>0.22253999999999999</v>
      </c>
      <c r="O32" s="238">
        <f>G32*N32</f>
        <v>34.665389609999998</v>
      </c>
      <c r="P32" s="209" t="s">
        <v>181</v>
      </c>
      <c r="Z32" s="266">
        <f>IF(AQ32="5",BJ32,0)</f>
        <v>0</v>
      </c>
      <c r="AB32" s="266">
        <f>IF(AQ32="1",BH32,0)</f>
        <v>0</v>
      </c>
      <c r="AC32" s="266">
        <f>IF(AQ32="1",BI32,0)</f>
        <v>0</v>
      </c>
      <c r="AD32" s="266">
        <f>IF(AQ32="7",BH32,0)</f>
        <v>0</v>
      </c>
      <c r="AE32" s="266">
        <f>IF(AQ32="7",BI32,0)</f>
        <v>0</v>
      </c>
      <c r="AF32" s="266">
        <f>IF(AQ32="2",BH32,0)</f>
        <v>0</v>
      </c>
      <c r="AG32" s="266">
        <f>IF(AQ32="2",BI32,0)</f>
        <v>0</v>
      </c>
      <c r="AH32" s="266">
        <f>IF(AQ32="0",BJ32,0)</f>
        <v>0</v>
      </c>
      <c r="AI32" s="266" t="s">
        <v>43</v>
      </c>
      <c r="AJ32" s="266">
        <f>IF(AN32=0,L32,0)</f>
        <v>0</v>
      </c>
      <c r="AK32" s="266">
        <f>IF(AN32=12,L32,0)</f>
        <v>0</v>
      </c>
      <c r="AL32" s="266">
        <f>IF(AN32=21,L32,0)</f>
        <v>0</v>
      </c>
      <c r="AN32" s="266">
        <v>12</v>
      </c>
      <c r="AO32" s="266">
        <f>H32*0.046072993</f>
        <v>0</v>
      </c>
      <c r="AP32" s="266">
        <f>H32*(1-0.046072993)</f>
        <v>0</v>
      </c>
      <c r="AQ32" s="266" t="s">
        <v>101</v>
      </c>
      <c r="AV32" s="266">
        <f>AW32+AX32</f>
        <v>0</v>
      </c>
      <c r="AW32" s="266">
        <f>G32*AO32</f>
        <v>0</v>
      </c>
      <c r="AX32" s="266">
        <f>G32*AP32</f>
        <v>0</v>
      </c>
      <c r="AY32" s="266" t="s">
        <v>134</v>
      </c>
      <c r="AZ32" s="266" t="s">
        <v>83</v>
      </c>
      <c r="BA32" s="266" t="s">
        <v>82</v>
      </c>
      <c r="BC32" s="266">
        <f>AW32+AX32</f>
        <v>0</v>
      </c>
      <c r="BD32" s="266">
        <f>H32/(100-BE32)*100</f>
        <v>0</v>
      </c>
      <c r="BE32" s="266">
        <v>0</v>
      </c>
      <c r="BF32" s="266">
        <f>O32</f>
        <v>34.665389609999998</v>
      </c>
      <c r="BH32" s="266">
        <f>G32*AO32</f>
        <v>0</v>
      </c>
      <c r="BI32" s="266">
        <f>G32*AP32</f>
        <v>0</v>
      </c>
      <c r="BJ32" s="266">
        <f>G32*H32</f>
        <v>0</v>
      </c>
      <c r="BL32" s="266">
        <v>98</v>
      </c>
      <c r="BW32" s="266" t="str">
        <f>I32</f>
        <v>12</v>
      </c>
      <c r="BX32" s="266" t="s">
        <v>136</v>
      </c>
    </row>
    <row r="33" spans="1:76" s="228" customFormat="1" ht="6.75" customHeight="1" x14ac:dyDescent="0.25">
      <c r="A33" s="272">
        <v>2.65</v>
      </c>
      <c r="B33" s="331"/>
      <c r="C33" s="333">
        <f>(5.1+5.3)/2</f>
        <v>5.1999999999999993</v>
      </c>
      <c r="D33" s="334">
        <f>(9.7+10.9)/2</f>
        <v>10.3</v>
      </c>
      <c r="E33" s="236" t="s">
        <v>156</v>
      </c>
      <c r="F33" s="263" t="s">
        <v>103</v>
      </c>
      <c r="G33" s="234">
        <f>A33*C33*D33</f>
        <v>141.934</v>
      </c>
      <c r="H33" s="233"/>
      <c r="I33" s="233"/>
      <c r="J33" s="232"/>
      <c r="K33" s="232"/>
      <c r="L33" s="231"/>
      <c r="M33" s="231"/>
      <c r="N33" s="230"/>
      <c r="O33" s="229"/>
    </row>
    <row r="34" spans="1:76" s="228" customFormat="1" ht="6.75" customHeight="1" x14ac:dyDescent="0.25">
      <c r="A34" s="272">
        <f>2.4/2</f>
        <v>1.2</v>
      </c>
      <c r="B34" s="331"/>
      <c r="C34" s="333">
        <f t="shared" ref="C34" si="0">(5.1+5.3)/2</f>
        <v>5.1999999999999993</v>
      </c>
      <c r="D34" s="334">
        <f>(9.7+10.9)/2</f>
        <v>10.3</v>
      </c>
      <c r="E34" s="236" t="s">
        <v>150</v>
      </c>
      <c r="F34" s="263" t="s">
        <v>103</v>
      </c>
      <c r="G34" s="234">
        <f>A34*C34*D34</f>
        <v>64.271999999999991</v>
      </c>
      <c r="H34" s="233"/>
      <c r="I34" s="233"/>
      <c r="J34" s="232"/>
      <c r="K34" s="232"/>
      <c r="L34" s="231"/>
      <c r="M34" s="231"/>
      <c r="N34" s="230"/>
      <c r="O34" s="229"/>
    </row>
    <row r="35" spans="1:76" s="228" customFormat="1" ht="6.75" customHeight="1" x14ac:dyDescent="0.25">
      <c r="A35" s="272">
        <v>2</v>
      </c>
      <c r="B35" s="331"/>
      <c r="C35" s="333">
        <v>1.5</v>
      </c>
      <c r="D35" s="334">
        <f>1.05*1.05</f>
        <v>1.1025</v>
      </c>
      <c r="E35" s="236" t="s">
        <v>151</v>
      </c>
      <c r="F35" s="263" t="s">
        <v>103</v>
      </c>
      <c r="G35" s="234">
        <f>A35*C35*D35</f>
        <v>3.3075000000000001</v>
      </c>
      <c r="H35" s="233"/>
      <c r="I35" s="233"/>
      <c r="J35" s="232"/>
      <c r="K35" s="232"/>
      <c r="L35" s="231"/>
      <c r="M35" s="231"/>
      <c r="N35" s="230"/>
      <c r="O35" s="229"/>
    </row>
    <row r="36" spans="1:76" s="228" customFormat="1" ht="6.75" customHeight="1" x14ac:dyDescent="0.25">
      <c r="A36" s="272">
        <f>G37</f>
        <v>53.74199999999999</v>
      </c>
      <c r="B36" s="331"/>
      <c r="C36" s="333" t="s">
        <v>154</v>
      </c>
      <c r="D36" s="334">
        <v>-1</v>
      </c>
      <c r="E36" s="236" t="str">
        <f>D37</f>
        <v>Demolice budov,zdivo,podíl kce.do 15%,MC,post.roz.</v>
      </c>
      <c r="F36" s="263" t="s">
        <v>103</v>
      </c>
      <c r="G36" s="234">
        <f>D36*A36</f>
        <v>-53.74199999999999</v>
      </c>
      <c r="H36" s="233"/>
      <c r="I36" s="233"/>
      <c r="J36" s="232"/>
      <c r="K36" s="232"/>
      <c r="L36" s="231"/>
      <c r="M36" s="231"/>
      <c r="N36" s="230"/>
      <c r="O36" s="229"/>
    </row>
    <row r="37" spans="1:76" s="266" customFormat="1" x14ac:dyDescent="0.2">
      <c r="A37" s="249">
        <f>A32+1</f>
        <v>10</v>
      </c>
      <c r="B37" s="248" t="s">
        <v>43</v>
      </c>
      <c r="C37" s="247" t="s">
        <v>152</v>
      </c>
      <c r="D37" s="246" t="s">
        <v>153</v>
      </c>
      <c r="E37" s="246"/>
      <c r="F37" s="245" t="s">
        <v>103</v>
      </c>
      <c r="G37" s="244">
        <f>SUM(G38:G38)</f>
        <v>53.74199999999999</v>
      </c>
      <c r="H37" s="243"/>
      <c r="I37" s="242" t="s">
        <v>104</v>
      </c>
      <c r="J37" s="231">
        <f>G37*AO37</f>
        <v>0</v>
      </c>
      <c r="K37" s="241">
        <f>G37*AP37</f>
        <v>0</v>
      </c>
      <c r="L37" s="240">
        <f>G37*H37</f>
        <v>0</v>
      </c>
      <c r="M37" s="231">
        <f>L37*(1+BW37/100)</f>
        <v>0</v>
      </c>
      <c r="N37" s="239">
        <v>0.26068000000000002</v>
      </c>
      <c r="O37" s="238">
        <f>G37*N37</f>
        <v>14.009464559999998</v>
      </c>
      <c r="P37" s="209" t="s">
        <v>181</v>
      </c>
      <c r="Z37" s="266">
        <f>IF(AQ37="5",BJ37,0)</f>
        <v>0</v>
      </c>
      <c r="AB37" s="266">
        <f>IF(AQ37="1",BH37,0)</f>
        <v>0</v>
      </c>
      <c r="AC37" s="266">
        <f>IF(AQ37="1",BI37,0)</f>
        <v>0</v>
      </c>
      <c r="AD37" s="266">
        <f>IF(AQ37="7",BH37,0)</f>
        <v>0</v>
      </c>
      <c r="AE37" s="266">
        <f>IF(AQ37="7",BI37,0)</f>
        <v>0</v>
      </c>
      <c r="AF37" s="266">
        <f>IF(AQ37="2",BH37,0)</f>
        <v>0</v>
      </c>
      <c r="AG37" s="266">
        <f>IF(AQ37="2",BI37,0)</f>
        <v>0</v>
      </c>
      <c r="AH37" s="266">
        <f>IF(AQ37="0",BJ37,0)</f>
        <v>0</v>
      </c>
      <c r="AI37" s="266" t="s">
        <v>43</v>
      </c>
      <c r="AJ37" s="266">
        <f>IF(AN37=0,L37,0)</f>
        <v>0</v>
      </c>
      <c r="AK37" s="266">
        <f>IF(AN37=12,L37,0)</f>
        <v>0</v>
      </c>
      <c r="AL37" s="266">
        <f>IF(AN37=21,L37,0)</f>
        <v>0</v>
      </c>
      <c r="AN37" s="266">
        <v>12</v>
      </c>
      <c r="AO37" s="266">
        <f>H37*0.020057034</f>
        <v>0</v>
      </c>
      <c r="AP37" s="266">
        <f>H37*(1-0.020057034)</f>
        <v>0</v>
      </c>
      <c r="AQ37" s="266" t="s">
        <v>101</v>
      </c>
      <c r="AV37" s="266">
        <f>AW37+AX37</f>
        <v>0</v>
      </c>
      <c r="AW37" s="266">
        <f>G37*AO37</f>
        <v>0</v>
      </c>
      <c r="AX37" s="266">
        <f>G37*AP37</f>
        <v>0</v>
      </c>
      <c r="AY37" s="266" t="s">
        <v>134</v>
      </c>
      <c r="AZ37" s="266" t="s">
        <v>83</v>
      </c>
      <c r="BA37" s="266" t="s">
        <v>82</v>
      </c>
      <c r="BC37" s="266">
        <f>AW37+AX37</f>
        <v>0</v>
      </c>
      <c r="BD37" s="266">
        <f>H37/(100-BE37)*100</f>
        <v>0</v>
      </c>
      <c r="BE37" s="266">
        <v>0</v>
      </c>
      <c r="BF37" s="266">
        <f>O37</f>
        <v>14.009464559999998</v>
      </c>
      <c r="BH37" s="266">
        <f>G37*AO37</f>
        <v>0</v>
      </c>
      <c r="BI37" s="266">
        <f>G37*AP37</f>
        <v>0</v>
      </c>
      <c r="BJ37" s="266">
        <f>G37*H37</f>
        <v>0</v>
      </c>
      <c r="BL37" s="266">
        <v>98</v>
      </c>
      <c r="BW37" s="266" t="str">
        <f>I37</f>
        <v>12</v>
      </c>
      <c r="BX37" s="266" t="s">
        <v>153</v>
      </c>
    </row>
    <row r="38" spans="1:76" s="228" customFormat="1" ht="6.75" customHeight="1" x14ac:dyDescent="0.25">
      <c r="A38" s="272">
        <f>A33</f>
        <v>2.65</v>
      </c>
      <c r="B38" s="331"/>
      <c r="C38" s="333">
        <f t="shared" ref="C38" si="1">(5.1+5.3)/2</f>
        <v>5.1999999999999993</v>
      </c>
      <c r="D38" s="334">
        <v>3.9</v>
      </c>
      <c r="E38" s="236" t="s">
        <v>155</v>
      </c>
      <c r="F38" s="263" t="s">
        <v>103</v>
      </c>
      <c r="G38" s="234">
        <f>A38*C38*D38</f>
        <v>53.74199999999999</v>
      </c>
      <c r="H38" s="233"/>
      <c r="I38" s="233"/>
      <c r="J38" s="232"/>
      <c r="K38" s="232"/>
      <c r="L38" s="231"/>
      <c r="M38" s="231"/>
      <c r="N38" s="230"/>
      <c r="O38" s="229"/>
    </row>
    <row r="39" spans="1:76" s="266" customFormat="1" x14ac:dyDescent="0.2">
      <c r="A39" s="249">
        <f>A37+1</f>
        <v>11</v>
      </c>
      <c r="B39" s="248" t="s">
        <v>43</v>
      </c>
      <c r="C39" s="247" t="s">
        <v>137</v>
      </c>
      <c r="D39" s="246" t="s">
        <v>138</v>
      </c>
      <c r="E39" s="246"/>
      <c r="F39" s="245" t="s">
        <v>103</v>
      </c>
      <c r="G39" s="244">
        <f>SUM(G40:G45)</f>
        <v>9.152000000000001</v>
      </c>
      <c r="H39" s="243"/>
      <c r="I39" s="242" t="s">
        <v>104</v>
      </c>
      <c r="J39" s="231">
        <f>G39*AO39</f>
        <v>0</v>
      </c>
      <c r="K39" s="241">
        <f>G39*AP39</f>
        <v>0</v>
      </c>
      <c r="L39" s="240">
        <f>G39*H39</f>
        <v>0</v>
      </c>
      <c r="M39" s="231">
        <f>L39*(1+BW39/100)</f>
        <v>0</v>
      </c>
      <c r="N39" s="239">
        <v>2.5011199999999998</v>
      </c>
      <c r="O39" s="238">
        <f>G39*N39</f>
        <v>22.89025024</v>
      </c>
      <c r="P39" s="209" t="s">
        <v>181</v>
      </c>
      <c r="Z39" s="266">
        <f>IF(AQ39="5",BJ39,0)</f>
        <v>0</v>
      </c>
      <c r="AB39" s="266">
        <f>IF(AQ39="1",BH39,0)</f>
        <v>0</v>
      </c>
      <c r="AC39" s="266">
        <f>IF(AQ39="1",BI39,0)</f>
        <v>0</v>
      </c>
      <c r="AD39" s="266">
        <f>IF(AQ39="7",BH39,0)</f>
        <v>0</v>
      </c>
      <c r="AE39" s="266">
        <f>IF(AQ39="7",BI39,0)</f>
        <v>0</v>
      </c>
      <c r="AF39" s="266">
        <f>IF(AQ39="2",BH39,0)</f>
        <v>0</v>
      </c>
      <c r="AG39" s="266">
        <f>IF(AQ39="2",BI39,0)</f>
        <v>0</v>
      </c>
      <c r="AH39" s="266">
        <f>IF(AQ39="0",BJ39,0)</f>
        <v>0</v>
      </c>
      <c r="AI39" s="266" t="s">
        <v>43</v>
      </c>
      <c r="AJ39" s="266">
        <f>IF(AN39=0,L39,0)</f>
        <v>0</v>
      </c>
      <c r="AK39" s="266">
        <f>IF(AN39=12,L39,0)</f>
        <v>0</v>
      </c>
      <c r="AL39" s="266">
        <f>IF(AN39=21,L39,0)</f>
        <v>0</v>
      </c>
      <c r="AN39" s="266">
        <v>12</v>
      </c>
      <c r="AO39" s="266">
        <f>H39*0.00607073</f>
        <v>0</v>
      </c>
      <c r="AP39" s="266">
        <f>H39*(1-0.00607073)</f>
        <v>0</v>
      </c>
      <c r="AQ39" s="266" t="s">
        <v>101</v>
      </c>
      <c r="AV39" s="266">
        <f>AW39+AX39</f>
        <v>0</v>
      </c>
      <c r="AW39" s="266">
        <f>G39*AO39</f>
        <v>0</v>
      </c>
      <c r="AX39" s="266">
        <f>G39*AP39</f>
        <v>0</v>
      </c>
      <c r="AY39" s="266" t="s">
        <v>134</v>
      </c>
      <c r="AZ39" s="266" t="s">
        <v>83</v>
      </c>
      <c r="BA39" s="266" t="s">
        <v>82</v>
      </c>
      <c r="BC39" s="266">
        <f>AW39+AX39</f>
        <v>0</v>
      </c>
      <c r="BD39" s="266">
        <f>H39/(100-BE39)*100</f>
        <v>0</v>
      </c>
      <c r="BE39" s="266">
        <v>0</v>
      </c>
      <c r="BF39" s="266">
        <f>O39</f>
        <v>22.89025024</v>
      </c>
      <c r="BH39" s="266">
        <f>G39*AO39</f>
        <v>0</v>
      </c>
      <c r="BI39" s="266">
        <f>G39*AP39</f>
        <v>0</v>
      </c>
      <c r="BJ39" s="266">
        <f>G39*H39</f>
        <v>0</v>
      </c>
      <c r="BL39" s="266">
        <v>98</v>
      </c>
      <c r="BW39" s="266" t="str">
        <f>I39</f>
        <v>12</v>
      </c>
      <c r="BX39" s="266" t="s">
        <v>138</v>
      </c>
    </row>
    <row r="40" spans="1:76" s="228" customFormat="1" ht="6.75" customHeight="1" x14ac:dyDescent="0.25">
      <c r="A40" s="272">
        <v>0.3</v>
      </c>
      <c r="B40" s="331"/>
      <c r="C40" s="333">
        <f>(0.2+0.4)/2</f>
        <v>0.30000000000000004</v>
      </c>
      <c r="D40" s="334">
        <v>5.0999999999999996</v>
      </c>
      <c r="E40" s="236" t="s">
        <v>167</v>
      </c>
      <c r="F40" s="263" t="s">
        <v>103</v>
      </c>
      <c r="G40" s="234">
        <f>A40*C40*D40</f>
        <v>0.45900000000000002</v>
      </c>
      <c r="H40" s="233"/>
      <c r="I40" s="233"/>
      <c r="J40" s="232"/>
      <c r="K40" s="232"/>
      <c r="L40" s="231"/>
      <c r="M40" s="231"/>
      <c r="N40" s="230"/>
      <c r="O40" s="229"/>
    </row>
    <row r="41" spans="1:76" s="228" customFormat="1" ht="6.75" customHeight="1" x14ac:dyDescent="0.25">
      <c r="A41" s="272">
        <v>0.3</v>
      </c>
      <c r="B41" s="331"/>
      <c r="C41" s="333">
        <v>0.15</v>
      </c>
      <c r="D41" s="334">
        <v>9.6999999999999993</v>
      </c>
      <c r="E41" s="236" t="s">
        <v>168</v>
      </c>
      <c r="F41" s="263" t="s">
        <v>103</v>
      </c>
      <c r="G41" s="234">
        <f t="shared" ref="G41:G43" si="2">A41*C41*D41</f>
        <v>0.43649999999999994</v>
      </c>
      <c r="H41" s="233"/>
      <c r="I41" s="233"/>
      <c r="J41" s="232"/>
      <c r="K41" s="232"/>
      <c r="L41" s="231"/>
      <c r="M41" s="231"/>
      <c r="N41" s="230"/>
      <c r="O41" s="229"/>
    </row>
    <row r="42" spans="1:76" s="228" customFormat="1" ht="6.75" customHeight="1" x14ac:dyDescent="0.25">
      <c r="A42" s="272">
        <v>0.3</v>
      </c>
      <c r="B42" s="331"/>
      <c r="C42" s="333">
        <f>(1.25+0.15)/2</f>
        <v>0.7</v>
      </c>
      <c r="D42" s="334">
        <v>5.3</v>
      </c>
      <c r="E42" s="236" t="s">
        <v>169</v>
      </c>
      <c r="F42" s="263" t="s">
        <v>103</v>
      </c>
      <c r="G42" s="234">
        <f t="shared" si="2"/>
        <v>1.113</v>
      </c>
      <c r="H42" s="233"/>
      <c r="I42" s="233"/>
      <c r="J42" s="232"/>
      <c r="K42" s="232"/>
      <c r="L42" s="231"/>
      <c r="M42" s="231"/>
      <c r="N42" s="230"/>
      <c r="O42" s="229"/>
    </row>
    <row r="43" spans="1:76" s="228" customFormat="1" ht="6.75" customHeight="1" x14ac:dyDescent="0.25">
      <c r="A43" s="272">
        <v>0.3</v>
      </c>
      <c r="B43" s="331"/>
      <c r="C43" s="333">
        <f>(1.25+2.35)/2</f>
        <v>1.8</v>
      </c>
      <c r="D43" s="334">
        <v>10.9</v>
      </c>
      <c r="E43" s="236" t="s">
        <v>170</v>
      </c>
      <c r="F43" s="263" t="s">
        <v>103</v>
      </c>
      <c r="G43" s="234">
        <f t="shared" si="2"/>
        <v>5.886000000000001</v>
      </c>
      <c r="H43" s="233"/>
      <c r="I43" s="233"/>
      <c r="J43" s="232"/>
      <c r="K43" s="232"/>
      <c r="L43" s="231"/>
      <c r="M43" s="231"/>
      <c r="N43" s="230"/>
      <c r="O43" s="229"/>
    </row>
    <row r="44" spans="1:76" s="228" customFormat="1" ht="6.75" customHeight="1" x14ac:dyDescent="0.25">
      <c r="A44" s="272">
        <v>0.4</v>
      </c>
      <c r="B44" s="331"/>
      <c r="C44" s="333">
        <f>(1.25)/2</f>
        <v>0.625</v>
      </c>
      <c r="D44" s="334">
        <v>2.6</v>
      </c>
      <c r="E44" s="236" t="s">
        <v>172</v>
      </c>
      <c r="F44" s="263" t="s">
        <v>103</v>
      </c>
      <c r="G44" s="234">
        <f t="shared" ref="G44:G45" si="3">A44*C44*D44</f>
        <v>0.65</v>
      </c>
      <c r="H44" s="233"/>
      <c r="I44" s="233"/>
      <c r="J44" s="232"/>
      <c r="K44" s="232"/>
      <c r="L44" s="231"/>
      <c r="M44" s="231"/>
      <c r="N44" s="230"/>
      <c r="O44" s="229"/>
    </row>
    <row r="45" spans="1:76" s="228" customFormat="1" ht="6.75" customHeight="1" x14ac:dyDescent="0.25">
      <c r="A45" s="272">
        <v>0.5</v>
      </c>
      <c r="B45" s="331"/>
      <c r="C45" s="333">
        <v>1.35</v>
      </c>
      <c r="D45" s="334">
        <v>0.9</v>
      </c>
      <c r="E45" s="236" t="s">
        <v>173</v>
      </c>
      <c r="F45" s="263" t="s">
        <v>103</v>
      </c>
      <c r="G45" s="234">
        <f t="shared" si="3"/>
        <v>0.60750000000000004</v>
      </c>
      <c r="H45" s="233"/>
      <c r="I45" s="233"/>
      <c r="J45" s="232"/>
      <c r="K45" s="232"/>
      <c r="L45" s="231"/>
      <c r="M45" s="231"/>
      <c r="N45" s="230"/>
      <c r="O45" s="229"/>
    </row>
    <row r="46" spans="1:76" s="266" customFormat="1" x14ac:dyDescent="0.2">
      <c r="A46" s="249">
        <f>A39+1</f>
        <v>12</v>
      </c>
      <c r="B46" s="248" t="s">
        <v>43</v>
      </c>
      <c r="C46" s="247" t="s">
        <v>139</v>
      </c>
      <c r="D46" s="246" t="s">
        <v>140</v>
      </c>
      <c r="E46" s="246"/>
      <c r="F46" s="245" t="s">
        <v>103</v>
      </c>
      <c r="G46" s="244">
        <f>SUM(G47:G47)</f>
        <v>7.7625000000000002</v>
      </c>
      <c r="H46" s="243"/>
      <c r="I46" s="242" t="s">
        <v>104</v>
      </c>
      <c r="J46" s="231">
        <f>G46*AO46</f>
        <v>0</v>
      </c>
      <c r="K46" s="241">
        <f>G46*AP46</f>
        <v>0</v>
      </c>
      <c r="L46" s="240">
        <f>G46*H46</f>
        <v>0</v>
      </c>
      <c r="M46" s="231">
        <f>L46*(1+BW46/100)</f>
        <v>0</v>
      </c>
      <c r="N46" s="239">
        <v>2.5</v>
      </c>
      <c r="O46" s="238">
        <f>G46*N46</f>
        <v>19.40625</v>
      </c>
      <c r="P46" s="209" t="s">
        <v>181</v>
      </c>
      <c r="Z46" s="266">
        <f>IF(AQ46="5",BJ46,0)</f>
        <v>0</v>
      </c>
      <c r="AB46" s="266">
        <f>IF(AQ46="1",BH46,0)</f>
        <v>0</v>
      </c>
      <c r="AC46" s="266">
        <f>IF(AQ46="1",BI46,0)</f>
        <v>0</v>
      </c>
      <c r="AD46" s="266">
        <f>IF(AQ46="7",BH46,0)</f>
        <v>0</v>
      </c>
      <c r="AE46" s="266">
        <f>IF(AQ46="7",BI46,0)</f>
        <v>0</v>
      </c>
      <c r="AF46" s="266">
        <f>IF(AQ46="2",BH46,0)</f>
        <v>0</v>
      </c>
      <c r="AG46" s="266">
        <f>IF(AQ46="2",BI46,0)</f>
        <v>0</v>
      </c>
      <c r="AH46" s="266">
        <f>IF(AQ46="0",BJ46,0)</f>
        <v>0</v>
      </c>
      <c r="AI46" s="266" t="s">
        <v>43</v>
      </c>
      <c r="AJ46" s="266">
        <f>IF(AN46=0,L46,0)</f>
        <v>0</v>
      </c>
      <c r="AK46" s="266">
        <f>IF(AN46=12,L46,0)</f>
        <v>0</v>
      </c>
      <c r="AL46" s="266">
        <f>IF(AN46=21,L46,0)</f>
        <v>0</v>
      </c>
      <c r="AN46" s="266">
        <v>12</v>
      </c>
      <c r="AO46" s="266">
        <f>H46*0</f>
        <v>0</v>
      </c>
      <c r="AP46" s="266">
        <f>H46*(1-0)</f>
        <v>0</v>
      </c>
      <c r="AQ46" s="266" t="s">
        <v>101</v>
      </c>
      <c r="AV46" s="266">
        <f>AW46+AX46</f>
        <v>0</v>
      </c>
      <c r="AW46" s="266">
        <f>G46*AO46</f>
        <v>0</v>
      </c>
      <c r="AX46" s="266">
        <f>G46*AP46</f>
        <v>0</v>
      </c>
      <c r="AY46" s="266" t="s">
        <v>134</v>
      </c>
      <c r="AZ46" s="266" t="s">
        <v>83</v>
      </c>
      <c r="BA46" s="266" t="s">
        <v>82</v>
      </c>
      <c r="BC46" s="266">
        <f>AW46+AX46</f>
        <v>0</v>
      </c>
      <c r="BD46" s="266">
        <f>H46/(100-BE46)*100</f>
        <v>0</v>
      </c>
      <c r="BE46" s="266">
        <v>0</v>
      </c>
      <c r="BF46" s="266">
        <f>O46</f>
        <v>19.40625</v>
      </c>
      <c r="BH46" s="266">
        <f>G46*AO46</f>
        <v>0</v>
      </c>
      <c r="BI46" s="266">
        <f>G46*AP46</f>
        <v>0</v>
      </c>
      <c r="BJ46" s="266">
        <f>G46*H46</f>
        <v>0</v>
      </c>
      <c r="BL46" s="266">
        <v>98</v>
      </c>
      <c r="BW46" s="266" t="str">
        <f>I46</f>
        <v>12</v>
      </c>
      <c r="BX46" s="266" t="s">
        <v>140</v>
      </c>
    </row>
    <row r="47" spans="1:76" s="228" customFormat="1" ht="6.75" customHeight="1" x14ac:dyDescent="0.25">
      <c r="A47" s="264">
        <f>0.45*0.5</f>
        <v>0.22500000000000001</v>
      </c>
      <c r="B47" s="237"/>
      <c r="C47" s="265" t="s">
        <v>86</v>
      </c>
      <c r="D47" s="264">
        <f>SUM(D40:D45)</f>
        <v>34.5</v>
      </c>
      <c r="E47" s="236" t="str">
        <f>D39</f>
        <v>Bourání nadzákladového zdiva z kamene</v>
      </c>
      <c r="F47" s="263" t="s">
        <v>103</v>
      </c>
      <c r="G47" s="234">
        <f>A47*D47</f>
        <v>7.7625000000000002</v>
      </c>
      <c r="H47" s="233"/>
      <c r="I47" s="233"/>
      <c r="J47" s="232"/>
      <c r="K47" s="232"/>
      <c r="L47" s="231"/>
      <c r="M47" s="231"/>
      <c r="N47" s="230"/>
      <c r="O47" s="229"/>
    </row>
    <row r="48" spans="1:76" s="266" customFormat="1" x14ac:dyDescent="0.2">
      <c r="A48" s="249">
        <f>A46+1</f>
        <v>13</v>
      </c>
      <c r="B48" s="248" t="s">
        <v>43</v>
      </c>
      <c r="C48" s="247" t="s">
        <v>144</v>
      </c>
      <c r="D48" s="246" t="s">
        <v>145</v>
      </c>
      <c r="E48" s="246"/>
      <c r="F48" s="245" t="s">
        <v>103</v>
      </c>
      <c r="G48" s="244">
        <f>SUM(G49:G49)</f>
        <v>9.152000000000001</v>
      </c>
      <c r="H48" s="243"/>
      <c r="I48" s="242" t="s">
        <v>104</v>
      </c>
      <c r="J48" s="231">
        <f>G48*AO48</f>
        <v>0</v>
      </c>
      <c r="K48" s="241">
        <f>G48*AP48</f>
        <v>0</v>
      </c>
      <c r="L48" s="240">
        <f>G48*H48</f>
        <v>0</v>
      </c>
      <c r="M48" s="231">
        <f>L48*(1+BW48/100)</f>
        <v>0</v>
      </c>
      <c r="N48" s="239">
        <v>0</v>
      </c>
      <c r="O48" s="238">
        <f>G48*N48</f>
        <v>0</v>
      </c>
      <c r="P48" s="209" t="s">
        <v>181</v>
      </c>
      <c r="Z48" s="266">
        <f>IF(AQ48="5",BJ48,0)</f>
        <v>0</v>
      </c>
      <c r="AB48" s="266">
        <f>IF(AQ48="1",BH48,0)</f>
        <v>0</v>
      </c>
      <c r="AC48" s="266">
        <f>IF(AQ48="1",BI48,0)</f>
        <v>0</v>
      </c>
      <c r="AD48" s="266">
        <f>IF(AQ48="7",BH48,0)</f>
        <v>0</v>
      </c>
      <c r="AE48" s="266">
        <f>IF(AQ48="7",BI48,0)</f>
        <v>0</v>
      </c>
      <c r="AF48" s="266">
        <f>IF(AQ48="2",BH48,0)</f>
        <v>0</v>
      </c>
      <c r="AG48" s="266">
        <f>IF(AQ48="2",BI48,0)</f>
        <v>0</v>
      </c>
      <c r="AH48" s="266">
        <f>IF(AQ48="0",BJ48,0)</f>
        <v>0</v>
      </c>
      <c r="AI48" s="266" t="s">
        <v>43</v>
      </c>
      <c r="AJ48" s="266">
        <f>IF(AN48=0,L48,0)</f>
        <v>0</v>
      </c>
      <c r="AK48" s="266">
        <f>IF(AN48=12,L48,0)</f>
        <v>0</v>
      </c>
      <c r="AL48" s="266">
        <f>IF(AN48=21,L48,0)</f>
        <v>0</v>
      </c>
      <c r="AN48" s="266">
        <v>12</v>
      </c>
      <c r="AO48" s="266">
        <f>H48*0</f>
        <v>0</v>
      </c>
      <c r="AP48" s="266">
        <f>H48*(1-0)</f>
        <v>0</v>
      </c>
      <c r="AQ48" s="266" t="s">
        <v>101</v>
      </c>
      <c r="AV48" s="266">
        <f>AW48+AX48</f>
        <v>0</v>
      </c>
      <c r="AW48" s="266">
        <f>G48*AO48</f>
        <v>0</v>
      </c>
      <c r="AX48" s="266">
        <f>G48*AP48</f>
        <v>0</v>
      </c>
      <c r="AY48" s="266" t="s">
        <v>117</v>
      </c>
      <c r="AZ48" s="266" t="s">
        <v>105</v>
      </c>
      <c r="BA48" s="266" t="s">
        <v>82</v>
      </c>
      <c r="BC48" s="266">
        <f>AW48+AX48</f>
        <v>0</v>
      </c>
      <c r="BD48" s="266">
        <f>H48/(100-BE48)*100</f>
        <v>0</v>
      </c>
      <c r="BE48" s="266">
        <v>0</v>
      </c>
      <c r="BF48" s="266">
        <f>O48</f>
        <v>0</v>
      </c>
      <c r="BH48" s="266">
        <f>G48*AO48</f>
        <v>0</v>
      </c>
      <c r="BI48" s="266">
        <f>G48*AP48</f>
        <v>0</v>
      </c>
      <c r="BJ48" s="266">
        <f>G48*H48</f>
        <v>0</v>
      </c>
      <c r="BL48" s="266">
        <v>11</v>
      </c>
      <c r="BW48" s="266" t="str">
        <f>I48</f>
        <v>12</v>
      </c>
      <c r="BX48" s="266" t="s">
        <v>145</v>
      </c>
    </row>
    <row r="49" spans="1:76" s="228" customFormat="1" ht="6.75" customHeight="1" x14ac:dyDescent="0.25">
      <c r="A49" s="264"/>
      <c r="B49" s="237"/>
      <c r="C49" s="265" t="s">
        <v>86</v>
      </c>
      <c r="D49" s="264"/>
      <c r="E49" s="236" t="str">
        <f>D39</f>
        <v>Bourání nadzákladového zdiva z kamene</v>
      </c>
      <c r="F49" s="263" t="s">
        <v>103</v>
      </c>
      <c r="G49" s="234">
        <f>G39</f>
        <v>9.152000000000001</v>
      </c>
      <c r="H49" s="233"/>
      <c r="I49" s="233"/>
      <c r="J49" s="232"/>
      <c r="K49" s="232"/>
      <c r="L49" s="231"/>
      <c r="M49" s="231"/>
      <c r="N49" s="230"/>
      <c r="O49" s="229"/>
    </row>
    <row r="50" spans="1:76" s="266" customFormat="1" x14ac:dyDescent="0.2">
      <c r="A50" s="249">
        <f>A48+1</f>
        <v>14</v>
      </c>
      <c r="B50" s="248" t="s">
        <v>43</v>
      </c>
      <c r="C50" s="247" t="s">
        <v>146</v>
      </c>
      <c r="D50" s="246" t="s">
        <v>179</v>
      </c>
      <c r="E50" s="246"/>
      <c r="F50" s="245" t="s">
        <v>103</v>
      </c>
      <c r="G50" s="244">
        <f>SUM(G51:G51)</f>
        <v>9.152000000000001</v>
      </c>
      <c r="H50" s="243"/>
      <c r="I50" s="242" t="s">
        <v>104</v>
      </c>
      <c r="J50" s="231">
        <f>G50*AO50</f>
        <v>0</v>
      </c>
      <c r="K50" s="241">
        <f>G50*AP50</f>
        <v>0</v>
      </c>
      <c r="L50" s="240">
        <f>G50*H50</f>
        <v>0</v>
      </c>
      <c r="M50" s="231">
        <f>L50*(1+BW50/100)</f>
        <v>0</v>
      </c>
      <c r="N50" s="239">
        <v>0</v>
      </c>
      <c r="O50" s="238">
        <f>G50*N50</f>
        <v>0</v>
      </c>
      <c r="P50" s="209" t="s">
        <v>181</v>
      </c>
      <c r="Z50" s="266">
        <f>IF(AQ50="5",BJ50,0)</f>
        <v>0</v>
      </c>
      <c r="AB50" s="266">
        <f>IF(AQ50="1",BH50,0)</f>
        <v>0</v>
      </c>
      <c r="AC50" s="266">
        <f>IF(AQ50="1",BI50,0)</f>
        <v>0</v>
      </c>
      <c r="AD50" s="266">
        <f>IF(AQ50="7",BH50,0)</f>
        <v>0</v>
      </c>
      <c r="AE50" s="266">
        <f>IF(AQ50="7",BI50,0)</f>
        <v>0</v>
      </c>
      <c r="AF50" s="266">
        <f>IF(AQ50="2",BH50,0)</f>
        <v>0</v>
      </c>
      <c r="AG50" s="266">
        <f>IF(AQ50="2",BI50,0)</f>
        <v>0</v>
      </c>
      <c r="AH50" s="266">
        <f>IF(AQ50="0",BJ50,0)</f>
        <v>0</v>
      </c>
      <c r="AI50" s="266" t="s">
        <v>43</v>
      </c>
      <c r="AJ50" s="266">
        <f>IF(AN50=0,L50,0)</f>
        <v>0</v>
      </c>
      <c r="AK50" s="266">
        <f>IF(AN50=12,L50,0)</f>
        <v>0</v>
      </c>
      <c r="AL50" s="266">
        <f>IF(AN50=21,L50,0)</f>
        <v>0</v>
      </c>
      <c r="AN50" s="266">
        <v>12</v>
      </c>
      <c r="AO50" s="266">
        <f>H50*0</f>
        <v>0</v>
      </c>
      <c r="AP50" s="266">
        <f>H50*(1-0)</f>
        <v>0</v>
      </c>
      <c r="AQ50" s="266" t="s">
        <v>101</v>
      </c>
      <c r="AV50" s="266">
        <f>AW50+AX50</f>
        <v>0</v>
      </c>
      <c r="AW50" s="266">
        <f>G50*AO50</f>
        <v>0</v>
      </c>
      <c r="AX50" s="266">
        <f>G50*AP50</f>
        <v>0</v>
      </c>
      <c r="AY50" s="266" t="s">
        <v>117</v>
      </c>
      <c r="AZ50" s="266" t="s">
        <v>105</v>
      </c>
      <c r="BA50" s="266" t="s">
        <v>82</v>
      </c>
      <c r="BC50" s="266">
        <f>AW50+AX50</f>
        <v>0</v>
      </c>
      <c r="BD50" s="266">
        <f>H50/(100-BE50)*100</f>
        <v>0</v>
      </c>
      <c r="BE50" s="266">
        <v>0</v>
      </c>
      <c r="BF50" s="266">
        <f>O50</f>
        <v>0</v>
      </c>
      <c r="BH50" s="266">
        <f>G50*AO50</f>
        <v>0</v>
      </c>
      <c r="BI50" s="266">
        <f>G50*AP50</f>
        <v>0</v>
      </c>
      <c r="BJ50" s="266">
        <f>G50*H50</f>
        <v>0</v>
      </c>
      <c r="BL50" s="266">
        <v>11</v>
      </c>
      <c r="BW50" s="266" t="str">
        <f>I50</f>
        <v>12</v>
      </c>
      <c r="BX50" s="266" t="s">
        <v>147</v>
      </c>
    </row>
    <row r="51" spans="1:76" s="228" customFormat="1" ht="6.75" customHeight="1" x14ac:dyDescent="0.25">
      <c r="A51" s="272"/>
      <c r="B51" s="331"/>
      <c r="C51" s="333" t="s">
        <v>100</v>
      </c>
      <c r="D51" s="272"/>
      <c r="E51" s="236" t="str">
        <f>D48</f>
        <v>Očištění lomového kamene od malty</v>
      </c>
      <c r="F51" s="263" t="s">
        <v>103</v>
      </c>
      <c r="G51" s="234">
        <f>G48</f>
        <v>9.152000000000001</v>
      </c>
      <c r="H51" s="233"/>
      <c r="I51" s="233"/>
      <c r="J51" s="232"/>
      <c r="K51" s="232"/>
      <c r="L51" s="231"/>
      <c r="M51" s="231"/>
      <c r="N51" s="230"/>
      <c r="O51" s="229"/>
    </row>
    <row r="52" spans="1:76" s="266" customFormat="1" x14ac:dyDescent="0.2">
      <c r="A52" s="249">
        <f>A50+1</f>
        <v>15</v>
      </c>
      <c r="B52" s="248" t="s">
        <v>43</v>
      </c>
      <c r="C52" s="247" t="s">
        <v>148</v>
      </c>
      <c r="D52" s="246" t="s">
        <v>149</v>
      </c>
      <c r="E52" s="246"/>
      <c r="F52" s="245" t="s">
        <v>103</v>
      </c>
      <c r="G52" s="244">
        <f>SUM(G53:G53)</f>
        <v>9.152000000000001</v>
      </c>
      <c r="H52" s="243"/>
      <c r="I52" s="242" t="s">
        <v>104</v>
      </c>
      <c r="J52" s="231">
        <f>G52*AO52</f>
        <v>0</v>
      </c>
      <c r="K52" s="241">
        <f>G52*AP52</f>
        <v>0</v>
      </c>
      <c r="L52" s="240">
        <f>G52*H52</f>
        <v>0</v>
      </c>
      <c r="M52" s="231">
        <f>L52*(1+BW52/100)</f>
        <v>0</v>
      </c>
      <c r="N52" s="239">
        <v>0</v>
      </c>
      <c r="O52" s="238">
        <f>G52*N52</f>
        <v>0</v>
      </c>
      <c r="P52" s="209" t="s">
        <v>181</v>
      </c>
      <c r="Z52" s="266">
        <f>IF(AQ52="5",BJ52,0)</f>
        <v>0</v>
      </c>
      <c r="AB52" s="266">
        <f>IF(AQ52="1",BH52,0)</f>
        <v>0</v>
      </c>
      <c r="AC52" s="266">
        <f>IF(AQ52="1",BI52,0)</f>
        <v>0</v>
      </c>
      <c r="AD52" s="266">
        <f>IF(AQ52="7",BH52,0)</f>
        <v>0</v>
      </c>
      <c r="AE52" s="266">
        <f>IF(AQ52="7",BI52,0)</f>
        <v>0</v>
      </c>
      <c r="AF52" s="266">
        <f>IF(AQ52="2",BH52,0)</f>
        <v>0</v>
      </c>
      <c r="AG52" s="266">
        <f>IF(AQ52="2",BI52,0)</f>
        <v>0</v>
      </c>
      <c r="AH52" s="266">
        <f>IF(AQ52="0",BJ52,0)</f>
        <v>0</v>
      </c>
      <c r="AI52" s="266" t="s">
        <v>43</v>
      </c>
      <c r="AJ52" s="266">
        <f>IF(AN52=0,L52,0)</f>
        <v>0</v>
      </c>
      <c r="AK52" s="266">
        <f>IF(AN52=12,L52,0)</f>
        <v>0</v>
      </c>
      <c r="AL52" s="266">
        <f>IF(AN52=21,L52,0)</f>
        <v>0</v>
      </c>
      <c r="AN52" s="266">
        <v>12</v>
      </c>
      <c r="AO52" s="266">
        <f>H52*0</f>
        <v>0</v>
      </c>
      <c r="AP52" s="266">
        <f>H52*(1-0)</f>
        <v>0</v>
      </c>
      <c r="AQ52" s="266" t="s">
        <v>101</v>
      </c>
      <c r="AV52" s="266">
        <f>AW52+AX52</f>
        <v>0</v>
      </c>
      <c r="AW52" s="266">
        <f>G52*AO52</f>
        <v>0</v>
      </c>
      <c r="AX52" s="266">
        <f>G52*AP52</f>
        <v>0</v>
      </c>
      <c r="AY52" s="266" t="s">
        <v>117</v>
      </c>
      <c r="AZ52" s="266" t="s">
        <v>105</v>
      </c>
      <c r="BA52" s="266" t="s">
        <v>82</v>
      </c>
      <c r="BC52" s="266">
        <f>AW52+AX52</f>
        <v>0</v>
      </c>
      <c r="BD52" s="266">
        <f>H52/(100-BE52)*100</f>
        <v>0</v>
      </c>
      <c r="BE52" s="266">
        <v>0</v>
      </c>
      <c r="BF52" s="266">
        <f>O52</f>
        <v>0</v>
      </c>
      <c r="BH52" s="266">
        <f>G52*AO52</f>
        <v>0</v>
      </c>
      <c r="BI52" s="266">
        <f>G52*AP52</f>
        <v>0</v>
      </c>
      <c r="BJ52" s="266">
        <f>G52*H52</f>
        <v>0</v>
      </c>
      <c r="BL52" s="266">
        <v>11</v>
      </c>
      <c r="BW52" s="266" t="str">
        <f>I52</f>
        <v>12</v>
      </c>
      <c r="BX52" s="266" t="s">
        <v>149</v>
      </c>
    </row>
    <row r="53" spans="1:76" s="228" customFormat="1" ht="6.75" customHeight="1" x14ac:dyDescent="0.25">
      <c r="A53" s="272"/>
      <c r="B53" s="331"/>
      <c r="C53" s="333" t="s">
        <v>100</v>
      </c>
      <c r="D53" s="272"/>
      <c r="E53" s="236" t="str">
        <f>D50</f>
        <v xml:space="preserve">Třídění lomového kamene </v>
      </c>
      <c r="F53" s="263" t="s">
        <v>103</v>
      </c>
      <c r="G53" s="234">
        <f>G50</f>
        <v>9.152000000000001</v>
      </c>
      <c r="H53" s="233"/>
      <c r="I53" s="233"/>
      <c r="J53" s="232"/>
      <c r="K53" s="232"/>
      <c r="L53" s="231"/>
      <c r="M53" s="231"/>
      <c r="N53" s="230"/>
      <c r="O53" s="229"/>
    </row>
    <row r="54" spans="1:76" x14ac:dyDescent="0.25">
      <c r="A54" s="262"/>
      <c r="B54" s="261"/>
      <c r="C54" s="260"/>
      <c r="D54" s="259" t="str">
        <f>'1-Rekapitulace'!B16</f>
        <v>979 : Přesuny sutí, skládkovné</v>
      </c>
      <c r="E54" s="259"/>
      <c r="F54" s="258"/>
      <c r="G54" s="257"/>
      <c r="H54" s="271"/>
      <c r="I54" s="270"/>
      <c r="J54" s="254"/>
      <c r="K54" s="254"/>
      <c r="L54" s="269">
        <f>SUM(L55:L69)</f>
        <v>0</v>
      </c>
      <c r="M54" s="268"/>
      <c r="N54" s="251"/>
      <c r="O54" s="250">
        <v>0</v>
      </c>
    </row>
    <row r="55" spans="1:76" s="266" customFormat="1" x14ac:dyDescent="0.2">
      <c r="A55" s="249">
        <f>A52+1</f>
        <v>16</v>
      </c>
      <c r="B55" s="248"/>
      <c r="C55" s="247" t="s">
        <v>99</v>
      </c>
      <c r="D55" s="246" t="s">
        <v>98</v>
      </c>
      <c r="E55" s="246"/>
      <c r="F55" s="245" t="s">
        <v>79</v>
      </c>
      <c r="G55" s="244">
        <f>SUM(G56:G56)</f>
        <v>91.647942009999994</v>
      </c>
      <c r="H55" s="243"/>
      <c r="I55" s="242" t="s">
        <v>104</v>
      </c>
      <c r="J55" s="231">
        <f t="shared" ref="J55" si="4">G55*AO55</f>
        <v>0</v>
      </c>
      <c r="K55" s="241">
        <f t="shared" ref="K55" si="5">G55*AP55</f>
        <v>1374.71913015</v>
      </c>
      <c r="L55" s="240">
        <f t="shared" ref="L55" si="6">G55*H55</f>
        <v>0</v>
      </c>
      <c r="M55" s="231">
        <f t="shared" ref="M55" si="7">L55*(1+BW55/100)</f>
        <v>0</v>
      </c>
      <c r="N55" s="239">
        <v>0</v>
      </c>
      <c r="O55" s="238">
        <f t="shared" ref="O55" si="8">G55*N55</f>
        <v>0</v>
      </c>
      <c r="P55" s="209" t="s">
        <v>181</v>
      </c>
      <c r="AB55" s="266">
        <f>IF(AS55="5",BL55,0)</f>
        <v>0</v>
      </c>
      <c r="AD55" s="266">
        <f>IF(AS55="1",BJ55,0)</f>
        <v>0</v>
      </c>
      <c r="AE55" s="266">
        <f>IF(AS55="1",BK55,0)</f>
        <v>0</v>
      </c>
      <c r="AF55" s="266">
        <f>IF(AS55="7",BJ55,0)</f>
        <v>0</v>
      </c>
      <c r="AG55" s="266">
        <f>IF(AS55="7",BK55,0)</f>
        <v>0</v>
      </c>
      <c r="AH55" s="266">
        <f>IF(AS55="2",BJ55,0)</f>
        <v>0</v>
      </c>
      <c r="AI55" s="266">
        <f>IF(AS55="2",BK55,0)</f>
        <v>0</v>
      </c>
      <c r="AJ55" s="266">
        <f>IF(AS55="0",BL55,0)</f>
        <v>0</v>
      </c>
      <c r="AL55" s="266">
        <f>IF(AP55=0,L55,0)</f>
        <v>0</v>
      </c>
      <c r="AM55" s="266">
        <f>IF(AP55=15,L55,0)</f>
        <v>0</v>
      </c>
      <c r="AN55" s="266">
        <f>IF(AP55=21,L55,0)</f>
        <v>0</v>
      </c>
      <c r="AP55" s="266">
        <v>15</v>
      </c>
      <c r="AQ55" s="266">
        <f>H55*0</f>
        <v>0</v>
      </c>
      <c r="AR55" s="266">
        <f>H55*(1-0)</f>
        <v>0</v>
      </c>
      <c r="AS55" s="266" t="s">
        <v>85</v>
      </c>
      <c r="AX55" s="266">
        <f>AY55+AZ55</f>
        <v>0</v>
      </c>
      <c r="AY55" s="266">
        <f>G55*AQ55</f>
        <v>0</v>
      </c>
      <c r="AZ55" s="266">
        <f>G55*AR55</f>
        <v>0</v>
      </c>
      <c r="BA55" s="266" t="s">
        <v>84</v>
      </c>
      <c r="BB55" s="266" t="s">
        <v>83</v>
      </c>
      <c r="BC55" s="266" t="s">
        <v>82</v>
      </c>
      <c r="BE55" s="266">
        <f>AY55+AZ55</f>
        <v>0</v>
      </c>
      <c r="BF55" s="266">
        <f>H55/(100-BG55)*100</f>
        <v>0</v>
      </c>
      <c r="BG55" s="266">
        <v>0</v>
      </c>
      <c r="BH55" s="266">
        <f>O55</f>
        <v>0</v>
      </c>
      <c r="BJ55" s="266">
        <f>G55*AQ55</f>
        <v>0</v>
      </c>
      <c r="BK55" s="266">
        <f>G55*AR55</f>
        <v>0</v>
      </c>
      <c r="BL55" s="266">
        <f>G55*H55</f>
        <v>0</v>
      </c>
      <c r="BM55" s="266" t="s">
        <v>81</v>
      </c>
      <c r="BN55" s="266" t="s">
        <v>80</v>
      </c>
    </row>
    <row r="56" spans="1:76" s="228" customFormat="1" ht="6.75" customHeight="1" x14ac:dyDescent="0.25">
      <c r="A56" s="264"/>
      <c r="B56" s="237"/>
      <c r="C56" s="265" t="s">
        <v>86</v>
      </c>
      <c r="D56" s="264"/>
      <c r="E56" s="236" t="str">
        <f>D28</f>
        <v>98 : demolice</v>
      </c>
      <c r="F56" s="263" t="s">
        <v>79</v>
      </c>
      <c r="G56" s="234">
        <f>O28</f>
        <v>91.647942009999994</v>
      </c>
      <c r="H56" s="233"/>
      <c r="I56" s="233"/>
      <c r="J56" s="232"/>
      <c r="K56" s="232"/>
      <c r="L56" s="231"/>
      <c r="M56" s="231"/>
      <c r="N56" s="230"/>
      <c r="O56" s="229"/>
    </row>
    <row r="57" spans="1:76" s="266" customFormat="1" x14ac:dyDescent="0.2">
      <c r="A57" s="249">
        <f>A55+1</f>
        <v>17</v>
      </c>
      <c r="B57" s="248"/>
      <c r="C57" s="247" t="s">
        <v>97</v>
      </c>
      <c r="D57" s="246" t="s">
        <v>96</v>
      </c>
      <c r="E57" s="246"/>
      <c r="F57" s="245" t="s">
        <v>79</v>
      </c>
      <c r="G57" s="244">
        <f>G55</f>
        <v>91.647942009999994</v>
      </c>
      <c r="H57" s="243"/>
      <c r="I57" s="242" t="s">
        <v>104</v>
      </c>
      <c r="J57" s="231">
        <f t="shared" ref="J57:J59" si="9">G57*AO57</f>
        <v>0</v>
      </c>
      <c r="K57" s="241">
        <f t="shared" ref="K57:K59" si="10">G57*AP57</f>
        <v>1374.71913015</v>
      </c>
      <c r="L57" s="240">
        <f t="shared" ref="L57:L59" si="11">G57*H57</f>
        <v>0</v>
      </c>
      <c r="M57" s="231">
        <f t="shared" ref="M57:M59" si="12">L57*(1+BW57/100)</f>
        <v>0</v>
      </c>
      <c r="N57" s="239">
        <v>0</v>
      </c>
      <c r="O57" s="238">
        <f t="shared" ref="O57:O59" si="13">G57*N57</f>
        <v>0</v>
      </c>
      <c r="P57" s="209" t="s">
        <v>181</v>
      </c>
      <c r="AB57" s="266">
        <f>IF(AS57="5",BL57,0)</f>
        <v>0</v>
      </c>
      <c r="AD57" s="266">
        <f>IF(AS57="1",BJ57,0)</f>
        <v>0</v>
      </c>
      <c r="AE57" s="266">
        <f>IF(AS57="1",BK57,0)</f>
        <v>0</v>
      </c>
      <c r="AF57" s="266">
        <f>IF(AS57="7",BJ57,0)</f>
        <v>0</v>
      </c>
      <c r="AG57" s="266">
        <f>IF(AS57="7",BK57,0)</f>
        <v>0</v>
      </c>
      <c r="AH57" s="266">
        <f>IF(AS57="2",BJ57,0)</f>
        <v>0</v>
      </c>
      <c r="AI57" s="266">
        <f>IF(AS57="2",BK57,0)</f>
        <v>0</v>
      </c>
      <c r="AJ57" s="266">
        <f>IF(AS57="0",BL57,0)</f>
        <v>0</v>
      </c>
      <c r="AL57" s="266">
        <f>IF(AP57=0,L57,0)</f>
        <v>0</v>
      </c>
      <c r="AM57" s="266">
        <f>IF(AP57=15,L57,0)</f>
        <v>0</v>
      </c>
      <c r="AN57" s="266">
        <f>IF(AP57=21,L57,0)</f>
        <v>0</v>
      </c>
      <c r="AP57" s="266">
        <v>15</v>
      </c>
      <c r="AQ57" s="266">
        <f>H57*0</f>
        <v>0</v>
      </c>
      <c r="AR57" s="266">
        <f>H57*(1-0)</f>
        <v>0</v>
      </c>
      <c r="AS57" s="266" t="s">
        <v>85</v>
      </c>
      <c r="AX57" s="266">
        <f>AY57+AZ57</f>
        <v>0</v>
      </c>
      <c r="AY57" s="266">
        <f>G57*AQ57</f>
        <v>0</v>
      </c>
      <c r="AZ57" s="266">
        <f>G57*AR57</f>
        <v>0</v>
      </c>
      <c r="BA57" s="266" t="s">
        <v>84</v>
      </c>
      <c r="BB57" s="266" t="s">
        <v>83</v>
      </c>
      <c r="BC57" s="266" t="s">
        <v>82</v>
      </c>
      <c r="BE57" s="266">
        <f>AY57+AZ57</f>
        <v>0</v>
      </c>
      <c r="BF57" s="266">
        <f>H57/(100-BG57)*100</f>
        <v>0</v>
      </c>
      <c r="BG57" s="266">
        <v>0</v>
      </c>
      <c r="BH57" s="266">
        <f>O57</f>
        <v>0</v>
      </c>
      <c r="BJ57" s="266">
        <f>G57*AQ57</f>
        <v>0</v>
      </c>
      <c r="BK57" s="266">
        <f>G57*AR57</f>
        <v>0</v>
      </c>
      <c r="BL57" s="266">
        <f>G57*H57</f>
        <v>0</v>
      </c>
      <c r="BM57" s="266" t="s">
        <v>81</v>
      </c>
      <c r="BN57" s="266" t="s">
        <v>80</v>
      </c>
    </row>
    <row r="58" spans="1:76" s="228" customFormat="1" ht="6.75" customHeight="1" x14ac:dyDescent="0.25">
      <c r="A58" s="264"/>
      <c r="B58" s="237"/>
      <c r="C58" s="265" t="s">
        <v>86</v>
      </c>
      <c r="D58" s="264"/>
      <c r="E58" s="236" t="str">
        <f>D55</f>
        <v>Vnitrostaveništní doprava suti do 10 m</v>
      </c>
      <c r="F58" s="263" t="s">
        <v>79</v>
      </c>
      <c r="G58" s="234">
        <f>G55</f>
        <v>91.647942009999994</v>
      </c>
      <c r="H58" s="233"/>
      <c r="I58" s="233"/>
      <c r="J58" s="232"/>
      <c r="K58" s="232"/>
      <c r="L58" s="231"/>
      <c r="M58" s="231"/>
      <c r="N58" s="230"/>
      <c r="O58" s="229"/>
    </row>
    <row r="59" spans="1:76" x14ac:dyDescent="0.25">
      <c r="A59" s="249">
        <f>A57+1</f>
        <v>18</v>
      </c>
      <c r="B59" s="248"/>
      <c r="C59" s="247" t="s">
        <v>95</v>
      </c>
      <c r="D59" s="246" t="s">
        <v>94</v>
      </c>
      <c r="E59" s="246"/>
      <c r="F59" s="245" t="s">
        <v>79</v>
      </c>
      <c r="G59" s="244">
        <f>SUM(G60:G61)</f>
        <v>68.757691769999994</v>
      </c>
      <c r="H59" s="243"/>
      <c r="I59" s="242" t="s">
        <v>104</v>
      </c>
      <c r="J59" s="231">
        <f t="shared" si="9"/>
        <v>0</v>
      </c>
      <c r="K59" s="241">
        <f t="shared" si="10"/>
        <v>1031.3653765499998</v>
      </c>
      <c r="L59" s="240">
        <f t="shared" si="11"/>
        <v>0</v>
      </c>
      <c r="M59" s="231">
        <f t="shared" si="12"/>
        <v>0</v>
      </c>
      <c r="N59" s="239">
        <v>0</v>
      </c>
      <c r="O59" s="238">
        <f t="shared" si="13"/>
        <v>0</v>
      </c>
      <c r="P59" s="209" t="s">
        <v>181</v>
      </c>
      <c r="AB59" s="208">
        <f>IF(AS59="5",BL59,0)</f>
        <v>0</v>
      </c>
      <c r="AD59" s="208">
        <f>IF(AS59="1",BJ59,0)</f>
        <v>0</v>
      </c>
      <c r="AE59" s="208">
        <f>IF(AS59="1",BK59,0)</f>
        <v>0</v>
      </c>
      <c r="AF59" s="208">
        <f>IF(AS59="7",BJ59,0)</f>
        <v>0</v>
      </c>
      <c r="AG59" s="208">
        <f>IF(AS59="7",BK59,0)</f>
        <v>0</v>
      </c>
      <c r="AH59" s="208">
        <f>IF(AS59="2",BJ59,0)</f>
        <v>0</v>
      </c>
      <c r="AI59" s="208">
        <f>IF(AS59="2",BK59,0)</f>
        <v>0</v>
      </c>
      <c r="AJ59" s="208">
        <f>IF(AS59="0",BL59,0)</f>
        <v>0</v>
      </c>
      <c r="AL59" s="208">
        <f>IF(AP59=0,L59,0)</f>
        <v>0</v>
      </c>
      <c r="AM59" s="208">
        <f>IF(AP59=15,L59,0)</f>
        <v>0</v>
      </c>
      <c r="AN59" s="208">
        <f>IF(AP59=21,L59,0)</f>
        <v>0</v>
      </c>
      <c r="AP59" s="208">
        <v>15</v>
      </c>
      <c r="AQ59" s="208">
        <f>H59*0</f>
        <v>0</v>
      </c>
      <c r="AR59" s="208">
        <f>H59*(1-0)</f>
        <v>0</v>
      </c>
      <c r="AS59" s="208" t="s">
        <v>85</v>
      </c>
      <c r="AX59" s="208">
        <f>AY59+AZ59</f>
        <v>0</v>
      </c>
      <c r="AY59" s="208">
        <f>G59*AQ59</f>
        <v>0</v>
      </c>
      <c r="AZ59" s="208">
        <f>G59*AR59</f>
        <v>0</v>
      </c>
      <c r="BA59" s="208" t="s">
        <v>84</v>
      </c>
      <c r="BB59" s="208" t="s">
        <v>83</v>
      </c>
      <c r="BC59" s="208" t="s">
        <v>82</v>
      </c>
      <c r="BE59" s="208">
        <f>AY59+AZ59</f>
        <v>0</v>
      </c>
      <c r="BF59" s="208">
        <f>H59/(100-BG59)*100</f>
        <v>0</v>
      </c>
      <c r="BG59" s="208">
        <v>0</v>
      </c>
      <c r="BH59" s="208">
        <f>O59</f>
        <v>0</v>
      </c>
      <c r="BJ59" s="208">
        <f>G59*AQ59</f>
        <v>0</v>
      </c>
      <c r="BK59" s="208">
        <f>G59*AR59</f>
        <v>0</v>
      </c>
      <c r="BL59" s="208">
        <f>G59*H59</f>
        <v>0</v>
      </c>
      <c r="BM59" s="208" t="s">
        <v>81</v>
      </c>
      <c r="BN59" s="208" t="s">
        <v>80</v>
      </c>
    </row>
    <row r="60" spans="1:76" s="228" customFormat="1" ht="6.75" customHeight="1" x14ac:dyDescent="0.25">
      <c r="A60" s="264"/>
      <c r="B60" s="237"/>
      <c r="C60" s="265" t="s">
        <v>86</v>
      </c>
      <c r="D60" s="264"/>
      <c r="E60" s="236" t="str">
        <f>D55</f>
        <v>Vnitrostaveništní doprava suti do 10 m</v>
      </c>
      <c r="F60" s="263" t="s">
        <v>79</v>
      </c>
      <c r="G60" s="234">
        <f>G55</f>
        <v>91.647942009999994</v>
      </c>
      <c r="H60" s="233"/>
      <c r="I60" s="233"/>
      <c r="J60" s="232"/>
      <c r="K60" s="232"/>
      <c r="L60" s="231"/>
      <c r="M60" s="231"/>
      <c r="N60" s="230"/>
      <c r="O60" s="229"/>
    </row>
    <row r="61" spans="1:76" s="228" customFormat="1" ht="6.75" customHeight="1" x14ac:dyDescent="0.25">
      <c r="A61" s="264">
        <f>O39</f>
        <v>22.89025024</v>
      </c>
      <c r="B61" s="237"/>
      <c r="C61" s="265" t="s">
        <v>87</v>
      </c>
      <c r="D61" s="264">
        <v>-1</v>
      </c>
      <c r="E61" s="236" t="str">
        <f>D39</f>
        <v>Bourání nadzákladového zdiva z kamene</v>
      </c>
      <c r="F61" s="263" t="s">
        <v>79</v>
      </c>
      <c r="G61" s="234">
        <f>D61*A61</f>
        <v>-22.89025024</v>
      </c>
      <c r="H61" s="233"/>
      <c r="I61" s="233"/>
      <c r="J61" s="232"/>
      <c r="K61" s="232"/>
      <c r="L61" s="231"/>
      <c r="M61" s="231"/>
      <c r="N61" s="230"/>
      <c r="O61" s="229"/>
    </row>
    <row r="62" spans="1:76" x14ac:dyDescent="0.25">
      <c r="A62" s="249">
        <f>A59+1</f>
        <v>19</v>
      </c>
      <c r="B62" s="248"/>
      <c r="C62" s="247" t="s">
        <v>93</v>
      </c>
      <c r="D62" s="246" t="s">
        <v>92</v>
      </c>
      <c r="E62" s="246"/>
      <c r="F62" s="245" t="s">
        <v>79</v>
      </c>
      <c r="G62" s="267">
        <f>G63</f>
        <v>618.8192259299999</v>
      </c>
      <c r="H62" s="243"/>
      <c r="I62" s="242" t="s">
        <v>104</v>
      </c>
      <c r="J62" s="231">
        <f t="shared" ref="J62" si="14">G62*AO62</f>
        <v>0</v>
      </c>
      <c r="K62" s="241">
        <f t="shared" ref="K62" si="15">G62*AP62</f>
        <v>9282.288388949999</v>
      </c>
      <c r="L62" s="240">
        <f t="shared" ref="L62" si="16">G62*H62</f>
        <v>0</v>
      </c>
      <c r="M62" s="231">
        <f t="shared" ref="M62" si="17">L62*(1+BW62/100)</f>
        <v>0</v>
      </c>
      <c r="N62" s="239">
        <v>0</v>
      </c>
      <c r="O62" s="238">
        <f t="shared" ref="O62" si="18">G62*N62</f>
        <v>0</v>
      </c>
      <c r="P62" s="209" t="s">
        <v>181</v>
      </c>
      <c r="AB62" s="208">
        <f>IF(AS62="5",BL62,0)</f>
        <v>0</v>
      </c>
      <c r="AD62" s="208">
        <f>IF(AS62="1",BJ62,0)</f>
        <v>0</v>
      </c>
      <c r="AE62" s="208">
        <f>IF(AS62="1",BK62,0)</f>
        <v>0</v>
      </c>
      <c r="AF62" s="208">
        <f>IF(AS62="7",BJ62,0)</f>
        <v>0</v>
      </c>
      <c r="AG62" s="208">
        <f>IF(AS62="7",BK62,0)</f>
        <v>0</v>
      </c>
      <c r="AH62" s="208">
        <f>IF(AS62="2",BJ62,0)</f>
        <v>0</v>
      </c>
      <c r="AI62" s="208">
        <f>IF(AS62="2",BK62,0)</f>
        <v>0</v>
      </c>
      <c r="AJ62" s="208">
        <f>IF(AS62="0",BL62,0)</f>
        <v>0</v>
      </c>
      <c r="AL62" s="208">
        <f>IF(AP62=0,L62,0)</f>
        <v>0</v>
      </c>
      <c r="AM62" s="208">
        <f>IF(AP62=15,L62,0)</f>
        <v>0</v>
      </c>
      <c r="AN62" s="208">
        <f>IF(AP62=21,L62,0)</f>
        <v>0</v>
      </c>
      <c r="AP62" s="208">
        <v>15</v>
      </c>
      <c r="AQ62" s="208">
        <f>H62*0</f>
        <v>0</v>
      </c>
      <c r="AR62" s="208">
        <f>H62*(1-0)</f>
        <v>0</v>
      </c>
      <c r="AS62" s="208" t="s">
        <v>85</v>
      </c>
      <c r="AX62" s="208">
        <f>AY62+AZ62</f>
        <v>0</v>
      </c>
      <c r="AY62" s="208">
        <f>G62*AQ62</f>
        <v>0</v>
      </c>
      <c r="AZ62" s="208">
        <f>G62*AR62</f>
        <v>0</v>
      </c>
      <c r="BA62" s="208" t="s">
        <v>84</v>
      </c>
      <c r="BB62" s="208" t="s">
        <v>83</v>
      </c>
      <c r="BC62" s="208" t="s">
        <v>82</v>
      </c>
      <c r="BE62" s="208">
        <f>AY62+AZ62</f>
        <v>0</v>
      </c>
      <c r="BF62" s="208">
        <f>H62/(100-BG62)*100</f>
        <v>0</v>
      </c>
      <c r="BG62" s="208">
        <v>0</v>
      </c>
      <c r="BH62" s="208">
        <f>O62</f>
        <v>0</v>
      </c>
      <c r="BJ62" s="208">
        <f>G62*AQ62</f>
        <v>0</v>
      </c>
      <c r="BK62" s="208">
        <f>G62*AR62</f>
        <v>0</v>
      </c>
      <c r="BL62" s="208">
        <f>G62*H62</f>
        <v>0</v>
      </c>
      <c r="BM62" s="208" t="s">
        <v>81</v>
      </c>
      <c r="BN62" s="208" t="s">
        <v>80</v>
      </c>
    </row>
    <row r="63" spans="1:76" s="228" customFormat="1" ht="6.75" customHeight="1" x14ac:dyDescent="0.25">
      <c r="A63" s="264">
        <f>G59</f>
        <v>68.757691769999994</v>
      </c>
      <c r="B63" s="237"/>
      <c r="C63" s="265" t="s">
        <v>86</v>
      </c>
      <c r="D63" s="264">
        <v>9</v>
      </c>
      <c r="E63" s="236" t="str">
        <f>D59</f>
        <v>Odvoz suti a vybour. hmot na skládku do 1 km</v>
      </c>
      <c r="F63" s="263" t="s">
        <v>79</v>
      </c>
      <c r="G63" s="234">
        <f>D63*A63</f>
        <v>618.8192259299999</v>
      </c>
      <c r="H63" s="233"/>
      <c r="I63" s="233"/>
      <c r="J63" s="232"/>
      <c r="K63" s="232"/>
      <c r="L63" s="231"/>
      <c r="M63" s="231"/>
      <c r="N63" s="230"/>
      <c r="O63" s="229"/>
    </row>
    <row r="64" spans="1:76" s="266" customFormat="1" x14ac:dyDescent="0.2">
      <c r="A64" s="249">
        <f>A62+1</f>
        <v>20</v>
      </c>
      <c r="B64" s="248"/>
      <c r="C64" s="247" t="s">
        <v>91</v>
      </c>
      <c r="D64" s="246" t="s">
        <v>90</v>
      </c>
      <c r="E64" s="246"/>
      <c r="F64" s="245" t="s">
        <v>79</v>
      </c>
      <c r="G64" s="244">
        <f>G59</f>
        <v>68.757691769999994</v>
      </c>
      <c r="H64" s="243"/>
      <c r="I64" s="242" t="s">
        <v>104</v>
      </c>
      <c r="J64" s="231">
        <f t="shared" ref="J64" si="19">G64*AO64</f>
        <v>0</v>
      </c>
      <c r="K64" s="241">
        <f t="shared" ref="K64" si="20">G64*AP64</f>
        <v>1031.3653765499998</v>
      </c>
      <c r="L64" s="240">
        <f t="shared" ref="L64" si="21">G64*H64</f>
        <v>0</v>
      </c>
      <c r="M64" s="231">
        <f t="shared" ref="M64" si="22">L64*(1+BW64/100)</f>
        <v>0</v>
      </c>
      <c r="N64" s="239">
        <v>0</v>
      </c>
      <c r="O64" s="238">
        <f t="shared" ref="O64" si="23">G64*N64</f>
        <v>0</v>
      </c>
      <c r="P64" s="209" t="s">
        <v>181</v>
      </c>
      <c r="AB64" s="266">
        <f>IF(AS64="5",BL64,0)</f>
        <v>0</v>
      </c>
      <c r="AD64" s="266">
        <f>IF(AS64="1",BJ64,0)</f>
        <v>0</v>
      </c>
      <c r="AE64" s="266">
        <f>IF(AS64="1",BK64,0)</f>
        <v>0</v>
      </c>
      <c r="AF64" s="266">
        <f>IF(AS64="7",BJ64,0)</f>
        <v>0</v>
      </c>
      <c r="AG64" s="266">
        <f>IF(AS64="7",BK64,0)</f>
        <v>0</v>
      </c>
      <c r="AH64" s="266">
        <f>IF(AS64="2",BJ64,0)</f>
        <v>0</v>
      </c>
      <c r="AI64" s="266">
        <f>IF(AS64="2",BK64,0)</f>
        <v>0</v>
      </c>
      <c r="AJ64" s="266">
        <f>IF(AS64="0",BL64,0)</f>
        <v>0</v>
      </c>
      <c r="AL64" s="266">
        <f>IF(AP64=0,L64,0)</f>
        <v>0</v>
      </c>
      <c r="AM64" s="266">
        <f>IF(AP64=15,L64,0)</f>
        <v>0</v>
      </c>
      <c r="AN64" s="266">
        <f>IF(AP64=21,L64,0)</f>
        <v>0</v>
      </c>
      <c r="AP64" s="266">
        <v>15</v>
      </c>
      <c r="AQ64" s="266">
        <f>H64*0</f>
        <v>0</v>
      </c>
      <c r="AR64" s="266">
        <f>H64*(1-0)</f>
        <v>0</v>
      </c>
      <c r="AS64" s="266" t="s">
        <v>85</v>
      </c>
      <c r="AX64" s="266">
        <f>AY64+AZ64</f>
        <v>0</v>
      </c>
      <c r="AY64" s="266">
        <f>G64*AQ64</f>
        <v>0</v>
      </c>
      <c r="AZ64" s="266">
        <f>G64*AR64</f>
        <v>0</v>
      </c>
      <c r="BA64" s="266" t="s">
        <v>84</v>
      </c>
      <c r="BB64" s="266" t="s">
        <v>83</v>
      </c>
      <c r="BC64" s="266" t="s">
        <v>82</v>
      </c>
      <c r="BE64" s="266">
        <f>AY64+AZ64</f>
        <v>0</v>
      </c>
      <c r="BF64" s="266">
        <f>H64/(100-BG64)*100</f>
        <v>0</v>
      </c>
      <c r="BG64" s="266">
        <v>0</v>
      </c>
      <c r="BH64" s="266">
        <f>O64</f>
        <v>0</v>
      </c>
      <c r="BJ64" s="266">
        <f>G64*AQ64</f>
        <v>0</v>
      </c>
      <c r="BK64" s="266">
        <f>G64*AR64</f>
        <v>0</v>
      </c>
      <c r="BL64" s="266">
        <f>G64*H64</f>
        <v>0</v>
      </c>
      <c r="BM64" s="266" t="s">
        <v>81</v>
      </c>
      <c r="BN64" s="266" t="s">
        <v>80</v>
      </c>
    </row>
    <row r="65" spans="1:76" s="228" customFormat="1" ht="6.75" customHeight="1" x14ac:dyDescent="0.25">
      <c r="A65" s="264"/>
      <c r="B65" s="237"/>
      <c r="C65" s="265" t="s">
        <v>86</v>
      </c>
      <c r="D65" s="264"/>
      <c r="E65" s="236" t="str">
        <f>D59</f>
        <v>Odvoz suti a vybour. hmot na skládku do 1 km</v>
      </c>
      <c r="F65" s="263" t="s">
        <v>79</v>
      </c>
      <c r="G65" s="234">
        <f>G59</f>
        <v>68.757691769999994</v>
      </c>
      <c r="H65" s="233"/>
      <c r="I65" s="233"/>
      <c r="J65" s="232"/>
      <c r="K65" s="232"/>
      <c r="L65" s="231"/>
      <c r="M65" s="231"/>
      <c r="N65" s="230"/>
      <c r="O65" s="229"/>
    </row>
    <row r="66" spans="1:76" x14ac:dyDescent="0.25">
      <c r="A66" s="249">
        <f>A64+1</f>
        <v>21</v>
      </c>
      <c r="B66" s="248" t="s">
        <v>43</v>
      </c>
      <c r="C66" s="247" t="s">
        <v>89</v>
      </c>
      <c r="D66" s="246" t="s">
        <v>88</v>
      </c>
      <c r="E66" s="246"/>
      <c r="F66" s="245" t="s">
        <v>79</v>
      </c>
      <c r="G66" s="244">
        <f>SUM(G67:G68)</f>
        <v>68.081104169999989</v>
      </c>
      <c r="H66" s="243"/>
      <c r="I66" s="242" t="s">
        <v>104</v>
      </c>
      <c r="J66" s="231">
        <f t="shared" ref="J66" si="24">G66*AO66</f>
        <v>0</v>
      </c>
      <c r="K66" s="241">
        <f t="shared" ref="K66" si="25">G66*AP66</f>
        <v>1021.2165625499998</v>
      </c>
      <c r="L66" s="240">
        <f t="shared" ref="L66" si="26">G66*H66</f>
        <v>0</v>
      </c>
      <c r="M66" s="231">
        <f t="shared" ref="M66" si="27">L66*(1+BW66/100)</f>
        <v>0</v>
      </c>
      <c r="N66" s="239">
        <v>0</v>
      </c>
      <c r="O66" s="238">
        <f t="shared" ref="O66" si="28">G66*N66</f>
        <v>0</v>
      </c>
      <c r="P66" s="209" t="s">
        <v>181</v>
      </c>
      <c r="AB66" s="208">
        <f>IF(AS66="5",BL66,0)</f>
        <v>0</v>
      </c>
      <c r="AD66" s="208">
        <f>IF(AS66="1",BJ66,0)</f>
        <v>0</v>
      </c>
      <c r="AE66" s="208">
        <f>IF(AS66="1",BK66,0)</f>
        <v>0</v>
      </c>
      <c r="AF66" s="208">
        <f>IF(AS66="7",BJ66,0)</f>
        <v>0</v>
      </c>
      <c r="AG66" s="208">
        <f>IF(AS66="7",BK66,0)</f>
        <v>0</v>
      </c>
      <c r="AH66" s="208">
        <f>IF(AS66="2",BJ66,0)</f>
        <v>0</v>
      </c>
      <c r="AI66" s="208">
        <f>IF(AS66="2",BK66,0)</f>
        <v>0</v>
      </c>
      <c r="AJ66" s="208">
        <f>IF(AS66="0",BL66,0)</f>
        <v>0</v>
      </c>
      <c r="AK66" s="208" t="s">
        <v>43</v>
      </c>
      <c r="AL66" s="208">
        <f>IF(AP66=0,L66,0)</f>
        <v>0</v>
      </c>
      <c r="AM66" s="208">
        <f>IF(AP66=15,L66,0)</f>
        <v>0</v>
      </c>
      <c r="AN66" s="208">
        <f>IF(AP66=21,L66,0)</f>
        <v>0</v>
      </c>
      <c r="AP66" s="208">
        <v>15</v>
      </c>
      <c r="AQ66" s="208">
        <f>H66*0</f>
        <v>0</v>
      </c>
      <c r="AR66" s="208">
        <f>H66*(1-0)</f>
        <v>0</v>
      </c>
      <c r="AS66" s="208" t="s">
        <v>85</v>
      </c>
      <c r="AX66" s="208">
        <f>AY66+AZ66</f>
        <v>0</v>
      </c>
      <c r="AY66" s="208">
        <f>G66*AQ66</f>
        <v>0</v>
      </c>
      <c r="AZ66" s="208">
        <f>G66*AR66</f>
        <v>0</v>
      </c>
      <c r="BA66" s="208" t="s">
        <v>84</v>
      </c>
      <c r="BB66" s="208" t="s">
        <v>83</v>
      </c>
      <c r="BC66" s="208" t="s">
        <v>82</v>
      </c>
      <c r="BE66" s="208">
        <f>AY66+AZ66</f>
        <v>0</v>
      </c>
      <c r="BF66" s="208">
        <f>H66/(100-BG66)*100</f>
        <v>0</v>
      </c>
      <c r="BG66" s="208">
        <v>0</v>
      </c>
      <c r="BH66" s="208">
        <f>O66</f>
        <v>0</v>
      </c>
      <c r="BJ66" s="208">
        <f>G66*AQ66</f>
        <v>0</v>
      </c>
      <c r="BK66" s="208">
        <f>G66*AR66</f>
        <v>0</v>
      </c>
      <c r="BL66" s="208">
        <f>G66*H66</f>
        <v>0</v>
      </c>
    </row>
    <row r="67" spans="1:76" s="228" customFormat="1" ht="6.75" customHeight="1" x14ac:dyDescent="0.25">
      <c r="A67" s="264"/>
      <c r="B67" s="237"/>
      <c r="C67" s="265" t="s">
        <v>86</v>
      </c>
      <c r="D67" s="264"/>
      <c r="E67" s="236" t="str">
        <f>D64</f>
        <v>Uložení suti na skládku bez zhutnění</v>
      </c>
      <c r="F67" s="263" t="s">
        <v>79</v>
      </c>
      <c r="G67" s="234">
        <f>G64</f>
        <v>68.757691769999994</v>
      </c>
      <c r="H67" s="233"/>
      <c r="I67" s="233"/>
      <c r="J67" s="232"/>
      <c r="K67" s="232"/>
      <c r="L67" s="231"/>
      <c r="M67" s="231"/>
      <c r="N67" s="230"/>
      <c r="O67" s="229"/>
    </row>
    <row r="68" spans="1:76" s="228" customFormat="1" ht="6.75" customHeight="1" x14ac:dyDescent="0.25">
      <c r="A68" s="264">
        <f>G69</f>
        <v>0.67658760000000007</v>
      </c>
      <c r="B68" s="237"/>
      <c r="C68" s="265" t="s">
        <v>87</v>
      </c>
      <c r="D68" s="264">
        <v>-1</v>
      </c>
      <c r="E68" s="236" t="str">
        <f>D69</f>
        <v>Výkup kovů - železný šrot tl. do 4 mm</v>
      </c>
      <c r="F68" s="263" t="s">
        <v>79</v>
      </c>
      <c r="G68" s="234">
        <f>D68*A68</f>
        <v>-0.67658760000000007</v>
      </c>
      <c r="H68" s="233"/>
      <c r="I68" s="233"/>
      <c r="J68" s="232"/>
      <c r="K68" s="232"/>
      <c r="L68" s="231"/>
      <c r="M68" s="231"/>
      <c r="N68" s="230"/>
      <c r="O68" s="229"/>
    </row>
    <row r="69" spans="1:76" s="266" customFormat="1" x14ac:dyDescent="0.2">
      <c r="A69" s="249">
        <f>A66+1</f>
        <v>22</v>
      </c>
      <c r="B69" s="248" t="s">
        <v>43</v>
      </c>
      <c r="C69" s="247" t="s">
        <v>141</v>
      </c>
      <c r="D69" s="246" t="s">
        <v>142</v>
      </c>
      <c r="E69" s="246"/>
      <c r="F69" s="245" t="s">
        <v>79</v>
      </c>
      <c r="G69" s="267">
        <f>G70</f>
        <v>0.67658760000000007</v>
      </c>
      <c r="H69" s="243"/>
      <c r="I69" s="242" t="s">
        <v>104</v>
      </c>
      <c r="J69" s="231">
        <f t="shared" ref="J69" si="29">G69*AO69</f>
        <v>0</v>
      </c>
      <c r="K69" s="241">
        <f t="shared" ref="K69" si="30">G69*AP69</f>
        <v>0</v>
      </c>
      <c r="L69" s="240">
        <f t="shared" ref="L69" si="31">G69*H69</f>
        <v>0</v>
      </c>
      <c r="M69" s="231">
        <f t="shared" ref="M69" si="32">L69*(1+BW69/100)</f>
        <v>0</v>
      </c>
      <c r="N69" s="239">
        <v>0</v>
      </c>
      <c r="O69" s="238">
        <f t="shared" ref="O69" si="33">G69*N69</f>
        <v>0</v>
      </c>
      <c r="P69" s="209" t="s">
        <v>181</v>
      </c>
      <c r="Z69" s="266">
        <f t="shared" ref="Z69" si="34">IF(AQ69="5",BJ69,0)</f>
        <v>0</v>
      </c>
      <c r="AB69" s="266">
        <f t="shared" ref="AB69" si="35">IF(AQ69="1",BH69,0)</f>
        <v>0</v>
      </c>
      <c r="AC69" s="266">
        <f t="shared" ref="AC69" si="36">IF(AQ69="1",BI69,0)</f>
        <v>0</v>
      </c>
      <c r="AD69" s="266">
        <f t="shared" ref="AD69" si="37">IF(AQ69="7",BH69,0)</f>
        <v>0</v>
      </c>
      <c r="AE69" s="266">
        <f t="shared" ref="AE69" si="38">IF(AQ69="7",BI69,0)</f>
        <v>0</v>
      </c>
      <c r="AF69" s="266">
        <f t="shared" ref="AF69" si="39">IF(AQ69="2",BH69,0)</f>
        <v>0</v>
      </c>
      <c r="AG69" s="266">
        <f t="shared" ref="AG69" si="40">IF(AQ69="2",BI69,0)</f>
        <v>0</v>
      </c>
      <c r="AH69" s="266">
        <f t="shared" ref="AH69" si="41">IF(AQ69="0",BJ69,0)</f>
        <v>0</v>
      </c>
      <c r="AI69" s="266" t="s">
        <v>43</v>
      </c>
      <c r="AJ69" s="266">
        <f t="shared" ref="AJ69" si="42">IF(AN69=0,L69,0)</f>
        <v>0</v>
      </c>
      <c r="AK69" s="266">
        <f t="shared" ref="AK69" si="43">IF(AN69=12,L69,0)</f>
        <v>0</v>
      </c>
      <c r="AL69" s="266">
        <f t="shared" ref="AL69" si="44">IF(AN69=21,L69,0)</f>
        <v>0</v>
      </c>
      <c r="AN69" s="266">
        <v>12</v>
      </c>
      <c r="AO69" s="266">
        <f t="shared" ref="AO69" si="45">H69*0</f>
        <v>0</v>
      </c>
      <c r="AP69" s="266">
        <f t="shared" ref="AP69" si="46">H69*(1-0)</f>
        <v>0</v>
      </c>
      <c r="AQ69" s="266" t="s">
        <v>85</v>
      </c>
      <c r="AV69" s="266">
        <f t="shared" ref="AV69" si="47">AW69+AX69</f>
        <v>0</v>
      </c>
      <c r="AW69" s="266">
        <f t="shared" ref="AW69" si="48">G69*AO69</f>
        <v>0</v>
      </c>
      <c r="AX69" s="266">
        <f t="shared" ref="AX69" si="49">G69*AP69</f>
        <v>0</v>
      </c>
      <c r="AY69" s="266" t="s">
        <v>84</v>
      </c>
      <c r="AZ69" s="266" t="s">
        <v>83</v>
      </c>
      <c r="BA69" s="266" t="s">
        <v>82</v>
      </c>
      <c r="BC69" s="266">
        <f t="shared" ref="BC69" si="50">AW69+AX69</f>
        <v>0</v>
      </c>
      <c r="BD69" s="266">
        <f t="shared" ref="BD69" si="51">H69/(100-BE69)*100</f>
        <v>0</v>
      </c>
      <c r="BE69" s="266">
        <v>0</v>
      </c>
      <c r="BF69" s="266">
        <f t="shared" ref="BF69" si="52">O69</f>
        <v>0</v>
      </c>
      <c r="BH69" s="266">
        <f t="shared" ref="BH69" si="53">G69*AO69</f>
        <v>0</v>
      </c>
      <c r="BI69" s="266">
        <f t="shared" ref="BI69" si="54">G69*AP69</f>
        <v>0</v>
      </c>
      <c r="BJ69" s="266">
        <f t="shared" ref="BJ69" si="55">G69*H69</f>
        <v>0</v>
      </c>
      <c r="BW69" s="266" t="str">
        <f t="shared" ref="BW69" si="56">I69</f>
        <v>12</v>
      </c>
      <c r="BX69" s="266" t="s">
        <v>142</v>
      </c>
    </row>
    <row r="70" spans="1:76" s="228" customFormat="1" ht="6.75" customHeight="1" x14ac:dyDescent="0.25">
      <c r="A70" s="264"/>
      <c r="B70" s="237"/>
      <c r="C70" s="265" t="s">
        <v>86</v>
      </c>
      <c r="D70" s="264"/>
      <c r="E70" s="236" t="str">
        <f>D29</f>
        <v>Demontáž krytiny střech z plechu pozinkovaného</v>
      </c>
      <c r="F70" s="263" t="s">
        <v>79</v>
      </c>
      <c r="G70" s="234">
        <f>O29</f>
        <v>0.67658760000000007</v>
      </c>
      <c r="H70" s="233"/>
      <c r="I70" s="233"/>
      <c r="J70" s="232"/>
      <c r="K70" s="232"/>
      <c r="L70" s="231"/>
      <c r="M70" s="231"/>
      <c r="N70" s="230"/>
      <c r="O70" s="229"/>
    </row>
    <row r="71" spans="1:76" ht="13.5" x14ac:dyDescent="0.25">
      <c r="H71" s="223"/>
      <c r="I71" s="222"/>
      <c r="J71" s="222"/>
      <c r="K71" s="222"/>
      <c r="L71" s="227">
        <f>SUM(L9:L70)/2</f>
        <v>0</v>
      </c>
      <c r="M71" s="226"/>
    </row>
    <row r="72" spans="1:76" ht="13.5" x14ac:dyDescent="0.25">
      <c r="D72" s="225"/>
      <c r="E72" s="225"/>
      <c r="F72" s="224"/>
      <c r="H72" s="223"/>
      <c r="I72" s="222"/>
      <c r="J72" s="222"/>
      <c r="K72" s="222"/>
      <c r="L72" s="221">
        <f>'1-Rekapitulace'!I18</f>
        <v>0</v>
      </c>
      <c r="M72" s="220"/>
    </row>
  </sheetData>
  <mergeCells count="3">
    <mergeCell ref="N7:O7"/>
    <mergeCell ref="D7:E7"/>
    <mergeCell ref="D8:E8"/>
  </mergeCells>
  <pageMargins left="0.59055118110236227" right="0.19685039370078741" top="0.39370078740157483" bottom="0.31496062992125984" header="0" footer="0"/>
  <pageSetup paperSize="9" scale="94" orientation="portrait" verticalDpi="300" r:id="rId1"/>
  <headerFooter alignWithMargins="0">
    <oddFooter>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1-Krycí list</vt:lpstr>
      <vt:lpstr>1-Rekapitulace</vt:lpstr>
      <vt:lpstr>1-Položky</vt:lpstr>
      <vt:lpstr>'1-Krycí list'!Oblast_tisku</vt:lpstr>
      <vt:lpstr>'1-Položky'!Oblast_tisku</vt:lpstr>
      <vt:lpstr>'1-Rekapitulace'!Oblast_tisku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</dc:creator>
  <cp:lastModifiedBy>Petr Löffler</cp:lastModifiedBy>
  <cp:lastPrinted>2024-09-10T07:52:11Z</cp:lastPrinted>
  <dcterms:created xsi:type="dcterms:W3CDTF">2015-06-05T18:19:34Z</dcterms:created>
  <dcterms:modified xsi:type="dcterms:W3CDTF">2025-01-14T07:14:57Z</dcterms:modified>
</cp:coreProperties>
</file>