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M:\AMAJETEK\aVÝBĚROVÁ ŘÍZENÍ + AKCE\2016\6 Komunikace Pod strání\2016\"/>
    </mc:Choice>
  </mc:AlternateContent>
  <bookViews>
    <workbookView xWindow="0" yWindow="0" windowWidth="1980" windowHeight="1170" activeTab="1"/>
  </bookViews>
  <sheets>
    <sheet name="Rekapitulace stavby" sheetId="1" r:id="rId1"/>
    <sheet name="002 - TRASA B = KOMUNIKAC..." sheetId="3" r:id="rId2"/>
    <sheet name="Pokyny pro vyplnění" sheetId="4" r:id="rId3"/>
  </sheets>
  <definedNames>
    <definedName name="_xlnm._FilterDatabase" localSheetId="1" hidden="1">'002 - TRASA B = KOMUNIKAC...'!$C$85:$K$85</definedName>
    <definedName name="_xlnm.Print_Titles" localSheetId="1">'002 - TRASA B = KOMUNIKAC...'!$85:$85</definedName>
    <definedName name="_xlnm.Print_Titles" localSheetId="0">'Rekapitulace stavby'!$49:$49</definedName>
    <definedName name="_xlnm.Print_Area" localSheetId="1">'002 - TRASA B = KOMUNIKAC...'!$C$4:$J$36,'002 - TRASA B = KOMUNIKAC...'!$C$42:$J$67,'002 - TRASA B = KOMUNIKAC...'!$C$73:$K$213</definedName>
    <definedName name="_xlnm.Print_Area" localSheetId="2">'Pokyny pro vyplnění'!$B$2:$K$69,'Pokyny pro vyplnění'!$B$72:$K$116,'Pokyny pro vyplnění'!$B$119:$K$188,'Pokyny pro vyplnění'!$B$192:$K$212</definedName>
    <definedName name="_xlnm.Print_Area" localSheetId="0">'Rekapitulace stavby'!$D$4:$AO$33,'Rekapitulace stavby'!$C$39:$AQ$54</definedName>
  </definedNames>
  <calcPr calcId="162913"/>
</workbook>
</file>

<file path=xl/calcChain.xml><?xml version="1.0" encoding="utf-8"?>
<calcChain xmlns="http://schemas.openxmlformats.org/spreadsheetml/2006/main">
  <c r="L41" i="1" l="1"/>
  <c r="L42" i="1"/>
  <c r="L44" i="1"/>
  <c r="AM44" i="1"/>
  <c r="L46" i="1"/>
  <c r="AM46" i="1"/>
  <c r="L47" i="1"/>
  <c r="AS51" i="1"/>
  <c r="AX52" i="1"/>
  <c r="AY52" i="1"/>
  <c r="AX53" i="1"/>
  <c r="AY53" i="1"/>
  <c r="AZ52" i="1"/>
  <c r="BA52" i="1"/>
  <c r="BB52" i="1"/>
  <c r="BC52" i="1"/>
  <c r="BD52" i="1"/>
  <c r="BD51" i="1" s="1"/>
  <c r="W30" i="1" s="1"/>
  <c r="E7" i="3"/>
  <c r="E45" i="3" s="1"/>
  <c r="J12" i="3"/>
  <c r="J49" i="3" s="1"/>
  <c r="J17" i="3"/>
  <c r="E18" i="3"/>
  <c r="F83" i="3" s="1"/>
  <c r="J18" i="3"/>
  <c r="E47" i="3"/>
  <c r="F49" i="3"/>
  <c r="F51" i="3"/>
  <c r="J51" i="3"/>
  <c r="E76" i="3"/>
  <c r="E78" i="3"/>
  <c r="F80" i="3"/>
  <c r="J80" i="3"/>
  <c r="F82" i="3"/>
  <c r="J82" i="3"/>
  <c r="J89" i="3"/>
  <c r="P89" i="3"/>
  <c r="R89" i="3"/>
  <c r="R88" i="3" s="1"/>
  <c r="T89" i="3"/>
  <c r="BE89" i="3"/>
  <c r="BF89" i="3"/>
  <c r="J31" i="3" s="1"/>
  <c r="AW53" i="1" s="1"/>
  <c r="BG89" i="3"/>
  <c r="F32" i="3" s="1"/>
  <c r="BB53" i="1" s="1"/>
  <c r="BH89" i="3"/>
  <c r="BI89" i="3"/>
  <c r="BK89" i="3"/>
  <c r="J92" i="3"/>
  <c r="P92" i="3"/>
  <c r="R92" i="3"/>
  <c r="T92" i="3"/>
  <c r="T88" i="3" s="1"/>
  <c r="BE92" i="3"/>
  <c r="BF92" i="3"/>
  <c r="BG92" i="3"/>
  <c r="BH92" i="3"/>
  <c r="F33" i="3" s="1"/>
  <c r="BC53" i="1" s="1"/>
  <c r="BI92" i="3"/>
  <c r="BK92" i="3"/>
  <c r="J96" i="3"/>
  <c r="P96" i="3"/>
  <c r="P88" i="3" s="1"/>
  <c r="R96" i="3"/>
  <c r="T96" i="3"/>
  <c r="BE96" i="3"/>
  <c r="BF96" i="3"/>
  <c r="BG96" i="3"/>
  <c r="BH96" i="3"/>
  <c r="BI96" i="3"/>
  <c r="BK96" i="3"/>
  <c r="BK88" i="3" s="1"/>
  <c r="J98" i="3"/>
  <c r="P98" i="3"/>
  <c r="R98" i="3"/>
  <c r="T98" i="3"/>
  <c r="BE98" i="3"/>
  <c r="BF98" i="3"/>
  <c r="BG98" i="3"/>
  <c r="BH98" i="3"/>
  <c r="BI98" i="3"/>
  <c r="BK98" i="3"/>
  <c r="J103" i="3"/>
  <c r="BE103" i="3" s="1"/>
  <c r="P103" i="3"/>
  <c r="R103" i="3"/>
  <c r="T103" i="3"/>
  <c r="BF103" i="3"/>
  <c r="BG103" i="3"/>
  <c r="BH103" i="3"/>
  <c r="BI103" i="3"/>
  <c r="BK103" i="3"/>
  <c r="J105" i="3"/>
  <c r="P105" i="3"/>
  <c r="R105" i="3"/>
  <c r="T105" i="3"/>
  <c r="BE105" i="3"/>
  <c r="BF105" i="3"/>
  <c r="BG105" i="3"/>
  <c r="BH105" i="3"/>
  <c r="BI105" i="3"/>
  <c r="BK105" i="3"/>
  <c r="J111" i="3"/>
  <c r="P111" i="3"/>
  <c r="R111" i="3"/>
  <c r="T111" i="3"/>
  <c r="BE111" i="3"/>
  <c r="BF111" i="3"/>
  <c r="BG111" i="3"/>
  <c r="BH111" i="3"/>
  <c r="BI111" i="3"/>
  <c r="BK111" i="3"/>
  <c r="J114" i="3"/>
  <c r="P114" i="3"/>
  <c r="R114" i="3"/>
  <c r="T114" i="3"/>
  <c r="BE114" i="3"/>
  <c r="BF114" i="3"/>
  <c r="BG114" i="3"/>
  <c r="BH114" i="3"/>
  <c r="BI114" i="3"/>
  <c r="BK114" i="3"/>
  <c r="J117" i="3"/>
  <c r="P117" i="3"/>
  <c r="R117" i="3"/>
  <c r="T117" i="3"/>
  <c r="BE117" i="3"/>
  <c r="BF117" i="3"/>
  <c r="BG117" i="3"/>
  <c r="BH117" i="3"/>
  <c r="BI117" i="3"/>
  <c r="BK117" i="3"/>
  <c r="J120" i="3"/>
  <c r="P120" i="3"/>
  <c r="R120" i="3"/>
  <c r="T120" i="3"/>
  <c r="BE120" i="3"/>
  <c r="BF120" i="3"/>
  <c r="BG120" i="3"/>
  <c r="BH120" i="3"/>
  <c r="BI120" i="3"/>
  <c r="BK120" i="3"/>
  <c r="J122" i="3"/>
  <c r="P122" i="3"/>
  <c r="R122" i="3"/>
  <c r="T122" i="3"/>
  <c r="BE122" i="3"/>
  <c r="BF122" i="3"/>
  <c r="BG122" i="3"/>
  <c r="BH122" i="3"/>
  <c r="BI122" i="3"/>
  <c r="BK122" i="3"/>
  <c r="J128" i="3"/>
  <c r="P128" i="3"/>
  <c r="R128" i="3"/>
  <c r="T128" i="3"/>
  <c r="BE128" i="3"/>
  <c r="BF128" i="3"/>
  <c r="BG128" i="3"/>
  <c r="BH128" i="3"/>
  <c r="BI128" i="3"/>
  <c r="BK128" i="3"/>
  <c r="BK127" i="3" s="1"/>
  <c r="J127" i="3" s="1"/>
  <c r="J59" i="3" s="1"/>
  <c r="J131" i="3"/>
  <c r="P131" i="3"/>
  <c r="R131" i="3"/>
  <c r="R127" i="3" s="1"/>
  <c r="T131" i="3"/>
  <c r="BE131" i="3"/>
  <c r="BF131" i="3"/>
  <c r="BG131" i="3"/>
  <c r="BH131" i="3"/>
  <c r="BI131" i="3"/>
  <c r="BK131" i="3"/>
  <c r="J134" i="3"/>
  <c r="P134" i="3"/>
  <c r="P127" i="3" s="1"/>
  <c r="R134" i="3"/>
  <c r="T134" i="3"/>
  <c r="BE134" i="3"/>
  <c r="BF134" i="3"/>
  <c r="BG134" i="3"/>
  <c r="BH134" i="3"/>
  <c r="BI134" i="3"/>
  <c r="BK134" i="3"/>
  <c r="J136" i="3"/>
  <c r="P136" i="3"/>
  <c r="R136" i="3"/>
  <c r="T136" i="3"/>
  <c r="BE136" i="3"/>
  <c r="BF136" i="3"/>
  <c r="BG136" i="3"/>
  <c r="BH136" i="3"/>
  <c r="BI136" i="3"/>
  <c r="BK136" i="3"/>
  <c r="J139" i="3"/>
  <c r="BE139" i="3" s="1"/>
  <c r="P139" i="3"/>
  <c r="P138" i="3" s="1"/>
  <c r="R139" i="3"/>
  <c r="T139" i="3"/>
  <c r="T138" i="3"/>
  <c r="BF139" i="3"/>
  <c r="BG139" i="3"/>
  <c r="BH139" i="3"/>
  <c r="BI139" i="3"/>
  <c r="BK139" i="3"/>
  <c r="J141" i="3"/>
  <c r="P141" i="3"/>
  <c r="R141" i="3"/>
  <c r="T141" i="3"/>
  <c r="BE141" i="3"/>
  <c r="BF141" i="3"/>
  <c r="BG141" i="3"/>
  <c r="BH141" i="3"/>
  <c r="BI141" i="3"/>
  <c r="BK141" i="3"/>
  <c r="BK138" i="3" s="1"/>
  <c r="J138" i="3" s="1"/>
  <c r="J60" i="3" s="1"/>
  <c r="J144" i="3"/>
  <c r="P144" i="3"/>
  <c r="P143" i="3" s="1"/>
  <c r="R144" i="3"/>
  <c r="R143" i="3" s="1"/>
  <c r="T144" i="3"/>
  <c r="T143" i="3" s="1"/>
  <c r="BE144" i="3"/>
  <c r="BF144" i="3"/>
  <c r="BG144" i="3"/>
  <c r="BH144" i="3"/>
  <c r="BI144" i="3"/>
  <c r="BK144" i="3"/>
  <c r="BK143" i="3" s="1"/>
  <c r="J143" i="3" s="1"/>
  <c r="J61" i="3" s="1"/>
  <c r="J147" i="3"/>
  <c r="P147" i="3"/>
  <c r="R147" i="3"/>
  <c r="T147" i="3"/>
  <c r="BE147" i="3"/>
  <c r="BF147" i="3"/>
  <c r="BG147" i="3"/>
  <c r="BH147" i="3"/>
  <c r="BI147" i="3"/>
  <c r="BK147" i="3"/>
  <c r="J150" i="3"/>
  <c r="P150" i="3"/>
  <c r="R150" i="3"/>
  <c r="T150" i="3"/>
  <c r="BE150" i="3"/>
  <c r="BF150" i="3"/>
  <c r="BG150" i="3"/>
  <c r="BH150" i="3"/>
  <c r="BI150" i="3"/>
  <c r="BK150" i="3"/>
  <c r="J153" i="3"/>
  <c r="P153" i="3"/>
  <c r="R153" i="3"/>
  <c r="T153" i="3"/>
  <c r="BE153" i="3"/>
  <c r="BF153" i="3"/>
  <c r="BG153" i="3"/>
  <c r="BH153" i="3"/>
  <c r="BI153" i="3"/>
  <c r="BK153" i="3"/>
  <c r="J156" i="3"/>
  <c r="P156" i="3"/>
  <c r="R156" i="3"/>
  <c r="T156" i="3"/>
  <c r="BE156" i="3"/>
  <c r="BF156" i="3"/>
  <c r="BG156" i="3"/>
  <c r="BH156" i="3"/>
  <c r="BI156" i="3"/>
  <c r="BK156" i="3"/>
  <c r="J160" i="3"/>
  <c r="P160" i="3"/>
  <c r="R160" i="3"/>
  <c r="R159" i="3" s="1"/>
  <c r="T160" i="3"/>
  <c r="BE160" i="3"/>
  <c r="BF160" i="3"/>
  <c r="BG160" i="3"/>
  <c r="BH160" i="3"/>
  <c r="BI160" i="3"/>
  <c r="BK160" i="3"/>
  <c r="BK159" i="3" s="1"/>
  <c r="J159" i="3" s="1"/>
  <c r="J62" i="3" s="1"/>
  <c r="J161" i="3"/>
  <c r="P161" i="3"/>
  <c r="R161" i="3"/>
  <c r="T161" i="3"/>
  <c r="T159" i="3" s="1"/>
  <c r="BE161" i="3"/>
  <c r="BF161" i="3"/>
  <c r="BG161" i="3"/>
  <c r="BH161" i="3"/>
  <c r="BI161" i="3"/>
  <c r="BK161" i="3"/>
  <c r="J162" i="3"/>
  <c r="P162" i="3"/>
  <c r="P159" i="3" s="1"/>
  <c r="R162" i="3"/>
  <c r="T162" i="3"/>
  <c r="BE162" i="3"/>
  <c r="BF162" i="3"/>
  <c r="BG162" i="3"/>
  <c r="BH162" i="3"/>
  <c r="BI162" i="3"/>
  <c r="BK162" i="3"/>
  <c r="J163" i="3"/>
  <c r="P163" i="3"/>
  <c r="R163" i="3"/>
  <c r="T163" i="3"/>
  <c r="BE163" i="3"/>
  <c r="BF163" i="3"/>
  <c r="BG163" i="3"/>
  <c r="BH163" i="3"/>
  <c r="BI163" i="3"/>
  <c r="BK163" i="3"/>
  <c r="J168" i="3"/>
  <c r="BE168" i="3" s="1"/>
  <c r="P168" i="3"/>
  <c r="R168" i="3"/>
  <c r="R167" i="3"/>
  <c r="T168" i="3"/>
  <c r="BF168" i="3"/>
  <c r="BG168" i="3"/>
  <c r="BH168" i="3"/>
  <c r="BI168" i="3"/>
  <c r="BK168" i="3"/>
  <c r="J170" i="3"/>
  <c r="P170" i="3"/>
  <c r="P167" i="3" s="1"/>
  <c r="R170" i="3"/>
  <c r="T170" i="3"/>
  <c r="BE170" i="3"/>
  <c r="BF170" i="3"/>
  <c r="BG170" i="3"/>
  <c r="BH170" i="3"/>
  <c r="BI170" i="3"/>
  <c r="BK170" i="3"/>
  <c r="BK167" i="3" s="1"/>
  <c r="J167" i="3" s="1"/>
  <c r="J63" i="3" s="1"/>
  <c r="J172" i="3"/>
  <c r="P172" i="3"/>
  <c r="R172" i="3"/>
  <c r="T172" i="3"/>
  <c r="T167" i="3" s="1"/>
  <c r="BE172" i="3"/>
  <c r="BF172" i="3"/>
  <c r="BG172" i="3"/>
  <c r="BH172" i="3"/>
  <c r="BI172" i="3"/>
  <c r="BK172" i="3"/>
  <c r="J175" i="3"/>
  <c r="P175" i="3"/>
  <c r="R175" i="3"/>
  <c r="T175" i="3"/>
  <c r="BE175" i="3"/>
  <c r="BF175" i="3"/>
  <c r="BG175" i="3"/>
  <c r="BH175" i="3"/>
  <c r="BI175" i="3"/>
  <c r="BK175" i="3"/>
  <c r="J177" i="3"/>
  <c r="P177" i="3"/>
  <c r="R177" i="3"/>
  <c r="T177" i="3"/>
  <c r="BE177" i="3"/>
  <c r="BF177" i="3"/>
  <c r="BG177" i="3"/>
  <c r="BH177" i="3"/>
  <c r="BI177" i="3"/>
  <c r="BK177" i="3"/>
  <c r="J179" i="3"/>
  <c r="P179" i="3"/>
  <c r="R179" i="3"/>
  <c r="T179" i="3"/>
  <c r="BE179" i="3"/>
  <c r="BF179" i="3"/>
  <c r="BG179" i="3"/>
  <c r="BH179" i="3"/>
  <c r="BI179" i="3"/>
  <c r="BK179" i="3"/>
  <c r="J183" i="3"/>
  <c r="P183" i="3"/>
  <c r="R183" i="3"/>
  <c r="T183" i="3"/>
  <c r="BE183" i="3"/>
  <c r="BF183" i="3"/>
  <c r="BG183" i="3"/>
  <c r="BH183" i="3"/>
  <c r="BI183" i="3"/>
  <c r="BK183" i="3"/>
  <c r="J185" i="3"/>
  <c r="P185" i="3"/>
  <c r="R185" i="3"/>
  <c r="T185" i="3"/>
  <c r="BE185" i="3"/>
  <c r="BF185" i="3"/>
  <c r="BG185" i="3"/>
  <c r="BH185" i="3"/>
  <c r="BI185" i="3"/>
  <c r="BK185" i="3"/>
  <c r="J187" i="3"/>
  <c r="P187" i="3"/>
  <c r="R187" i="3"/>
  <c r="T187" i="3"/>
  <c r="BE187" i="3"/>
  <c r="BF187" i="3"/>
  <c r="BG187" i="3"/>
  <c r="BH187" i="3"/>
  <c r="BI187" i="3"/>
  <c r="BK187" i="3"/>
  <c r="J189" i="3"/>
  <c r="P189" i="3"/>
  <c r="R189" i="3"/>
  <c r="T189" i="3"/>
  <c r="BE189" i="3"/>
  <c r="BF189" i="3"/>
  <c r="BG189" i="3"/>
  <c r="BH189" i="3"/>
  <c r="BI189" i="3"/>
  <c r="BK189" i="3"/>
  <c r="J192" i="3"/>
  <c r="P192" i="3"/>
  <c r="R192" i="3"/>
  <c r="R191" i="3" s="1"/>
  <c r="T192" i="3"/>
  <c r="BE192" i="3"/>
  <c r="BF192" i="3"/>
  <c r="BG192" i="3"/>
  <c r="BH192" i="3"/>
  <c r="BI192" i="3"/>
  <c r="BK192" i="3"/>
  <c r="BK191" i="3" s="1"/>
  <c r="J191" i="3" s="1"/>
  <c r="J64" i="3" s="1"/>
  <c r="J194" i="3"/>
  <c r="P194" i="3"/>
  <c r="R194" i="3"/>
  <c r="T194" i="3"/>
  <c r="T191" i="3" s="1"/>
  <c r="BE194" i="3"/>
  <c r="BF194" i="3"/>
  <c r="BG194" i="3"/>
  <c r="BH194" i="3"/>
  <c r="BI194" i="3"/>
  <c r="BK194" i="3"/>
  <c r="J196" i="3"/>
  <c r="P196" i="3"/>
  <c r="P191" i="3" s="1"/>
  <c r="R196" i="3"/>
  <c r="T196" i="3"/>
  <c r="BE196" i="3"/>
  <c r="BF196" i="3"/>
  <c r="BG196" i="3"/>
  <c r="BH196" i="3"/>
  <c r="BI196" i="3"/>
  <c r="BK196" i="3"/>
  <c r="J197" i="3"/>
  <c r="P197" i="3"/>
  <c r="R197" i="3"/>
  <c r="T197" i="3"/>
  <c r="BE197" i="3"/>
  <c r="BF197" i="3"/>
  <c r="BG197" i="3"/>
  <c r="BH197" i="3"/>
  <c r="BI197" i="3"/>
  <c r="BK197" i="3"/>
  <c r="J199" i="3"/>
  <c r="P199" i="3"/>
  <c r="R199" i="3"/>
  <c r="T199" i="3"/>
  <c r="BE199" i="3"/>
  <c r="BF199" i="3"/>
  <c r="BG199" i="3"/>
  <c r="BH199" i="3"/>
  <c r="BI199" i="3"/>
  <c r="BK199" i="3"/>
  <c r="J201" i="3"/>
  <c r="P201" i="3"/>
  <c r="P200" i="3" s="1"/>
  <c r="R201" i="3"/>
  <c r="R200" i="3" s="1"/>
  <c r="T201" i="3"/>
  <c r="T200" i="3" s="1"/>
  <c r="BE201" i="3"/>
  <c r="BF201" i="3"/>
  <c r="BG201" i="3"/>
  <c r="BH201" i="3"/>
  <c r="BI201" i="3"/>
  <c r="BK201" i="3"/>
  <c r="BK200" i="3" s="1"/>
  <c r="J200" i="3" s="1"/>
  <c r="J65" i="3" s="1"/>
  <c r="J203" i="3"/>
  <c r="P203" i="3"/>
  <c r="R203" i="3"/>
  <c r="R202" i="3" s="1"/>
  <c r="T203" i="3"/>
  <c r="BE203" i="3"/>
  <c r="BF203" i="3"/>
  <c r="BG203" i="3"/>
  <c r="BH203" i="3"/>
  <c r="BI203" i="3"/>
  <c r="BK203" i="3"/>
  <c r="BK202" i="3" s="1"/>
  <c r="J202" i="3" s="1"/>
  <c r="J66" i="3" s="1"/>
  <c r="J204" i="3"/>
  <c r="P204" i="3"/>
  <c r="R204" i="3"/>
  <c r="T204" i="3"/>
  <c r="T202" i="3" s="1"/>
  <c r="BE204" i="3"/>
  <c r="BF204" i="3"/>
  <c r="BG204" i="3"/>
  <c r="BH204" i="3"/>
  <c r="BI204" i="3"/>
  <c r="BK204" i="3"/>
  <c r="J205" i="3"/>
  <c r="P205" i="3"/>
  <c r="P202" i="3" s="1"/>
  <c r="R205" i="3"/>
  <c r="T205" i="3"/>
  <c r="BE205" i="3"/>
  <c r="BF205" i="3"/>
  <c r="BG205" i="3"/>
  <c r="BH205" i="3"/>
  <c r="BI205" i="3"/>
  <c r="BK205" i="3"/>
  <c r="J206" i="3"/>
  <c r="P206" i="3"/>
  <c r="R206" i="3"/>
  <c r="T206" i="3"/>
  <c r="BE206" i="3"/>
  <c r="BF206" i="3"/>
  <c r="BG206" i="3"/>
  <c r="BH206" i="3"/>
  <c r="BI206" i="3"/>
  <c r="BK206" i="3"/>
  <c r="J207" i="3"/>
  <c r="P207" i="3"/>
  <c r="R207" i="3"/>
  <c r="T207" i="3"/>
  <c r="BE207" i="3"/>
  <c r="BF207" i="3"/>
  <c r="BG207" i="3"/>
  <c r="BH207" i="3"/>
  <c r="BI207" i="3"/>
  <c r="BK207" i="3"/>
  <c r="J208" i="3"/>
  <c r="P208" i="3"/>
  <c r="R208" i="3"/>
  <c r="T208" i="3"/>
  <c r="BE208" i="3"/>
  <c r="BF208" i="3"/>
  <c r="BG208" i="3"/>
  <c r="BH208" i="3"/>
  <c r="BI208" i="3"/>
  <c r="BK208" i="3"/>
  <c r="J209" i="3"/>
  <c r="BE209" i="3" s="1"/>
  <c r="P209" i="3"/>
  <c r="R209" i="3"/>
  <c r="T209" i="3"/>
  <c r="BF209" i="3"/>
  <c r="BG209" i="3"/>
  <c r="BH209" i="3"/>
  <c r="BI209" i="3"/>
  <c r="BK209" i="3"/>
  <c r="J210" i="3"/>
  <c r="P210" i="3"/>
  <c r="R210" i="3"/>
  <c r="T210" i="3"/>
  <c r="BE210" i="3"/>
  <c r="BF210" i="3"/>
  <c r="BG210" i="3"/>
  <c r="BH210" i="3"/>
  <c r="BI210" i="3"/>
  <c r="BK210" i="3"/>
  <c r="J211" i="3"/>
  <c r="P211" i="3"/>
  <c r="R211" i="3"/>
  <c r="T211" i="3"/>
  <c r="BE211" i="3"/>
  <c r="BF211" i="3"/>
  <c r="BG211" i="3"/>
  <c r="BH211" i="3"/>
  <c r="BI211" i="3"/>
  <c r="BK211" i="3"/>
  <c r="J212" i="3"/>
  <c r="P212" i="3"/>
  <c r="R212" i="3"/>
  <c r="T212" i="3"/>
  <c r="BE212" i="3"/>
  <c r="BF212" i="3"/>
  <c r="BG212" i="3"/>
  <c r="BH212" i="3"/>
  <c r="BI212" i="3"/>
  <c r="BK212" i="3"/>
  <c r="J213" i="3"/>
  <c r="P213" i="3"/>
  <c r="R213" i="3"/>
  <c r="T213" i="3"/>
  <c r="BE213" i="3"/>
  <c r="BF213" i="3"/>
  <c r="BG213" i="3"/>
  <c r="BH213" i="3"/>
  <c r="BI213" i="3"/>
  <c r="BK213" i="3"/>
  <c r="T127" i="3"/>
  <c r="F34" i="3"/>
  <c r="BD53" i="1" s="1"/>
  <c r="AU52" i="1"/>
  <c r="AU51" i="1" s="1"/>
  <c r="R138" i="3"/>
  <c r="F31" i="3"/>
  <c r="BA53" i="1" s="1"/>
  <c r="BA51" i="1"/>
  <c r="AW51" i="1" s="1"/>
  <c r="AK27" i="1" s="1"/>
  <c r="BC51" i="1"/>
  <c r="W29" i="1" s="1"/>
  <c r="BB51" i="1"/>
  <c r="AX51" i="1" s="1"/>
  <c r="AZ51" i="1"/>
  <c r="AV51" i="1" s="1"/>
  <c r="AW52" i="1"/>
  <c r="AV52" i="1"/>
  <c r="AT52" i="1" s="1"/>
  <c r="W28" i="1"/>
  <c r="AG52" i="1"/>
  <c r="AG51" i="1" s="1"/>
  <c r="AN52" i="1"/>
  <c r="R87" i="3" l="1"/>
  <c r="R86" i="3" s="1"/>
  <c r="BK87" i="3"/>
  <c r="J88" i="3"/>
  <c r="J58" i="3" s="1"/>
  <c r="P87" i="3"/>
  <c r="P86" i="3" s="1"/>
  <c r="AU53" i="1" s="1"/>
  <c r="T87" i="3"/>
  <c r="T86" i="3" s="1"/>
  <c r="F30" i="3"/>
  <c r="AZ53" i="1" s="1"/>
  <c r="J30" i="3"/>
  <c r="AV53" i="1" s="1"/>
  <c r="AT53" i="1" s="1"/>
  <c r="W26" i="1"/>
  <c r="AY51" i="1"/>
  <c r="AN51" i="1"/>
  <c r="AK23" i="1"/>
  <c r="AK32" i="1" s="1"/>
  <c r="F52" i="3"/>
  <c r="AT51" i="1"/>
  <c r="AK26" i="1"/>
  <c r="W27" i="1"/>
  <c r="BK86" i="3" l="1"/>
  <c r="J86" i="3" s="1"/>
  <c r="J87" i="3"/>
  <c r="J57" i="3" s="1"/>
  <c r="J27" i="3" l="1"/>
  <c r="J56" i="3"/>
  <c r="AG53" i="1" l="1"/>
  <c r="AN53" i="1" s="1"/>
  <c r="J36" i="3"/>
</calcChain>
</file>

<file path=xl/sharedStrings.xml><?xml version="1.0" encoding="utf-8"?>
<sst xmlns="http://schemas.openxmlformats.org/spreadsheetml/2006/main" count="2163" uniqueCount="584">
  <si>
    <t>Export VZ</t>
  </si>
  <si>
    <t>List obsahuje:</t>
  </si>
  <si>
    <t>3.0</t>
  </si>
  <si>
    <t>ZAMOK</t>
  </si>
  <si>
    <t>False</t>
  </si>
  <si>
    <t>{260a1864-7643-49dd-b408-1809fb2c6bbf}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</si>
  <si>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</si>
  <si>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</si>
  <si>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</si>
  <si>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</si>
  <si>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</si>
  <si>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</si>
  <si>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</si>
  <si>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</si>
  <si>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STAKO990045</t>
  </si>
  <si>
    <t>Měnit lze pouze buňky se žlutým podbarvením!_x000D_
_x000D_
1) v Rekapitulaci stavby vyplňte údaje o Uchazeči (přenesou se do ostatních sestav i v jiných listech)_x000D_
_x000D_
2) na vybraných listech vyplňte v sestavě Soupis prací ceny u položek_x000D_
_x000D_
Podrobnosti k vyplnění naleznete na poslední záložce s Pokyny pro vyplnění</t>
  </si>
  <si>
    <t>Stavba:</t>
  </si>
  <si>
    <t>OBYTNÝ AREÁL RTYNĚ V PODKRKONOŠÍ NA PARCELÁCH 1085/2, 3632/1, K.Ú. RTYNĚ V P.</t>
  </si>
  <si>
    <t>0,1</t>
  </si>
  <si>
    <t>KSO:</t>
  </si>
  <si>
    <t/>
  </si>
  <si>
    <t>CC-CZ:</t>
  </si>
  <si>
    <t>1</t>
  </si>
  <si>
    <t>Místo:</t>
  </si>
  <si>
    <t>RTYNĚ V PODKRKONOŠÍ</t>
  </si>
  <si>
    <t>Datum:</t>
  </si>
  <si>
    <t>3.3.2016</t>
  </si>
  <si>
    <t>10</t>
  </si>
  <si>
    <t>100</t>
  </si>
  <si>
    <t>Zadavatel:</t>
  </si>
  <si>
    <t>IČ:</t>
  </si>
  <si>
    <t>MĚSTO RTYNĚ V PODKRKONOŠÍ</t>
  </si>
  <si>
    <t>DIČ:</t>
  </si>
  <si>
    <t>Uchazeč:</t>
  </si>
  <si>
    <t>Vyplň údaj</t>
  </si>
  <si>
    <t>Projektant:</t>
  </si>
  <si>
    <t>STAKO ČERVENÝ KOSTELEC s.r.o., JOSTA s.r.o.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</si>
  <si>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</si>
  <si>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</si>
  <si>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</si>
  <si>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</si>
  <si>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</si>
  <si>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</si>
  <si>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</si>
  <si>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</si>
  <si>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</si>
  <si>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</si>
  <si>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</si>
  <si>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</si>
  <si>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</si>
  <si>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</si>
  <si>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</si>
  <si>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</si>
  <si>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</si>
  <si>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</si>
  <si>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</si>
  <si>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</si>
  <si>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</si>
  <si>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</si>
  <si>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</si>
  <si>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</si>
  <si>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</si>
  <si>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</si>
  <si>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</si>
  <si>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</si>
  <si>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</si>
  <si>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</si>
  <si>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</si>
  <si>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</si>
  <si>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</si>
  <si>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</si>
  <si>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</si>
  <si>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</si>
  <si>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</si>
  <si>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</si>
  <si>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</si>
  <si>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</si>
  <si>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001</t>
  </si>
  <si>
    <t>TRASA A = KOMUNIKACE - SJEZDY</t>
  </si>
  <si>
    <t>STA</t>
  </si>
  <si>
    <t>{7a2d7d9e-4eee-4c80-83e5-2a4bb1710584}</t>
  </si>
  <si>
    <t>2</t>
  </si>
  <si>
    <t>002</t>
  </si>
  <si>
    <t>TRASA B = KOMUNIKACE - SJEZDY</t>
  </si>
  <si>
    <t>{b171578e-9d09-447f-a772-bfc04a20b159}</t>
  </si>
  <si>
    <t>Zpět na list:</t>
  </si>
  <si>
    <t>KRYCÍ LIST SOUPISU</t>
  </si>
  <si>
    <t>Objekt: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</si>
  <si>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</si>
  <si>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</si>
  <si>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</si>
  <si>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</si>
  <si>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</si>
  <si>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</si>
  <si>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</si>
  <si>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56 - Podkladní vrstvy komunikací, letišť a ploch</t>
  </si>
  <si>
    <t xml:space="preserve">    57 - Kryty pozemních komunikací letišť a ploch z kameniva nebo živičné</t>
  </si>
  <si>
    <t xml:space="preserve">    59 - Kryty pozemních komunikací, letišť a ploch dlážděných (předlažby)</t>
  </si>
  <si>
    <t xml:space="preserve">    89 - Ostatní konstrukce</t>
  </si>
  <si>
    <t xml:space="preserve">    91 - Doplňující konstrukce a práce pozemních komunikací, letišť a ploch</t>
  </si>
  <si>
    <t xml:space="preserve">    96 - Bourání konstrukcí</t>
  </si>
  <si>
    <t xml:space="preserve">    998 - Přesun hmot</t>
  </si>
  <si>
    <t>VRN - Vedlejší rozpočtové náklady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</si>
  <si>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</si>
  <si>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</si>
  <si>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</si>
  <si>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</si>
  <si>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</si>
  <si>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</si>
  <si>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</si>
  <si>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</si>
  <si>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</si>
  <si>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</si>
  <si>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hmotnost_x000D_
[t]</t>
  </si>
  <si>
    <t>Hmotnost_x000D_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</si>
  <si>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</si>
  <si>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</si>
  <si>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</si>
  <si>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</si>
  <si>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</si>
  <si>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</si>
  <si>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</si>
  <si>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122102201</t>
  </si>
  <si>
    <t>Odkopávky a prokopávky nezapažené pro silnice objemu do 100 m3 v hornině tř. 1 a 2</t>
  </si>
  <si>
    <t>m3</t>
  </si>
  <si>
    <t>CS ÚRS 2016 01</t>
  </si>
  <si>
    <t>4</t>
  </si>
  <si>
    <t>VV</t>
  </si>
  <si>
    <t>pro obrubníky po vnějších stranách komunikace</t>
  </si>
  <si>
    <t>162301101</t>
  </si>
  <si>
    <t>Vodorovné přemístění do 500 m výkopku/sypaniny z horniny tř. 1 až 4</t>
  </si>
  <si>
    <t>Součet</t>
  </si>
  <si>
    <t>3</t>
  </si>
  <si>
    <t>162501101</t>
  </si>
  <si>
    <t>Vodorovné přemístění do 2500 m výkopku z horniny tř. 1 až 4</t>
  </si>
  <si>
    <t>167101101</t>
  </si>
  <si>
    <t>Nakládání výkopku z hornin tř. 1 až 4 do 100 m3</t>
  </si>
  <si>
    <t>nakládání výkopku na meziskládce</t>
  </si>
  <si>
    <t>5</t>
  </si>
  <si>
    <t>174101101</t>
  </si>
  <si>
    <t>Zásyp jam, šachet rýh nebo kolem objektů sypaninou se zhutněním</t>
  </si>
  <si>
    <t>odpočet obrubníků včetně beton. lože a beton. opěry</t>
  </si>
  <si>
    <t>6</t>
  </si>
  <si>
    <t>171201211</t>
  </si>
  <si>
    <t>Poplatek za uložení odpadu ze sypaniny na skládce (skládkovné)</t>
  </si>
  <si>
    <t>t</t>
  </si>
  <si>
    <t>7</t>
  </si>
  <si>
    <t>180402111</t>
  </si>
  <si>
    <t>Založení parkového trávníku výsevem v rovině a ve svahu do 1:5</t>
  </si>
  <si>
    <t>m2</t>
  </si>
  <si>
    <t>8</t>
  </si>
  <si>
    <t>181101102</t>
  </si>
  <si>
    <t>Úprava pláně v zářezech v hornině tř. 1 až 4 se zhutněním</t>
  </si>
  <si>
    <t>po osazení obrubníků</t>
  </si>
  <si>
    <t>9</t>
  </si>
  <si>
    <t>182303111a</t>
  </si>
  <si>
    <t>Doplnění ornice na travnatých plochách tl 50 mm rovina v rovinně a svahu do 1:5 včetně její dodávky</t>
  </si>
  <si>
    <t>M</t>
  </si>
  <si>
    <t>005724100</t>
  </si>
  <si>
    <t>osivo směs travní parková rekreační</t>
  </si>
  <si>
    <t>kg</t>
  </si>
  <si>
    <t>11</t>
  </si>
  <si>
    <t>215901101</t>
  </si>
  <si>
    <t>Zhutnění podloží z hornin soudržných do 92% PS nebo nesoudržných sypkých I(d) do 0,8</t>
  </si>
  <si>
    <t>ozn. 2 - vjezdy k RD a chodníky</t>
  </si>
  <si>
    <t>56</t>
  </si>
  <si>
    <t>Podkladní vrstvy komunikací, letišť a ploch</t>
  </si>
  <si>
    <t>12</t>
  </si>
  <si>
    <t>564801111a</t>
  </si>
  <si>
    <t>Podklad ze štěrkodrtě ŠD tl 25 mm</t>
  </si>
  <si>
    <t>průměrná tloušťka podkladní vrstvy 25 mm</t>
  </si>
  <si>
    <t>13</t>
  </si>
  <si>
    <t>564861111</t>
  </si>
  <si>
    <t>Podklad ze štěrkodrtě ŠD tl 200 mm</t>
  </si>
  <si>
    <t>14</t>
  </si>
  <si>
    <t>565145111</t>
  </si>
  <si>
    <t>Asfaltový beton vrstva podkladní ACP 16 (obalované kamenivo OKS) tl 60 mm š do 3 m</t>
  </si>
  <si>
    <t>567122111</t>
  </si>
  <si>
    <t>Podklad z kameniva zpevněného cementem SC C8/10 (KSC I) tl 120 mm</t>
  </si>
  <si>
    <t>57</t>
  </si>
  <si>
    <t>Kryty pozemních komunikací letišť a ploch z kameniva nebo živičné</t>
  </si>
  <si>
    <t>16</t>
  </si>
  <si>
    <t>573231111</t>
  </si>
  <si>
    <t>Postřik živičný spojovací v množství do 0,7 kg/m2</t>
  </si>
  <si>
    <t>17</t>
  </si>
  <si>
    <t>577134131</t>
  </si>
  <si>
    <t>Asfaltový beton vrstva obrusná ACO 11 (ABS) tř. I tl 40 mm š do 3 m z modifikovaného asfaltu střednězrnného</t>
  </si>
  <si>
    <t>59</t>
  </si>
  <si>
    <t>Kryty pozemních komunikací, letišť a ploch dlážděných (předlažby)</t>
  </si>
  <si>
    <t>18</t>
  </si>
  <si>
    <t>ozn. 2 - chodníky</t>
  </si>
  <si>
    <t>19</t>
  </si>
  <si>
    <t>592453040</t>
  </si>
  <si>
    <t>dlažba se zámkem např. BEST-BEATON 20x16,5x6 cm (tvaru I) přírodní</t>
  </si>
  <si>
    <t>20</t>
  </si>
  <si>
    <t xml:space="preserve">ozn. 2a - vjezdy k RD         </t>
  </si>
  <si>
    <t>592453000</t>
  </si>
  <si>
    <t>dlažba se zámkem např. BEST-BEATON 20x16,5x8 cm (tvaru I) přírodní</t>
  </si>
  <si>
    <t>22</t>
  </si>
  <si>
    <t>592453090a</t>
  </si>
  <si>
    <t>dlažba např. BEST-KLASIKO pro nevidomé 20 x 10 x 8 cm červená</t>
  </si>
  <si>
    <t xml:space="preserve">vjezdy k RD         </t>
  </si>
  <si>
    <t>89</t>
  </si>
  <si>
    <t>Ostatní konstrukce</t>
  </si>
  <si>
    <t>23</t>
  </si>
  <si>
    <t>899231111a</t>
  </si>
  <si>
    <t>Výšková úprava uliční vpusti přes 200 mm zvýšením mříže</t>
  </si>
  <si>
    <t>kus</t>
  </si>
  <si>
    <t>24</t>
  </si>
  <si>
    <t>894812063a</t>
  </si>
  <si>
    <t>Montáž dešťové mříže (dodávku mříže zajistí investor)</t>
  </si>
  <si>
    <t>25</t>
  </si>
  <si>
    <t>899331111a</t>
  </si>
  <si>
    <t>Výšková úprava uličního vstupu přes 200 mm zvýšením poklopu</t>
  </si>
  <si>
    <t>26</t>
  </si>
  <si>
    <t>899431111a</t>
  </si>
  <si>
    <t>Výšková úprava uličního vstupu přes 200 mm zvýšením krycího hrnce, šoupěte nebo hydrantu</t>
  </si>
  <si>
    <t>91</t>
  </si>
  <si>
    <t>Doplňující konstrukce a práce pozemních komunikací, letišť a ploch</t>
  </si>
  <si>
    <t>27</t>
  </si>
  <si>
    <t>915491211</t>
  </si>
  <si>
    <t>Osazení vodícího proužku z betonových desek do betonového lože tl do 100 mm š proužku 250 mm</t>
  </si>
  <si>
    <t>m</t>
  </si>
  <si>
    <t>28</t>
  </si>
  <si>
    <t>91 SP001</t>
  </si>
  <si>
    <t>betonový krajník 500x250x100 mm</t>
  </si>
  <si>
    <t>29</t>
  </si>
  <si>
    <t>916131113</t>
  </si>
  <si>
    <t>Osazení silničního obrubníku betonového ležatého s boční opěrou do lože z betonu prostého</t>
  </si>
  <si>
    <t>30</t>
  </si>
  <si>
    <t>592174680</t>
  </si>
  <si>
    <t>obrubník betonový silniční nájezdový 100x15x15 cm</t>
  </si>
  <si>
    <t>31</t>
  </si>
  <si>
    <t>916131213</t>
  </si>
  <si>
    <t>Osazení silničního obrubníku betonového stojatého s boční opěrou do lože z betonu prostého</t>
  </si>
  <si>
    <t>32</t>
  </si>
  <si>
    <t>592175040</t>
  </si>
  <si>
    <t>obrubník např. BEST-MONO II, 100x15/12x25 cm, přírodní</t>
  </si>
  <si>
    <t>33</t>
  </si>
  <si>
    <t>592175150a</t>
  </si>
  <si>
    <t>obrubník betonový silniční přechodový např. BEST P,L 100x15x15/25 cm</t>
  </si>
  <si>
    <t>34</t>
  </si>
  <si>
    <t>916231213</t>
  </si>
  <si>
    <t>Osazení chodníkového obrubníku betonového stojatého s boční opěrou do lože z betonu prostého</t>
  </si>
  <si>
    <t>35</t>
  </si>
  <si>
    <t>592175120</t>
  </si>
  <si>
    <t>obrubník parkový např. BEST-PARKAN I 50x5x20 cm, přírodní</t>
  </si>
  <si>
    <t>36</t>
  </si>
  <si>
    <t>919121132a</t>
  </si>
  <si>
    <t>Těsnění dilatačních spar elastickou zálivkou</t>
  </si>
  <si>
    <t>96</t>
  </si>
  <si>
    <t>Bourání konstrukcí</t>
  </si>
  <si>
    <t>37</t>
  </si>
  <si>
    <t>113107122</t>
  </si>
  <si>
    <t>Odstranění podkladu pl do 50 m2 z kameniva drceného tl do 200 mm</t>
  </si>
  <si>
    <t>38</t>
  </si>
  <si>
    <t>919735113</t>
  </si>
  <si>
    <t>Řezání stávajícího živičného krytu hl do 150 mm</t>
  </si>
  <si>
    <t>39</t>
  </si>
  <si>
    <t>979081111</t>
  </si>
  <si>
    <t>Odvoz suti a vybouraných hmot na skládku do 1 km</t>
  </si>
  <si>
    <t>40</t>
  </si>
  <si>
    <t>979081121</t>
  </si>
  <si>
    <t>Odvoz suti a vybouraných hmot na skládku ZKD 1 km přes 1 km</t>
  </si>
  <si>
    <t>41</t>
  </si>
  <si>
    <t>979098201</t>
  </si>
  <si>
    <t>998</t>
  </si>
  <si>
    <t>Přesun hmot</t>
  </si>
  <si>
    <t>42</t>
  </si>
  <si>
    <t>998225111</t>
  </si>
  <si>
    <t>Přesun hmot pro pozemní komunikace s krytem z kamene, monolitickým betonovým nebo živičným</t>
  </si>
  <si>
    <t>VRN</t>
  </si>
  <si>
    <t>Vedlejší rozpočtové náklady</t>
  </si>
  <si>
    <t>43</t>
  </si>
  <si>
    <t>0-9001</t>
  </si>
  <si>
    <t>Zařízení staveniště - zřízení, provoz, údržba, demontáž</t>
  </si>
  <si>
    <t>kpl</t>
  </si>
  <si>
    <t>1024</t>
  </si>
  <si>
    <t>44</t>
  </si>
  <si>
    <t>0-9002</t>
  </si>
  <si>
    <t>Zajištění elektrické energie</t>
  </si>
  <si>
    <t>45</t>
  </si>
  <si>
    <t>0-9003</t>
  </si>
  <si>
    <t>Osvětlení a zabezpečení staveniště</t>
  </si>
  <si>
    <t>46</t>
  </si>
  <si>
    <t>0-9004</t>
  </si>
  <si>
    <t>Vytyčení stávajících sítí před započetím stavby</t>
  </si>
  <si>
    <t>47</t>
  </si>
  <si>
    <t>0-9006</t>
  </si>
  <si>
    <t>Zeměměřičská měření</t>
  </si>
  <si>
    <t>48</t>
  </si>
  <si>
    <t>0-9008</t>
  </si>
  <si>
    <t>Fotodokumentace stavby</t>
  </si>
  <si>
    <t>49</t>
  </si>
  <si>
    <t>0-9009</t>
  </si>
  <si>
    <t>Dokumentace skutečného provedení stavby</t>
  </si>
  <si>
    <t>50</t>
  </si>
  <si>
    <t>0-9010</t>
  </si>
  <si>
    <t>Odborný dozor</t>
  </si>
  <si>
    <t>51</t>
  </si>
  <si>
    <t>0-9014</t>
  </si>
  <si>
    <t>Zajištění dopravy a regulace dopravy během stavby</t>
  </si>
  <si>
    <t>52</t>
  </si>
  <si>
    <t>0-9015</t>
  </si>
  <si>
    <t>Dodávka a instalace informativních tabulí o stavbě</t>
  </si>
  <si>
    <t>53</t>
  </si>
  <si>
    <t>0-9017</t>
  </si>
  <si>
    <t>Koordinační, kompletační a inženýrská činnost dodavatele</t>
  </si>
  <si>
    <t>002 - TRASA B = KOMUNIKACE - SJEZDY</t>
  </si>
  <si>
    <t>-103877476</t>
  </si>
  <si>
    <t>(113,77+12,5*2+8,0*2+5,0+7,0+117,0)*0,4*0,35</t>
  </si>
  <si>
    <t>1603487085</t>
  </si>
  <si>
    <t>"odvoz výkopku na meziskládku"     39,728</t>
  </si>
  <si>
    <t>"zpětný odvoz na obsypy"          19,864</t>
  </si>
  <si>
    <t>-796154635</t>
  </si>
  <si>
    <t>"odvoz přebytečného výkopku na skládku"     39,728-19,864</t>
  </si>
  <si>
    <t>1060039164</t>
  </si>
  <si>
    <t>"pro zásypy kolem obrubníků"     19,864</t>
  </si>
  <si>
    <t>"přebytečný výkopek"     19,864</t>
  </si>
  <si>
    <t>-1379324305</t>
  </si>
  <si>
    <t>19,864*1,8</t>
  </si>
  <si>
    <t>-1226292741</t>
  </si>
  <si>
    <t>-(113,77+12,5*2+8,0*2+5,0+7,0+117,0)*0,2*0,35</t>
  </si>
  <si>
    <t>-829319912</t>
  </si>
  <si>
    <t>kolem obrubníků</t>
  </si>
  <si>
    <t>(113,77+12,5*2+8,0*2+5,0+7,0+117,0)*0,3</t>
  </si>
  <si>
    <t>-1944400883</t>
  </si>
  <si>
    <t>-1119137316</t>
  </si>
  <si>
    <t>-809513715</t>
  </si>
  <si>
    <t>85,131/20</t>
  </si>
  <si>
    <t>-2143372602</t>
  </si>
  <si>
    <t>"ozn. 1 - skladba komunikace vozidlová - živice"    762,0+32,2</t>
  </si>
  <si>
    <t>113,77*1,5</t>
  </si>
  <si>
    <t>-1794233322</t>
  </si>
  <si>
    <t>-269617723</t>
  </si>
  <si>
    <t>-1719770298</t>
  </si>
  <si>
    <t>1390147920</t>
  </si>
  <si>
    <t>1706562863</t>
  </si>
  <si>
    <t>-942779372</t>
  </si>
  <si>
    <t>596211112</t>
  </si>
  <si>
    <t>Kladení zámkové dlažby komunikací pro pěší tl 60 mm skupiny A pl do 300 m2</t>
  </si>
  <si>
    <t>-1030070964</t>
  </si>
  <si>
    <t>(113,77-4,0*4)*1,35-0,86*0,4*4</t>
  </si>
  <si>
    <t>678825641</t>
  </si>
  <si>
    <t>((113,77-4,0*4)*1,35-0,86*0,4*4)*1,02</t>
  </si>
  <si>
    <t>596211220</t>
  </si>
  <si>
    <t>Kladení zámkové dlažby komunikací pro pěší tl 80 mm skupiny B pl do 50 m2</t>
  </si>
  <si>
    <t>-1305838401</t>
  </si>
  <si>
    <t>(4,0*4)*1,35+0,86*0,4*4</t>
  </si>
  <si>
    <t>2083750053</t>
  </si>
  <si>
    <t>(4,0*4)*0,95*1,03</t>
  </si>
  <si>
    <t>-1736959466</t>
  </si>
  <si>
    <t>(4,86*4)*0,4*1,03</t>
  </si>
  <si>
    <t>883141027</t>
  </si>
  <si>
    <t>2089472286</t>
  </si>
  <si>
    <t>1761184114</t>
  </si>
  <si>
    <t>1666695585</t>
  </si>
  <si>
    <t>"hydranty"      2</t>
  </si>
  <si>
    <t>"vodovodní přípojky"    5</t>
  </si>
  <si>
    <t>705198737</t>
  </si>
  <si>
    <t>"po obou krajnicích živičné komunikace"     27,5+20,5+113,77+117,0</t>
  </si>
  <si>
    <t>-1144771807</t>
  </si>
  <si>
    <t>278,77*2*1,01</t>
  </si>
  <si>
    <t>-1397256292</t>
  </si>
  <si>
    <t>4,0+4,0*4</t>
  </si>
  <si>
    <t>-1048542246</t>
  </si>
  <si>
    <t>20,0*1,01</t>
  </si>
  <si>
    <t>-2121316409</t>
  </si>
  <si>
    <t>141,77+117,0+5,0+6,5</t>
  </si>
  <si>
    <t>-1955550508</t>
  </si>
  <si>
    <t>270,27*1,01</t>
  </si>
  <si>
    <t>"odpočet obrubníků přechodových"    -2*5*1,01</t>
  </si>
  <si>
    <t>-905559947</t>
  </si>
  <si>
    <t>"po obou stranách sjezdu"    2*5*1,01</t>
  </si>
  <si>
    <t>-1260396663</t>
  </si>
  <si>
    <t>113,77</t>
  </si>
  <si>
    <t>-1988634696</t>
  </si>
  <si>
    <t>113,77*2*1,01</t>
  </si>
  <si>
    <t>1451538406</t>
  </si>
  <si>
    <t>"dilatace v komunikaci"       23,0</t>
  </si>
  <si>
    <t>1715065676</t>
  </si>
  <si>
    <t>"odstranění štěrku ve stávající komunikaci"      32,2</t>
  </si>
  <si>
    <t>-1471505484</t>
  </si>
  <si>
    <t>"napojení na stávaj. živičnou komunikaci"     23,0</t>
  </si>
  <si>
    <t>452293987</t>
  </si>
  <si>
    <t>1579160579</t>
  </si>
  <si>
    <t>7,567*2</t>
  </si>
  <si>
    <t>Poplatek za uložení stavebního odpadu na skládce (skládkovné) Rtyně v Podkrkonoší</t>
  </si>
  <si>
    <t>1533690617</t>
  </si>
  <si>
    <t>902535663</t>
  </si>
  <si>
    <t>900883413</t>
  </si>
  <si>
    <t>1919172426</t>
  </si>
  <si>
    <t>-169668134</t>
  </si>
  <si>
    <t>-210085898</t>
  </si>
  <si>
    <t>1100109178</t>
  </si>
  <si>
    <t>1888810881</t>
  </si>
  <si>
    <t>-1759505100</t>
  </si>
  <si>
    <t>207115208</t>
  </si>
  <si>
    <t>402684178</t>
  </si>
  <si>
    <t>-364791155</t>
  </si>
  <si>
    <t>-1156082527</t>
  </si>
  <si>
    <t>1) Rekapitulace stavby</t>
  </si>
  <si>
    <t>2) Rekapitulace objektů stavby a soupisů prací</t>
  </si>
  <si>
    <t>/</t>
  </si>
  <si>
    <t>1) Krycí list soupisu</t>
  </si>
  <si>
    <t>2) Rekapitulace</t>
  </si>
  <si>
    <t>3) Soupis prací</t>
  </si>
  <si>
    <t>Rekapitulace stavby</t>
  </si>
  <si>
    <t>Struktura údajů, formát souboru a metodika pro zpracování</t>
  </si>
  <si>
    <t>Struktura</t>
  </si>
  <si>
    <t>Soubor je složen ze záložky Rekapitulace stavby a záložek s názvem soupisu prací pro jednotlivé objekty ve formátu XLS. Každá ze záložek přitom obsahuje</t>
  </si>
  <si>
    <t>ještě samostatné sestavy vymezené orámovaním a nadpisem sestavy.</t>
  </si>
  <si>
    <r>
      <rPr>
        <i/>
        <sz val="9"/>
        <rFont val="Trebuchet MS"/>
        <family val="2"/>
        <charset val="238"/>
      </rPr>
      <t xml:space="preserve">Rekapitulace stavby </t>
    </r>
    <r>
      <rPr>
        <sz val="9"/>
        <rFont val="Trebuchet MS"/>
        <family val="2"/>
        <charset val="238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</si>
  <si>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  <charset val="238"/>
      </rPr>
      <t>Rekapitulace stavby</t>
    </r>
    <r>
      <rPr>
        <sz val="9"/>
        <rFont val="Trebuchet MS"/>
        <family val="2"/>
        <charset val="238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</si>
  <si>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</si>
  <si>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  <charset val="238"/>
      </rPr>
      <t>Rekapitulace objektů stavby a soupisů prací</t>
    </r>
    <r>
      <rPr>
        <sz val="9"/>
        <rFont val="Trebuchet MS"/>
        <family val="2"/>
        <charset val="238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</si>
  <si>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</si>
  <si>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</si>
  <si>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</si>
  <si>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</si>
  <si>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</si>
  <si>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</si>
  <si>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</si>
  <si>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</si>
  <si>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</si>
  <si>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</si>
  <si>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</si>
  <si>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</si>
  <si>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</si>
  <si>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  <charset val="238"/>
      </rPr>
      <t xml:space="preserve">Soupis prací </t>
    </r>
    <r>
      <rPr>
        <sz val="9"/>
        <rFont val="Trebuchet MS"/>
        <family val="2"/>
        <charset val="238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</si>
  <si>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</si>
  <si>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  <charset val="238"/>
      </rPr>
      <t>Krycí list soupisu</t>
    </r>
    <r>
      <rPr>
        <sz val="9"/>
        <rFont val="Trebuchet MS"/>
        <family val="2"/>
        <charset val="238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</si>
  <si>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</si>
  <si>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  <charset val="238"/>
      </rPr>
      <t>Rekapitulace členění soupisu prací</t>
    </r>
    <r>
      <rPr>
        <sz val="9"/>
        <rFont val="Trebuchet MS"/>
        <family val="2"/>
        <charset val="238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</si>
  <si>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</si>
  <si>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  <charset val="238"/>
      </rPr>
      <t xml:space="preserve">Soupis prací </t>
    </r>
    <r>
      <rPr>
        <sz val="9"/>
        <rFont val="Trebuchet MS"/>
        <family val="2"/>
        <charset val="238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</si>
  <si>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</si>
  <si>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</si>
  <si>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</si>
  <si>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</si>
  <si>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</si>
  <si>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</si>
  <si>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</si>
  <si>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</si>
  <si>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</si>
  <si>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</si>
  <si>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</si>
  <si>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</si>
  <si>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</si>
  <si>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</si>
  <si>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</si>
  <si>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</si>
  <si>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</si>
  <si>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</si>
  <si>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</si>
  <si>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</si>
  <si>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</si>
  <si>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</si>
  <si>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</si>
  <si>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</si>
  <si>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</si>
  <si>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</si>
  <si>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</si>
  <si>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</si>
  <si>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</si>
  <si>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</si>
  <si>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</si>
  <si>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</si>
  <si>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</si>
  <si>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</si>
  <si>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</si>
  <si>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</si>
  <si>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</si>
  <si>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</si>
  <si>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</si>
  <si>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</si>
  <si>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</si>
  <si>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</si>
  <si>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</si>
  <si>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</si>
  <si>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</si>
  <si>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</si>
  <si>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</si>
  <si>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</si>
  <si>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</si>
  <si>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</si>
  <si>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</si>
  <si>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</si>
  <si>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</si>
  <si>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</si>
  <si>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</si>
  <si>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</si>
  <si>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</si>
  <si>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</si>
  <si>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</si>
  <si>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</si>
  <si>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</si>
  <si>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</si>
  <si>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</si>
  <si>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</si>
  <si>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</si>
  <si>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</si>
  <si>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</si>
  <si>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</si>
  <si>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</si>
  <si>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</si>
  <si>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</si>
  <si>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</si>
  <si>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</si>
  <si>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</si>
  <si>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</si>
  <si>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</si>
  <si>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</si>
  <si>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</si>
  <si>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</si>
  <si>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</si>
  <si>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</si>
  <si>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</si>
  <si>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</si>
  <si>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</si>
  <si>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</si>
  <si>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</si>
  <si>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</si>
  <si>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</si>
  <si>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</si>
  <si>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</si>
  <si>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</si>
  <si>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</si>
  <si>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</si>
  <si>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</si>
  <si>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</si>
  <si>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</si>
  <si>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</si>
  <si>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</si>
  <si>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</si>
  <si>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</si>
  <si>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</si>
  <si>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</si>
  <si>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</si>
  <si>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</si>
  <si>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</si>
  <si>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</si>
  <si>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</si>
  <si>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</si>
  <si>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</si>
  <si>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</si>
  <si>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</si>
  <si>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</si>
  <si>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</si>
  <si>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</si>
  <si>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</si>
  <si>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</si>
  <si>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</si>
  <si>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</si>
  <si>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</si>
  <si>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</si>
  <si>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</si>
  <si>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</si>
  <si>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</si>
  <si>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</si>
  <si>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</si>
  <si>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</si>
  <si>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</si>
  <si>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</si>
  <si>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</si>
  <si>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</si>
  <si>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</si>
  <si>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Datová věta</t>
  </si>
  <si>
    <t>Typ věty</t>
  </si>
  <si>
    <t>Hodnota</t>
  </si>
  <si>
    <t>Význam</t>
  </si>
  <si>
    <t>eGSazbaDPH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</si>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</sst>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46" x14ac:knownFonts="1">
    <font>
      <sz val="8"/>
      <name val="Trebuchet MS"/>
      <family val="2"/>
    </font>
    <font>
      <sz val="8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b/>
      <sz val="1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name val="Trebuchet MS"/>
      <family val="2"/>
    </font>
    <font>
      <b/>
      <sz val="11"/>
      <name val="Trebuchet MS"/>
      <family val="2"/>
    </font>
    <font>
      <b/>
      <sz val="8"/>
      <name val="Trebuchet MS"/>
      <family val="2"/>
    </font>
    <font>
      <sz val="8"/>
      <name val="Trebuchet MS"/>
      <family val="2"/>
      <charset val="238"/>
    </font>
    <font>
      <sz val="10"/>
      <name val="Trebuchet MS"/>
      <family val="2"/>
      <charset val="238"/>
    </font>
    <font>
      <sz val="8"/>
      <name val="Trebuchet MS"/>
      <charset val="238"/>
    </font>
    <font>
      <b/>
      <sz val="16"/>
      <name val="Trebuchet MS"/>
      <family val="2"/>
      <charset val="238"/>
    </font>
    <font>
      <b/>
      <sz val="11"/>
      <name val="Trebuchet MS"/>
      <family val="2"/>
      <charset val="238"/>
    </font>
    <font>
      <sz val="9"/>
      <name val="Trebuchet MS"/>
      <family val="2"/>
      <charset val="238"/>
    </font>
    <font>
      <i/>
      <sz val="9"/>
      <name val="Trebuchet MS"/>
      <family val="2"/>
      <charset val="238"/>
    </font>
    <font>
      <b/>
      <sz val="9"/>
      <name val="Trebuchet MS"/>
      <family val="2"/>
      <charset val="238"/>
    </font>
    <font>
      <sz val="11"/>
      <name val="Trebuchet MS"/>
      <family val="2"/>
      <charset val="238"/>
    </font>
    <font>
      <u/>
      <sz val="11"/>
      <color theme="10"/>
      <name val="Calibri"/>
      <family val="2"/>
    </font>
    <font>
      <sz val="8"/>
      <color rgb="FF969696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800080"/>
      <name val="Trebuchet MS"/>
      <family val="2"/>
    </font>
    <font>
      <sz val="8"/>
      <color rgb="FF505050"/>
      <name val="Trebuchet MS"/>
      <family val="2"/>
    </font>
    <font>
      <sz val="8"/>
      <color rgb="FFFF0000"/>
      <name val="Trebuchet MS"/>
      <family val="2"/>
    </font>
    <font>
      <sz val="8"/>
      <color rgb="FFFAE682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color rgb="FF969696"/>
      <name val="Trebuchet MS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sz val="11"/>
      <color rgb="FF969696"/>
      <name val="Trebuchet MS"/>
      <family val="2"/>
    </font>
    <font>
      <b/>
      <sz val="12"/>
      <color rgb="FF800000"/>
      <name val="Trebuchet MS"/>
      <family val="2"/>
    </font>
    <font>
      <sz val="9"/>
      <color rgb="FF000000"/>
      <name val="Trebuchet MS"/>
      <family val="2"/>
    </font>
    <font>
      <sz val="8"/>
      <color rgb="FF960000"/>
      <name val="Trebuchet MS"/>
      <family val="2"/>
    </font>
    <font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b/>
      <sz val="8"/>
      <color rgb="FF969696"/>
      <name val="Trebuchet MS"/>
      <family val="2"/>
    </font>
    <font>
      <sz val="18"/>
      <color theme="10"/>
      <name val="Wingdings 2"/>
      <family val="1"/>
      <charset val="2"/>
    </font>
    <font>
      <sz val="10"/>
      <color rgb="FF960000"/>
      <name val="Trebuchet MS"/>
      <family val="2"/>
      <charset val="238"/>
    </font>
    <font>
      <u/>
      <sz val="10"/>
      <color theme="10"/>
      <name val="Trebuchet MS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FAE682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3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dotted">
        <color rgb="FF000000"/>
      </top>
      <bottom/>
      <diagonal/>
    </border>
    <border>
      <left/>
      <right/>
      <top/>
      <bottom style="dotted">
        <color rgb="FF000000"/>
      </bottom>
      <diagonal/>
    </border>
    <border>
      <left style="dotted">
        <color rgb="FF000000"/>
      </left>
      <right/>
      <top style="dotted">
        <color rgb="FF000000"/>
      </top>
      <bottom style="dotted">
        <color rgb="FF000000"/>
      </bottom>
      <diagonal/>
    </border>
    <border>
      <left/>
      <right/>
      <top style="dotted">
        <color rgb="FF000000"/>
      </top>
      <bottom style="dotted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dotted">
        <color rgb="FF969696"/>
      </top>
      <bottom/>
      <diagonal/>
    </border>
    <border>
      <left/>
      <right style="dotted">
        <color rgb="FF969696"/>
      </right>
      <top style="dotted">
        <color rgb="FF969696"/>
      </top>
      <bottom/>
      <diagonal/>
    </border>
    <border>
      <left/>
      <right style="dotted">
        <color rgb="FF969696"/>
      </right>
      <top/>
      <bottom/>
      <diagonal/>
    </border>
    <border>
      <left/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 style="dotted">
        <color rgb="FF969696"/>
      </left>
      <right/>
      <top style="dotted">
        <color rgb="FF969696"/>
      </top>
      <bottom style="dotted">
        <color rgb="FF969696"/>
      </bottom>
      <diagonal/>
    </border>
    <border>
      <left/>
      <right/>
      <top style="dotted">
        <color rgb="FF969696"/>
      </top>
      <bottom style="dotted">
        <color rgb="FF969696"/>
      </bottom>
      <diagonal/>
    </border>
    <border>
      <left/>
      <right style="dotted">
        <color rgb="FF969696"/>
      </right>
      <top style="dotted">
        <color rgb="FF969696"/>
      </top>
      <bottom style="dotted">
        <color rgb="FF969696"/>
      </bottom>
      <diagonal/>
    </border>
    <border>
      <left style="dotted">
        <color rgb="FF969696"/>
      </left>
      <right/>
      <top style="dotted">
        <color rgb="FF969696"/>
      </top>
      <bottom/>
      <diagonal/>
    </border>
    <border>
      <left style="dotted">
        <color rgb="FF969696"/>
      </left>
      <right/>
      <top/>
      <bottom/>
      <diagonal/>
    </border>
    <border>
      <left style="dotted">
        <color rgb="FF969696"/>
      </left>
      <right/>
      <top/>
      <bottom style="dotted">
        <color rgb="FF969696"/>
      </bottom>
      <diagonal/>
    </border>
    <border>
      <left/>
      <right/>
      <top/>
      <bottom style="dotted">
        <color rgb="FF969696"/>
      </bottom>
      <diagonal/>
    </border>
    <border>
      <left/>
      <right style="dotted">
        <color rgb="FF969696"/>
      </right>
      <top/>
      <bottom style="dotted">
        <color rgb="FF969696"/>
      </bottom>
      <diagonal/>
    </border>
    <border>
      <left/>
      <right style="thin">
        <color rgb="FF000000"/>
      </right>
      <top style="dotted">
        <color rgb="FF969696"/>
      </top>
      <bottom/>
      <diagonal/>
    </border>
    <border>
      <left/>
      <right style="thin">
        <color rgb="FF000000"/>
      </right>
      <top style="dotted">
        <color rgb="FF000000"/>
      </top>
      <bottom style="dotted">
        <color rgb="FF000000"/>
      </bottom>
      <diagonal/>
    </border>
    <border>
      <left style="dotted">
        <color rgb="FF969696"/>
      </left>
      <right style="dotted">
        <color rgb="FF969696"/>
      </right>
      <top style="dotted">
        <color rgb="FF969696"/>
      </top>
      <bottom style="dotted">
        <color rgb="FF969696"/>
      </bottom>
      <diagonal/>
    </border>
  </borders>
  <cellStyleXfs count="3">
    <xf numFmtId="0" fontId="0" fillId="0" borderId="0"/>
    <xf numFmtId="0" fontId="20" fillId="0" borderId="0" applyNumberFormat="0" applyFill="0" applyBorder="0" applyAlignment="0" applyProtection="0"/>
    <xf numFmtId="0" fontId="13" fillId="0" borderId="0" applyAlignment="0">
      <alignment vertical="top" wrapText="1"/>
      <protection locked="0"/>
    </xf>
  </cellStyleXfs>
  <cellXfs count="367">
    <xf numFmtId="0" fontId="1" fillId="0" borderId="0" xfId="0" applyFont="1"/>
    <xf numFmtId="0" fontId="1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24" fillId="0" borderId="0" xfId="0" applyFont="1" applyAlignment="1"/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28" fillId="3" borderId="0" xfId="0" applyFont="1" applyFill="1" applyAlignment="1">
      <alignment horizontal="left" vertical="center"/>
    </xf>
    <xf numFmtId="0" fontId="1" fillId="3" borderId="0" xfId="0" applyFont="1" applyFill="1"/>
    <xf numFmtId="0" fontId="28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/>
    <xf numFmtId="0" fontId="1" fillId="0" borderId="0" xfId="0" applyFont="1" applyBorder="1"/>
    <xf numFmtId="0" fontId="5" fillId="0" borderId="0" xfId="0" applyFont="1" applyBorder="1" applyAlignment="1">
      <alignment horizontal="left" vertical="center"/>
    </xf>
    <xf numFmtId="0" fontId="1" fillId="0" borderId="13" xfId="0" applyFont="1" applyBorder="1"/>
    <xf numFmtId="0" fontId="29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31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top"/>
    </xf>
    <xf numFmtId="0" fontId="31" fillId="0" borderId="0" xfId="0" applyFont="1" applyBorder="1" applyAlignment="1">
      <alignment horizontal="left" vertical="center"/>
    </xf>
    <xf numFmtId="0" fontId="2" fillId="2" borderId="0" xfId="0" applyFont="1" applyFill="1" applyBorder="1" applyAlignment="1" applyProtection="1">
      <alignment horizontal="left" vertical="center"/>
      <protection locked="0"/>
    </xf>
    <xf numFmtId="49" fontId="2" fillId="2" borderId="0" xfId="0" applyNumberFormat="1" applyFont="1" applyFill="1" applyBorder="1" applyAlignment="1" applyProtection="1">
      <alignment horizontal="left" vertical="center"/>
      <protection locked="0"/>
    </xf>
    <xf numFmtId="0" fontId="1" fillId="0" borderId="14" xfId="0" applyFont="1" applyBorder="1"/>
    <xf numFmtId="0" fontId="1" fillId="0" borderId="12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6" fillId="0" borderId="15" xfId="0" applyFont="1" applyBorder="1" applyAlignment="1">
      <alignment horizontal="left" vertical="center"/>
    </xf>
    <xf numFmtId="0" fontId="1" fillId="0" borderId="15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21" fillId="0" borderId="0" xfId="0" applyFont="1" applyBorder="1" applyAlignment="1">
      <alignment horizontal="right" vertical="center"/>
    </xf>
    <xf numFmtId="0" fontId="21" fillId="0" borderId="12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1" fillId="0" borderId="0" xfId="0" applyFont="1" applyBorder="1" applyAlignment="1">
      <alignment horizontal="left" vertical="center"/>
    </xf>
    <xf numFmtId="0" fontId="21" fillId="0" borderId="13" xfId="0" applyFont="1" applyBorder="1" applyAlignment="1">
      <alignment vertical="center"/>
    </xf>
    <xf numFmtId="0" fontId="1" fillId="4" borderId="0" xfId="0" applyFont="1" applyFill="1" applyBorder="1" applyAlignment="1">
      <alignment vertical="center"/>
    </xf>
    <xf numFmtId="0" fontId="3" fillId="4" borderId="16" xfId="0" applyFont="1" applyFill="1" applyBorder="1" applyAlignment="1">
      <alignment horizontal="left" vertical="center"/>
    </xf>
    <xf numFmtId="0" fontId="1" fillId="4" borderId="17" xfId="0" applyFont="1" applyFill="1" applyBorder="1" applyAlignment="1">
      <alignment vertical="center"/>
    </xf>
    <xf numFmtId="0" fontId="3" fillId="4" borderId="17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" fillId="0" borderId="12" xfId="0" applyFont="1" applyBorder="1" applyAlignment="1">
      <alignment vertical="center"/>
    </xf>
    <xf numFmtId="0" fontId="31" fillId="0" borderId="0" xfId="0" applyFont="1" applyAlignment="1">
      <alignment horizontal="left" vertical="center"/>
    </xf>
    <xf numFmtId="0" fontId="3" fillId="0" borderId="12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1" fillId="0" borderId="21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5" borderId="17" xfId="0" applyFont="1" applyFill="1" applyBorder="1" applyAlignment="1">
      <alignment vertical="center"/>
    </xf>
    <xf numFmtId="0" fontId="2" fillId="5" borderId="24" xfId="0" applyFont="1" applyFill="1" applyBorder="1" applyAlignment="1">
      <alignment horizontal="center" vertical="center"/>
    </xf>
    <xf numFmtId="0" fontId="31" fillId="0" borderId="25" xfId="0" applyFont="1" applyBorder="1" applyAlignment="1">
      <alignment horizontal="center" vertical="center" wrapText="1"/>
    </xf>
    <xf numFmtId="0" fontId="31" fillId="0" borderId="26" xfId="0" applyFont="1" applyBorder="1" applyAlignment="1">
      <alignment horizontal="center" vertical="center" wrapText="1"/>
    </xf>
    <xf numFmtId="0" fontId="3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vertical="center"/>
    </xf>
    <xf numFmtId="0" fontId="32" fillId="0" borderId="0" xfId="0" applyFont="1" applyAlignment="1">
      <alignment horizontal="left" vertical="center"/>
    </xf>
    <xf numFmtId="0" fontId="3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33" fillId="0" borderId="29" xfId="0" applyNumberFormat="1" applyFont="1" applyBorder="1" applyAlignment="1">
      <alignment vertical="center"/>
    </xf>
    <xf numFmtId="4" fontId="33" fillId="0" borderId="0" xfId="0" applyNumberFormat="1" applyFont="1" applyBorder="1" applyAlignment="1">
      <alignment vertical="center"/>
    </xf>
    <xf numFmtId="166" fontId="33" fillId="0" borderId="0" xfId="0" applyNumberFormat="1" applyFont="1" applyBorder="1" applyAlignment="1">
      <alignment vertical="center"/>
    </xf>
    <xf numFmtId="4" fontId="33" fillId="0" borderId="23" xfId="0" applyNumberFormat="1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4" fillId="0" borderId="12" xfId="0" applyFont="1" applyBorder="1" applyAlignment="1">
      <alignment vertical="center"/>
    </xf>
    <xf numFmtId="0" fontId="34" fillId="0" borderId="0" xfId="0" applyFont="1" applyAlignment="1">
      <alignment vertical="center"/>
    </xf>
    <xf numFmtId="0" fontId="35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4" fontId="36" fillId="0" borderId="29" xfId="0" applyNumberFormat="1" applyFont="1" applyBorder="1" applyAlignment="1">
      <alignment vertical="center"/>
    </xf>
    <xf numFmtId="4" fontId="36" fillId="0" borderId="0" xfId="0" applyNumberFormat="1" applyFont="1" applyBorder="1" applyAlignment="1">
      <alignment vertical="center"/>
    </xf>
    <xf numFmtId="166" fontId="36" fillId="0" borderId="0" xfId="0" applyNumberFormat="1" applyFont="1" applyBorder="1" applyAlignment="1">
      <alignment vertical="center"/>
    </xf>
    <xf numFmtId="4" fontId="36" fillId="0" borderId="23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4" fontId="36" fillId="0" borderId="30" xfId="0" applyNumberFormat="1" applyFont="1" applyBorder="1" applyAlignment="1">
      <alignment vertical="center"/>
    </xf>
    <xf numFmtId="4" fontId="36" fillId="0" borderId="31" xfId="0" applyNumberFormat="1" applyFont="1" applyBorder="1" applyAlignment="1">
      <alignment vertical="center"/>
    </xf>
    <xf numFmtId="166" fontId="36" fillId="0" borderId="31" xfId="0" applyNumberFormat="1" applyFont="1" applyBorder="1" applyAlignment="1">
      <alignment vertical="center"/>
    </xf>
    <xf numFmtId="4" fontId="36" fillId="0" borderId="32" xfId="0" applyNumberFormat="1" applyFont="1" applyBorder="1" applyAlignment="1">
      <alignment vertical="center"/>
    </xf>
    <xf numFmtId="0" fontId="1" fillId="0" borderId="0" xfId="0" applyFont="1" applyProtection="1">
      <protection locked="0"/>
    </xf>
    <xf numFmtId="0" fontId="1" fillId="0" borderId="10" xfId="0" applyFont="1" applyBorder="1" applyProtection="1">
      <protection locked="0"/>
    </xf>
    <xf numFmtId="0" fontId="1" fillId="0" borderId="0" xfId="0" applyFont="1" applyBorder="1" applyProtection="1"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31" fillId="0" borderId="0" xfId="0" applyFont="1" applyBorder="1" applyAlignment="1" applyProtection="1">
      <alignment horizontal="left" vertical="center"/>
      <protection locked="0"/>
    </xf>
    <xf numFmtId="165" fontId="2" fillId="0" borderId="0" xfId="0" applyNumberFormat="1" applyFont="1" applyBorder="1" applyAlignment="1">
      <alignment horizontal="left" vertical="center"/>
    </xf>
    <xf numFmtId="0" fontId="1" fillId="0" borderId="12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 applyProtection="1">
      <alignment vertical="center" wrapText="1"/>
      <protection locked="0"/>
    </xf>
    <xf numFmtId="0" fontId="1" fillId="0" borderId="13" xfId="0" applyFont="1" applyBorder="1" applyAlignment="1">
      <alignment vertical="center" wrapText="1"/>
    </xf>
    <xf numFmtId="0" fontId="1" fillId="0" borderId="21" xfId="0" applyFont="1" applyBorder="1" applyAlignment="1" applyProtection="1">
      <alignment vertical="center"/>
      <protection locked="0"/>
    </xf>
    <xf numFmtId="0" fontId="1" fillId="0" borderId="33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4" fontId="32" fillId="0" borderId="0" xfId="0" applyNumberFormat="1" applyFont="1" applyBorder="1" applyAlignment="1">
      <alignment vertical="center"/>
    </xf>
    <xf numFmtId="0" fontId="21" fillId="0" borderId="0" xfId="0" applyFont="1" applyBorder="1" applyAlignment="1" applyProtection="1">
      <alignment horizontal="right" vertical="center"/>
      <protection locked="0"/>
    </xf>
    <xf numFmtId="4" fontId="21" fillId="0" borderId="0" xfId="0" applyNumberFormat="1" applyFont="1" applyBorder="1" applyAlignment="1">
      <alignment vertical="center"/>
    </xf>
    <xf numFmtId="164" fontId="21" fillId="0" borderId="0" xfId="0" applyNumberFormat="1" applyFont="1" applyBorder="1" applyAlignment="1" applyProtection="1">
      <alignment horizontal="right" vertical="center"/>
      <protection locked="0"/>
    </xf>
    <xf numFmtId="0" fontId="1" fillId="5" borderId="0" xfId="0" applyFont="1" applyFill="1" applyBorder="1" applyAlignment="1">
      <alignment vertical="center"/>
    </xf>
    <xf numFmtId="0" fontId="3" fillId="5" borderId="16" xfId="0" applyFont="1" applyFill="1" applyBorder="1" applyAlignment="1">
      <alignment horizontal="left" vertical="center"/>
    </xf>
    <xf numFmtId="0" fontId="3" fillId="5" borderId="17" xfId="0" applyFont="1" applyFill="1" applyBorder="1" applyAlignment="1">
      <alignment horizontal="right" vertical="center"/>
    </xf>
    <xf numFmtId="0" fontId="3" fillId="5" borderId="17" xfId="0" applyFont="1" applyFill="1" applyBorder="1" applyAlignment="1">
      <alignment horizontal="center" vertical="center"/>
    </xf>
    <xf numFmtId="0" fontId="1" fillId="5" borderId="17" xfId="0" applyFont="1" applyFill="1" applyBorder="1" applyAlignment="1" applyProtection="1">
      <alignment vertical="center"/>
      <protection locked="0"/>
    </xf>
    <xf numFmtId="4" fontId="3" fillId="5" borderId="17" xfId="0" applyNumberFormat="1" applyFont="1" applyFill="1" applyBorder="1" applyAlignment="1">
      <alignment vertical="center"/>
    </xf>
    <xf numFmtId="0" fontId="1" fillId="5" borderId="34" xfId="0" applyFont="1" applyFill="1" applyBorder="1" applyAlignment="1">
      <alignment vertical="center"/>
    </xf>
    <xf numFmtId="0" fontId="1" fillId="0" borderId="19" xfId="0" applyFont="1" applyBorder="1" applyAlignment="1" applyProtection="1">
      <alignment vertical="center"/>
      <protection locked="0"/>
    </xf>
    <xf numFmtId="0" fontId="1" fillId="0" borderId="10" xfId="0" applyFont="1" applyBorder="1" applyAlignment="1" applyProtection="1">
      <alignment vertical="center"/>
      <protection locked="0"/>
    </xf>
    <xf numFmtId="0" fontId="1" fillId="0" borderId="11" xfId="0" applyFont="1" applyBorder="1" applyAlignment="1">
      <alignment vertical="center"/>
    </xf>
    <xf numFmtId="0" fontId="2" fillId="5" borderId="0" xfId="0" applyFont="1" applyFill="1" applyBorder="1" applyAlignment="1">
      <alignment horizontal="left" vertical="center"/>
    </xf>
    <xf numFmtId="0" fontId="1" fillId="5" borderId="0" xfId="0" applyFont="1" applyFill="1" applyBorder="1" applyAlignment="1" applyProtection="1">
      <alignment vertical="center"/>
      <protection locked="0"/>
    </xf>
    <xf numFmtId="0" fontId="2" fillId="5" borderId="0" xfId="0" applyFont="1" applyFill="1" applyBorder="1" applyAlignment="1">
      <alignment horizontal="right" vertical="center"/>
    </xf>
    <xf numFmtId="0" fontId="1" fillId="5" borderId="13" xfId="0" applyFont="1" applyFill="1" applyBorder="1" applyAlignment="1">
      <alignment vertical="center"/>
    </xf>
    <xf numFmtId="0" fontId="37" fillId="0" borderId="0" xfId="0" applyFont="1" applyBorder="1" applyAlignment="1">
      <alignment horizontal="left" vertical="center"/>
    </xf>
    <xf numFmtId="0" fontId="22" fillId="0" borderId="12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2" fillId="0" borderId="31" xfId="0" applyFont="1" applyBorder="1" applyAlignment="1">
      <alignment horizontal="left" vertical="center"/>
    </xf>
    <xf numFmtId="0" fontId="22" fillId="0" borderId="31" xfId="0" applyFont="1" applyBorder="1" applyAlignment="1">
      <alignment vertical="center"/>
    </xf>
    <xf numFmtId="0" fontId="22" fillId="0" borderId="31" xfId="0" applyFont="1" applyBorder="1" applyAlignment="1" applyProtection="1">
      <alignment vertical="center"/>
      <protection locked="0"/>
    </xf>
    <xf numFmtId="4" fontId="22" fillId="0" borderId="31" xfId="0" applyNumberFormat="1" applyFont="1" applyBorder="1" applyAlignment="1">
      <alignment vertical="center"/>
    </xf>
    <xf numFmtId="0" fontId="22" fillId="0" borderId="13" xfId="0" applyFont="1" applyBorder="1" applyAlignment="1">
      <alignment vertical="center"/>
    </xf>
    <xf numFmtId="0" fontId="23" fillId="0" borderId="12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23" fillId="0" borderId="31" xfId="0" applyFont="1" applyBorder="1" applyAlignment="1">
      <alignment horizontal="left" vertical="center"/>
    </xf>
    <xf numFmtId="0" fontId="23" fillId="0" borderId="31" xfId="0" applyFont="1" applyBorder="1" applyAlignment="1">
      <alignment vertical="center"/>
    </xf>
    <xf numFmtId="0" fontId="23" fillId="0" borderId="31" xfId="0" applyFont="1" applyBorder="1" applyAlignment="1" applyProtection="1">
      <alignment vertical="center"/>
      <protection locked="0"/>
    </xf>
    <xf numFmtId="4" fontId="23" fillId="0" borderId="31" xfId="0" applyNumberFormat="1" applyFont="1" applyBorder="1" applyAlignment="1">
      <alignment vertical="center"/>
    </xf>
    <xf numFmtId="0" fontId="23" fillId="0" borderId="13" xfId="0" applyFont="1" applyBorder="1" applyAlignment="1">
      <alignment vertical="center"/>
    </xf>
    <xf numFmtId="0" fontId="1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 horizontal="left" vertical="center"/>
    </xf>
    <xf numFmtId="0" fontId="31" fillId="0" borderId="0" xfId="0" applyFont="1" applyAlignment="1" applyProtection="1">
      <alignment horizontal="left" vertical="center"/>
      <protection locked="0"/>
    </xf>
    <xf numFmtId="0" fontId="1" fillId="0" borderId="12" xfId="0" applyFont="1" applyBorder="1" applyAlignment="1">
      <alignment horizontal="center" vertical="center" wrapText="1"/>
    </xf>
    <xf numFmtId="0" fontId="2" fillId="5" borderId="25" xfId="0" applyFont="1" applyFill="1" applyBorder="1" applyAlignment="1">
      <alignment horizontal="center" vertical="center" wrapText="1"/>
    </xf>
    <xf numFmtId="0" fontId="2" fillId="5" borderId="26" xfId="0" applyFont="1" applyFill="1" applyBorder="1" applyAlignment="1">
      <alignment horizontal="center" vertical="center" wrapText="1"/>
    </xf>
    <xf numFmtId="0" fontId="38" fillId="5" borderId="26" xfId="0" applyFont="1" applyFill="1" applyBorder="1" applyAlignment="1" applyProtection="1">
      <alignment horizontal="center" vertical="center" wrapText="1"/>
      <protection locked="0"/>
    </xf>
    <xf numFmtId="0" fontId="2" fillId="5" borderId="27" xfId="0" applyFont="1" applyFill="1" applyBorder="1" applyAlignment="1">
      <alignment horizontal="center" vertical="center" wrapText="1"/>
    </xf>
    <xf numFmtId="4" fontId="32" fillId="0" borderId="0" xfId="0" applyNumberFormat="1" applyFont="1" applyAlignment="1"/>
    <xf numFmtId="166" fontId="39" fillId="0" borderId="21" xfId="0" applyNumberFormat="1" applyFont="1" applyBorder="1" applyAlignment="1"/>
    <xf numFmtId="166" fontId="39" fillId="0" borderId="22" xfId="0" applyNumberFormat="1" applyFont="1" applyBorder="1" applyAlignment="1"/>
    <xf numFmtId="4" fontId="10" fillId="0" borderId="0" xfId="0" applyNumberFormat="1" applyFont="1" applyAlignment="1">
      <alignment vertical="center"/>
    </xf>
    <xf numFmtId="0" fontId="24" fillId="0" borderId="12" xfId="0" applyFont="1" applyBorder="1" applyAlignment="1"/>
    <xf numFmtId="0" fontId="24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24" fillId="0" borderId="0" xfId="0" applyFont="1" applyAlignment="1" applyProtection="1">
      <protection locked="0"/>
    </xf>
    <xf numFmtId="4" fontId="22" fillId="0" borderId="0" xfId="0" applyNumberFormat="1" applyFont="1" applyAlignment="1"/>
    <xf numFmtId="0" fontId="24" fillId="0" borderId="29" xfId="0" applyFont="1" applyBorder="1" applyAlignment="1"/>
    <xf numFmtId="0" fontId="24" fillId="0" borderId="0" xfId="0" applyFont="1" applyBorder="1" applyAlignment="1"/>
    <xf numFmtId="166" fontId="24" fillId="0" borderId="0" xfId="0" applyNumberFormat="1" applyFont="1" applyBorder="1" applyAlignment="1"/>
    <xf numFmtId="166" fontId="24" fillId="0" borderId="23" xfId="0" applyNumberFormat="1" applyFont="1" applyBorder="1" applyAlignment="1"/>
    <xf numFmtId="0" fontId="24" fillId="0" borderId="0" xfId="0" applyFont="1" applyAlignment="1">
      <alignment horizontal="center"/>
    </xf>
    <xf numFmtId="4" fontId="24" fillId="0" borderId="0" xfId="0" applyNumberFormat="1" applyFont="1" applyAlignment="1">
      <alignment vertical="center"/>
    </xf>
    <xf numFmtId="0" fontId="24" fillId="0" borderId="0" xfId="0" applyFont="1" applyBorder="1" applyAlignment="1">
      <alignment horizontal="left"/>
    </xf>
    <xf numFmtId="0" fontId="23" fillId="0" borderId="0" xfId="0" applyFont="1" applyBorder="1" applyAlignment="1">
      <alignment horizontal="left"/>
    </xf>
    <xf numFmtId="4" fontId="23" fillId="0" borderId="0" xfId="0" applyNumberFormat="1" applyFont="1" applyBorder="1" applyAlignment="1"/>
    <xf numFmtId="0" fontId="1" fillId="0" borderId="12" xfId="0" applyFont="1" applyBorder="1" applyAlignment="1" applyProtection="1">
      <alignment vertical="center"/>
    </xf>
    <xf numFmtId="0" fontId="1" fillId="0" borderId="35" xfId="0" applyFont="1" applyBorder="1" applyAlignment="1" applyProtection="1">
      <alignment horizontal="center" vertical="center"/>
    </xf>
    <xf numFmtId="49" fontId="1" fillId="0" borderId="35" xfId="0" applyNumberFormat="1" applyFont="1" applyBorder="1" applyAlignment="1" applyProtection="1">
      <alignment horizontal="left" vertical="center" wrapText="1"/>
    </xf>
    <xf numFmtId="0" fontId="1" fillId="0" borderId="35" xfId="0" applyFont="1" applyBorder="1" applyAlignment="1" applyProtection="1">
      <alignment horizontal="left" vertical="center" wrapText="1"/>
    </xf>
    <xf numFmtId="0" fontId="1" fillId="0" borderId="35" xfId="0" applyFont="1" applyBorder="1" applyAlignment="1" applyProtection="1">
      <alignment horizontal="center" vertical="center" wrapText="1"/>
    </xf>
    <xf numFmtId="167" fontId="1" fillId="0" borderId="35" xfId="0" applyNumberFormat="1" applyFont="1" applyBorder="1" applyAlignment="1" applyProtection="1">
      <alignment vertical="center"/>
    </xf>
    <xf numFmtId="4" fontId="1" fillId="2" borderId="35" xfId="0" applyNumberFormat="1" applyFont="1" applyFill="1" applyBorder="1" applyAlignment="1" applyProtection="1">
      <alignment vertical="center"/>
      <protection locked="0"/>
    </xf>
    <xf numFmtId="4" fontId="1" fillId="0" borderId="35" xfId="0" applyNumberFormat="1" applyFont="1" applyBorder="1" applyAlignment="1" applyProtection="1">
      <alignment vertical="center"/>
    </xf>
    <xf numFmtId="0" fontId="21" fillId="2" borderId="35" xfId="0" applyFont="1" applyFill="1" applyBorder="1" applyAlignment="1" applyProtection="1">
      <alignment horizontal="left" vertical="center"/>
      <protection locked="0"/>
    </xf>
    <xf numFmtId="0" fontId="21" fillId="0" borderId="0" xfId="0" applyFont="1" applyBorder="1" applyAlignment="1">
      <alignment horizontal="center" vertical="center"/>
    </xf>
    <xf numFmtId="166" fontId="21" fillId="0" borderId="0" xfId="0" applyNumberFormat="1" applyFont="1" applyBorder="1" applyAlignment="1">
      <alignment vertical="center"/>
    </xf>
    <xf numFmtId="166" fontId="21" fillId="0" borderId="23" xfId="0" applyNumberFormat="1" applyFont="1" applyBorder="1" applyAlignment="1">
      <alignment vertical="center"/>
    </xf>
    <xf numFmtId="4" fontId="1" fillId="0" borderId="0" xfId="0" applyNumberFormat="1" applyFont="1" applyAlignment="1">
      <alignment vertical="center"/>
    </xf>
    <xf numFmtId="0" fontId="25" fillId="0" borderId="12" xfId="0" applyFont="1" applyBorder="1" applyAlignment="1">
      <alignment vertical="center"/>
    </xf>
    <xf numFmtId="0" fontId="40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 wrapText="1"/>
    </xf>
    <xf numFmtId="0" fontId="25" fillId="0" borderId="0" xfId="0" applyFont="1" applyAlignment="1">
      <alignment horizontal="left" vertical="center"/>
    </xf>
    <xf numFmtId="0" fontId="25" fillId="0" borderId="0" xfId="0" applyFont="1" applyAlignment="1" applyProtection="1">
      <alignment vertical="center"/>
      <protection locked="0"/>
    </xf>
    <xf numFmtId="0" fontId="25" fillId="0" borderId="29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5" fillId="0" borderId="23" xfId="0" applyFont="1" applyBorder="1" applyAlignment="1">
      <alignment vertical="center"/>
    </xf>
    <xf numFmtId="0" fontId="26" fillId="0" borderId="12" xfId="0" applyFont="1" applyBorder="1" applyAlignment="1">
      <alignment vertical="center"/>
    </xf>
    <xf numFmtId="0" fontId="40" fillId="0" borderId="0" xfId="0" applyFont="1" applyBorder="1" applyAlignment="1">
      <alignment horizontal="left" vertical="center"/>
    </xf>
    <xf numFmtId="0" fontId="26" fillId="0" borderId="0" xfId="0" applyFont="1" applyBorder="1" applyAlignment="1">
      <alignment horizontal="left" vertical="center"/>
    </xf>
    <xf numFmtId="0" fontId="26" fillId="0" borderId="0" xfId="0" applyFont="1" applyBorder="1" applyAlignment="1">
      <alignment horizontal="left" vertical="center" wrapText="1"/>
    </xf>
    <xf numFmtId="167" fontId="26" fillId="0" borderId="0" xfId="0" applyNumberFormat="1" applyFont="1" applyBorder="1" applyAlignment="1">
      <alignment vertical="center"/>
    </xf>
    <xf numFmtId="0" fontId="26" fillId="0" borderId="0" xfId="0" applyFont="1" applyAlignment="1" applyProtection="1">
      <alignment vertical="center"/>
      <protection locked="0"/>
    </xf>
    <xf numFmtId="0" fontId="26" fillId="0" borderId="29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26" fillId="0" borderId="23" xfId="0" applyFont="1" applyBorder="1" applyAlignment="1">
      <alignment vertical="center"/>
    </xf>
    <xf numFmtId="0" fontId="26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 wrapText="1"/>
    </xf>
    <xf numFmtId="167" fontId="26" fillId="0" borderId="0" xfId="0" applyNumberFormat="1" applyFont="1" applyAlignment="1">
      <alignment vertical="center"/>
    </xf>
    <xf numFmtId="0" fontId="27" fillId="0" borderId="12" xfId="0" applyFont="1" applyBorder="1" applyAlignment="1">
      <alignment vertical="center"/>
    </xf>
    <xf numFmtId="0" fontId="27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left" vertical="center" wrapText="1"/>
    </xf>
    <xf numFmtId="167" fontId="27" fillId="0" borderId="0" xfId="0" applyNumberFormat="1" applyFont="1" applyBorder="1" applyAlignment="1">
      <alignment vertical="center"/>
    </xf>
    <xf numFmtId="0" fontId="27" fillId="0" borderId="0" xfId="0" applyFont="1" applyAlignment="1" applyProtection="1">
      <alignment vertical="center"/>
      <protection locked="0"/>
    </xf>
    <xf numFmtId="0" fontId="27" fillId="0" borderId="29" xfId="0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27" fillId="0" borderId="23" xfId="0" applyFont="1" applyBorder="1" applyAlignment="1">
      <alignment vertical="center"/>
    </xf>
    <xf numFmtId="0" fontId="27" fillId="0" borderId="0" xfId="0" applyFont="1" applyAlignment="1">
      <alignment horizontal="left" vertical="center"/>
    </xf>
    <xf numFmtId="0" fontId="41" fillId="0" borderId="35" xfId="0" applyFont="1" applyBorder="1" applyAlignment="1" applyProtection="1">
      <alignment horizontal="center" vertical="center"/>
    </xf>
    <xf numFmtId="49" fontId="41" fillId="0" borderId="35" xfId="0" applyNumberFormat="1" applyFont="1" applyBorder="1" applyAlignment="1" applyProtection="1">
      <alignment horizontal="left" vertical="center" wrapText="1"/>
    </xf>
    <xf numFmtId="0" fontId="41" fillId="0" borderId="35" xfId="0" applyFont="1" applyBorder="1" applyAlignment="1" applyProtection="1">
      <alignment horizontal="left" vertical="center" wrapText="1"/>
    </xf>
    <xf numFmtId="0" fontId="41" fillId="0" borderId="35" xfId="0" applyFont="1" applyBorder="1" applyAlignment="1" applyProtection="1">
      <alignment horizontal="center" vertical="center" wrapText="1"/>
    </xf>
    <xf numFmtId="167" fontId="41" fillId="0" borderId="35" xfId="0" applyNumberFormat="1" applyFont="1" applyBorder="1" applyAlignment="1" applyProtection="1">
      <alignment vertical="center"/>
    </xf>
    <xf numFmtId="4" fontId="41" fillId="2" borderId="35" xfId="0" applyNumberFormat="1" applyFont="1" applyFill="1" applyBorder="1" applyAlignment="1" applyProtection="1">
      <alignment vertical="center"/>
      <protection locked="0"/>
    </xf>
    <xf numFmtId="4" fontId="41" fillId="0" borderId="35" xfId="0" applyNumberFormat="1" applyFont="1" applyBorder="1" applyAlignment="1" applyProtection="1">
      <alignment vertical="center"/>
    </xf>
    <xf numFmtId="0" fontId="41" fillId="0" borderId="12" xfId="0" applyFont="1" applyBorder="1" applyAlignment="1">
      <alignment vertical="center"/>
    </xf>
    <xf numFmtId="0" fontId="41" fillId="2" borderId="35" xfId="0" applyFont="1" applyFill="1" applyBorder="1" applyAlignment="1" applyProtection="1">
      <alignment horizontal="left" vertical="center"/>
      <protection locked="0"/>
    </xf>
    <xf numFmtId="0" fontId="41" fillId="0" borderId="0" xfId="0" applyFont="1" applyBorder="1" applyAlignment="1">
      <alignment horizontal="center" vertical="center"/>
    </xf>
    <xf numFmtId="0" fontId="27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 wrapText="1"/>
    </xf>
    <xf numFmtId="167" fontId="27" fillId="0" borderId="0" xfId="0" applyNumberFormat="1" applyFont="1" applyAlignment="1">
      <alignment vertical="center"/>
    </xf>
    <xf numFmtId="0" fontId="22" fillId="0" borderId="0" xfId="0" applyFont="1" applyBorder="1" applyAlignment="1">
      <alignment horizontal="left"/>
    </xf>
    <xf numFmtId="4" fontId="22" fillId="0" borderId="0" xfId="0" applyNumberFormat="1" applyFont="1" applyBorder="1" applyAlignment="1"/>
    <xf numFmtId="0" fontId="21" fillId="0" borderId="31" xfId="0" applyFont="1" applyBorder="1" applyAlignment="1">
      <alignment horizontal="center" vertical="center"/>
    </xf>
    <xf numFmtId="0" fontId="1" fillId="0" borderId="31" xfId="0" applyFont="1" applyBorder="1" applyAlignment="1">
      <alignment vertical="center"/>
    </xf>
    <xf numFmtId="166" fontId="21" fillId="0" borderId="31" xfId="0" applyNumberFormat="1" applyFont="1" applyBorder="1" applyAlignment="1">
      <alignment vertical="center"/>
    </xf>
    <xf numFmtId="166" fontId="21" fillId="0" borderId="32" xfId="0" applyNumberFormat="1" applyFont="1" applyBorder="1" applyAlignment="1">
      <alignment vertical="center"/>
    </xf>
    <xf numFmtId="0" fontId="1" fillId="0" borderId="0" xfId="0" applyFont="1" applyAlignment="1"/>
    <xf numFmtId="0" fontId="20" fillId="3" borderId="0" xfId="1" applyFill="1"/>
    <xf numFmtId="0" fontId="43" fillId="0" borderId="0" xfId="1" applyFont="1" applyAlignment="1">
      <alignment horizontal="center" vertical="center"/>
    </xf>
    <xf numFmtId="0" fontId="44" fillId="3" borderId="0" xfId="0" applyFont="1" applyFill="1" applyAlignment="1">
      <alignment horizontal="left" vertical="center"/>
    </xf>
    <xf numFmtId="0" fontId="12" fillId="3" borderId="0" xfId="0" applyFont="1" applyFill="1" applyAlignment="1">
      <alignment vertical="center"/>
    </xf>
    <xf numFmtId="0" fontId="45" fillId="3" borderId="0" xfId="1" applyFont="1" applyFill="1" applyAlignment="1">
      <alignment vertical="center"/>
    </xf>
    <xf numFmtId="0" fontId="28" fillId="3" borderId="0" xfId="0" applyFont="1" applyFill="1" applyAlignment="1" applyProtection="1">
      <alignment horizontal="left" vertical="center"/>
    </xf>
    <xf numFmtId="0" fontId="12" fillId="3" borderId="0" xfId="0" applyFont="1" applyFill="1" applyAlignment="1" applyProtection="1">
      <alignment vertical="center"/>
    </xf>
    <xf numFmtId="0" fontId="44" fillId="3" borderId="0" xfId="0" applyFont="1" applyFill="1" applyAlignment="1" applyProtection="1">
      <alignment horizontal="left" vertical="center"/>
    </xf>
    <xf numFmtId="0" fontId="45" fillId="3" borderId="0" xfId="1" applyFont="1" applyFill="1" applyAlignment="1" applyProtection="1">
      <alignment vertical="center"/>
    </xf>
    <xf numFmtId="0" fontId="12" fillId="3" borderId="0" xfId="0" applyFont="1" applyFill="1" applyAlignment="1" applyProtection="1">
      <alignment vertical="center"/>
      <protection locked="0"/>
    </xf>
    <xf numFmtId="0" fontId="13" fillId="0" borderId="0" xfId="2" applyAlignment="1">
      <alignment vertical="top"/>
      <protection locked="0"/>
    </xf>
    <xf numFmtId="0" fontId="11" fillId="0" borderId="1" xfId="2" applyFont="1" applyBorder="1" applyAlignment="1">
      <alignment vertical="center" wrapText="1"/>
      <protection locked="0"/>
    </xf>
    <xf numFmtId="0" fontId="11" fillId="0" borderId="2" xfId="2" applyFont="1" applyBorder="1" applyAlignment="1">
      <alignment vertical="center" wrapText="1"/>
      <protection locked="0"/>
    </xf>
    <xf numFmtId="0" fontId="11" fillId="0" borderId="3" xfId="2" applyFont="1" applyBorder="1" applyAlignment="1">
      <alignment vertical="center" wrapText="1"/>
      <protection locked="0"/>
    </xf>
    <xf numFmtId="0" fontId="11" fillId="0" borderId="4" xfId="2" applyFont="1" applyBorder="1" applyAlignment="1">
      <alignment horizontal="center" vertical="center" wrapText="1"/>
      <protection locked="0"/>
    </xf>
    <xf numFmtId="0" fontId="11" fillId="0" borderId="5" xfId="2" applyFont="1" applyBorder="1" applyAlignment="1">
      <alignment horizontal="center" vertical="center" wrapText="1"/>
      <protection locked="0"/>
    </xf>
    <xf numFmtId="0" fontId="13" fillId="0" borderId="0" xfId="2" applyAlignment="1">
      <alignment horizontal="center" vertical="center"/>
      <protection locked="0"/>
    </xf>
    <xf numFmtId="0" fontId="11" fillId="0" borderId="4" xfId="2" applyFont="1" applyBorder="1" applyAlignment="1">
      <alignment vertical="center" wrapText="1"/>
      <protection locked="0"/>
    </xf>
    <xf numFmtId="0" fontId="11" fillId="0" borderId="5" xfId="2" applyFont="1" applyBorder="1" applyAlignment="1">
      <alignment vertical="center" wrapText="1"/>
      <protection locked="0"/>
    </xf>
    <xf numFmtId="0" fontId="15" fillId="0" borderId="0" xfId="2" applyFont="1" applyBorder="1" applyAlignment="1">
      <alignment horizontal="left" vertical="center" wrapText="1"/>
      <protection locked="0"/>
    </xf>
    <xf numFmtId="0" fontId="16" fillId="0" borderId="0" xfId="2" applyFont="1" applyBorder="1" applyAlignment="1">
      <alignment horizontal="left" vertical="center" wrapText="1"/>
      <protection locked="0"/>
    </xf>
    <xf numFmtId="0" fontId="16" fillId="0" borderId="4" xfId="2" applyFont="1" applyBorder="1" applyAlignment="1">
      <alignment vertical="center" wrapText="1"/>
      <protection locked="0"/>
    </xf>
    <xf numFmtId="0" fontId="16" fillId="0" borderId="0" xfId="2" applyFont="1" applyBorder="1" applyAlignment="1">
      <alignment vertical="center" wrapText="1"/>
      <protection locked="0"/>
    </xf>
    <xf numFmtId="0" fontId="16" fillId="0" borderId="0" xfId="2" applyFont="1" applyBorder="1" applyAlignment="1">
      <alignment vertical="center"/>
      <protection locked="0"/>
    </xf>
    <xf numFmtId="0" fontId="16" fillId="0" borderId="0" xfId="2" applyFont="1" applyBorder="1" applyAlignment="1">
      <alignment horizontal="left" vertical="center"/>
      <protection locked="0"/>
    </xf>
    <xf numFmtId="49" fontId="16" fillId="0" borderId="0" xfId="2" applyNumberFormat="1" applyFont="1" applyBorder="1" applyAlignment="1">
      <alignment vertical="center" wrapText="1"/>
      <protection locked="0"/>
    </xf>
    <xf numFmtId="0" fontId="11" fillId="0" borderId="7" xfId="2" applyFont="1" applyBorder="1" applyAlignment="1">
      <alignment vertical="center" wrapText="1"/>
      <protection locked="0"/>
    </xf>
    <xf numFmtId="0" fontId="12" fillId="0" borderId="6" xfId="2" applyFont="1" applyBorder="1" applyAlignment="1">
      <alignment vertical="center" wrapText="1"/>
      <protection locked="0"/>
    </xf>
    <xf numFmtId="0" fontId="11" fillId="0" borderId="8" xfId="2" applyFont="1" applyBorder="1" applyAlignment="1">
      <alignment vertical="center" wrapText="1"/>
      <protection locked="0"/>
    </xf>
    <xf numFmtId="0" fontId="11" fillId="0" borderId="0" xfId="2" applyFont="1" applyBorder="1" applyAlignment="1">
      <alignment vertical="top"/>
      <protection locked="0"/>
    </xf>
    <xf numFmtId="0" fontId="11" fillId="0" borderId="0" xfId="2" applyFont="1" applyAlignment="1">
      <alignment vertical="top"/>
      <protection locked="0"/>
    </xf>
    <xf numFmtId="0" fontId="11" fillId="0" borderId="1" xfId="2" applyFont="1" applyBorder="1" applyAlignment="1">
      <alignment horizontal="left" vertical="center"/>
      <protection locked="0"/>
    </xf>
    <xf numFmtId="0" fontId="11" fillId="0" borderId="2" xfId="2" applyFont="1" applyBorder="1" applyAlignment="1">
      <alignment horizontal="left" vertical="center"/>
      <protection locked="0"/>
    </xf>
    <xf numFmtId="0" fontId="11" fillId="0" borderId="3" xfId="2" applyFont="1" applyBorder="1" applyAlignment="1">
      <alignment horizontal="left" vertical="center"/>
      <protection locked="0"/>
    </xf>
    <xf numFmtId="0" fontId="11" fillId="0" borderId="4" xfId="2" applyFont="1" applyBorder="1" applyAlignment="1">
      <alignment horizontal="left" vertical="center"/>
      <protection locked="0"/>
    </xf>
    <xf numFmtId="0" fontId="11" fillId="0" borderId="5" xfId="2" applyFont="1" applyBorder="1" applyAlignment="1">
      <alignment horizontal="left" vertical="center"/>
      <protection locked="0"/>
    </xf>
    <xf numFmtId="0" fontId="15" fillId="0" borderId="0" xfId="2" applyFont="1" applyBorder="1" applyAlignment="1">
      <alignment horizontal="left" vertical="center"/>
      <protection locked="0"/>
    </xf>
    <xf numFmtId="0" fontId="19" fillId="0" borderId="0" xfId="2" applyFont="1" applyAlignment="1">
      <alignment horizontal="left" vertical="center"/>
      <protection locked="0"/>
    </xf>
    <xf numFmtId="0" fontId="15" fillId="0" borderId="6" xfId="2" applyFont="1" applyBorder="1" applyAlignment="1">
      <alignment horizontal="left" vertical="center"/>
      <protection locked="0"/>
    </xf>
    <xf numFmtId="0" fontId="15" fillId="0" borderId="6" xfId="2" applyFont="1" applyBorder="1" applyAlignment="1">
      <alignment horizontal="center" vertical="center"/>
      <protection locked="0"/>
    </xf>
    <xf numFmtId="0" fontId="19" fillId="0" borderId="6" xfId="2" applyFont="1" applyBorder="1" applyAlignment="1">
      <alignment horizontal="left" vertical="center"/>
      <protection locked="0"/>
    </xf>
    <xf numFmtId="0" fontId="18" fillId="0" borderId="0" xfId="2" applyFont="1" applyBorder="1" applyAlignment="1">
      <alignment horizontal="left" vertical="center"/>
      <protection locked="0"/>
    </xf>
    <xf numFmtId="0" fontId="16" fillId="0" borderId="0" xfId="2" applyFont="1" applyAlignment="1">
      <alignment horizontal="left" vertical="center"/>
      <protection locked="0"/>
    </xf>
    <xf numFmtId="0" fontId="16" fillId="0" borderId="0" xfId="2" applyFont="1" applyBorder="1" applyAlignment="1">
      <alignment horizontal="center" vertical="center"/>
      <protection locked="0"/>
    </xf>
    <xf numFmtId="0" fontId="16" fillId="0" borderId="4" xfId="2" applyFont="1" applyBorder="1" applyAlignment="1">
      <alignment horizontal="left" vertical="center"/>
      <protection locked="0"/>
    </xf>
    <xf numFmtId="0" fontId="16" fillId="0" borderId="0" xfId="2" applyFont="1" applyFill="1" applyBorder="1" applyAlignment="1">
      <alignment horizontal="left" vertical="center"/>
      <protection locked="0"/>
    </xf>
    <xf numFmtId="0" fontId="16" fillId="0" borderId="0" xfId="2" applyFont="1" applyFill="1" applyBorder="1" applyAlignment="1">
      <alignment horizontal="center" vertical="center"/>
      <protection locked="0"/>
    </xf>
    <xf numFmtId="0" fontId="11" fillId="0" borderId="7" xfId="2" applyFont="1" applyBorder="1" applyAlignment="1">
      <alignment horizontal="left" vertical="center"/>
      <protection locked="0"/>
    </xf>
    <xf numFmtId="0" fontId="12" fillId="0" borderId="6" xfId="2" applyFont="1" applyBorder="1" applyAlignment="1">
      <alignment horizontal="left" vertical="center"/>
      <protection locked="0"/>
    </xf>
    <xf numFmtId="0" fontId="11" fillId="0" borderId="8" xfId="2" applyFont="1" applyBorder="1" applyAlignment="1">
      <alignment horizontal="left" vertical="center"/>
      <protection locked="0"/>
    </xf>
    <xf numFmtId="0" fontId="11" fillId="0" borderId="0" xfId="2" applyFont="1" applyBorder="1" applyAlignment="1">
      <alignment horizontal="left" vertical="center"/>
      <protection locked="0"/>
    </xf>
    <xf numFmtId="0" fontId="12" fillId="0" borderId="0" xfId="2" applyFont="1" applyBorder="1" applyAlignment="1">
      <alignment horizontal="left" vertical="center"/>
      <protection locked="0"/>
    </xf>
    <xf numFmtId="0" fontId="19" fillId="0" borderId="0" xfId="2" applyFont="1" applyBorder="1" applyAlignment="1">
      <alignment horizontal="left" vertical="center"/>
      <protection locked="0"/>
    </xf>
    <xf numFmtId="0" fontId="16" fillId="0" borderId="6" xfId="2" applyFont="1" applyBorder="1" applyAlignment="1">
      <alignment horizontal="left" vertical="center"/>
      <protection locked="0"/>
    </xf>
    <xf numFmtId="0" fontId="11" fillId="0" borderId="0" xfId="2" applyFont="1" applyBorder="1" applyAlignment="1">
      <alignment horizontal="left" vertical="center" wrapText="1"/>
      <protection locked="0"/>
    </xf>
    <xf numFmtId="0" fontId="16" fillId="0" borderId="0" xfId="2" applyFont="1" applyBorder="1" applyAlignment="1">
      <alignment horizontal="center" vertical="center" wrapText="1"/>
      <protection locked="0"/>
    </xf>
    <xf numFmtId="0" fontId="11" fillId="0" borderId="1" xfId="2" applyFont="1" applyBorder="1" applyAlignment="1">
      <alignment horizontal="left" vertical="center" wrapText="1"/>
      <protection locked="0"/>
    </xf>
    <xf numFmtId="0" fontId="11" fillId="0" borderId="2" xfId="2" applyFont="1" applyBorder="1" applyAlignment="1">
      <alignment horizontal="left" vertical="center" wrapText="1"/>
      <protection locked="0"/>
    </xf>
    <xf numFmtId="0" fontId="11" fillId="0" borderId="3" xfId="2" applyFont="1" applyBorder="1" applyAlignment="1">
      <alignment horizontal="left" vertical="center" wrapText="1"/>
      <protection locked="0"/>
    </xf>
    <xf numFmtId="0" fontId="11" fillId="0" borderId="4" xfId="2" applyFont="1" applyBorder="1" applyAlignment="1">
      <alignment horizontal="left" vertical="center" wrapText="1"/>
      <protection locked="0"/>
    </xf>
    <xf numFmtId="0" fontId="11" fillId="0" borderId="5" xfId="2" applyFont="1" applyBorder="1" applyAlignment="1">
      <alignment horizontal="left" vertical="center" wrapText="1"/>
      <protection locked="0"/>
    </xf>
    <xf numFmtId="0" fontId="19" fillId="0" borderId="4" xfId="2" applyFont="1" applyBorder="1" applyAlignment="1">
      <alignment horizontal="left" vertical="center" wrapText="1"/>
      <protection locked="0"/>
    </xf>
    <xf numFmtId="0" fontId="19" fillId="0" borderId="5" xfId="2" applyFont="1" applyBorder="1" applyAlignment="1">
      <alignment horizontal="left" vertical="center" wrapText="1"/>
      <protection locked="0"/>
    </xf>
    <xf numFmtId="0" fontId="16" fillId="0" borderId="4" xfId="2" applyFont="1" applyBorder="1" applyAlignment="1">
      <alignment horizontal="left" vertical="center" wrapText="1"/>
      <protection locked="0"/>
    </xf>
    <xf numFmtId="0" fontId="16" fillId="0" borderId="5" xfId="2" applyFont="1" applyBorder="1" applyAlignment="1">
      <alignment horizontal="left" vertical="center" wrapText="1"/>
      <protection locked="0"/>
    </xf>
    <xf numFmtId="0" fontId="16" fillId="0" borderId="5" xfId="2" applyFont="1" applyBorder="1" applyAlignment="1">
      <alignment horizontal="left" vertical="center"/>
      <protection locked="0"/>
    </xf>
    <xf numFmtId="0" fontId="16" fillId="0" borderId="7" xfId="2" applyFont="1" applyBorder="1" applyAlignment="1">
      <alignment horizontal="left" vertical="center" wrapText="1"/>
      <protection locked="0"/>
    </xf>
    <xf numFmtId="0" fontId="16" fillId="0" borderId="6" xfId="2" applyFont="1" applyBorder="1" applyAlignment="1">
      <alignment horizontal="left" vertical="center" wrapText="1"/>
      <protection locked="0"/>
    </xf>
    <xf numFmtId="0" fontId="16" fillId="0" borderId="8" xfId="2" applyFont="1" applyBorder="1" applyAlignment="1">
      <alignment horizontal="left" vertical="center" wrapText="1"/>
      <protection locked="0"/>
    </xf>
    <xf numFmtId="0" fontId="16" fillId="0" borderId="0" xfId="2" applyFont="1" applyBorder="1" applyAlignment="1">
      <alignment horizontal="left" vertical="top"/>
      <protection locked="0"/>
    </xf>
    <xf numFmtId="0" fontId="16" fillId="0" borderId="0" xfId="2" applyFont="1" applyBorder="1" applyAlignment="1">
      <alignment horizontal="center" vertical="top"/>
      <protection locked="0"/>
    </xf>
    <xf numFmtId="0" fontId="16" fillId="0" borderId="7" xfId="2" applyFont="1" applyBorder="1" applyAlignment="1">
      <alignment horizontal="left" vertical="center"/>
      <protection locked="0"/>
    </xf>
    <xf numFmtId="0" fontId="16" fillId="0" borderId="8" xfId="2" applyFont="1" applyBorder="1" applyAlignment="1">
      <alignment horizontal="left" vertical="center"/>
      <protection locked="0"/>
    </xf>
    <xf numFmtId="0" fontId="19" fillId="0" borderId="0" xfId="2" applyFont="1" applyAlignment="1">
      <alignment vertical="center"/>
      <protection locked="0"/>
    </xf>
    <xf numFmtId="0" fontId="15" fillId="0" borderId="0" xfId="2" applyFont="1" applyBorder="1" applyAlignment="1">
      <alignment vertical="center"/>
      <protection locked="0"/>
    </xf>
    <xf numFmtId="0" fontId="19" fillId="0" borderId="6" xfId="2" applyFont="1" applyBorder="1" applyAlignment="1">
      <alignment vertical="center"/>
      <protection locked="0"/>
    </xf>
    <xf numFmtId="0" fontId="15" fillId="0" borderId="6" xfId="2" applyFont="1" applyBorder="1" applyAlignment="1">
      <alignment vertical="center"/>
      <protection locked="0"/>
    </xf>
    <xf numFmtId="0" fontId="13" fillId="0" borderId="0" xfId="2" applyBorder="1" applyAlignment="1">
      <alignment vertical="top"/>
      <protection locked="0"/>
    </xf>
    <xf numFmtId="49" fontId="16" fillId="0" borderId="0" xfId="2" applyNumberFormat="1" applyFont="1" applyBorder="1" applyAlignment="1">
      <alignment horizontal="left" vertical="center"/>
      <protection locked="0"/>
    </xf>
    <xf numFmtId="0" fontId="13" fillId="0" borderId="6" xfId="2" applyBorder="1" applyAlignment="1">
      <alignment vertical="top"/>
      <protection locked="0"/>
    </xf>
    <xf numFmtId="0" fontId="16" fillId="0" borderId="2" xfId="2" applyFont="1" applyBorder="1" applyAlignment="1">
      <alignment horizontal="left" vertical="center" wrapText="1"/>
      <protection locked="0"/>
    </xf>
    <xf numFmtId="0" fontId="16" fillId="0" borderId="2" xfId="2" applyFont="1" applyBorder="1" applyAlignment="1">
      <alignment horizontal="left" vertical="center"/>
      <protection locked="0"/>
    </xf>
    <xf numFmtId="0" fontId="16" fillId="0" borderId="2" xfId="2" applyFont="1" applyBorder="1" applyAlignment="1">
      <alignment horizontal="center" vertical="center"/>
      <protection locked="0"/>
    </xf>
    <xf numFmtId="0" fontId="15" fillId="0" borderId="6" xfId="2" applyFont="1" applyBorder="1" applyAlignment="1">
      <alignment horizontal="left"/>
      <protection locked="0"/>
    </xf>
    <xf numFmtId="0" fontId="19" fillId="0" borderId="6" xfId="2" applyFont="1" applyBorder="1" applyAlignment="1">
      <protection locked="0"/>
    </xf>
    <xf numFmtId="0" fontId="11" fillId="0" borderId="4" xfId="2" applyFont="1" applyBorder="1" applyAlignment="1">
      <alignment vertical="top"/>
      <protection locked="0"/>
    </xf>
    <xf numFmtId="0" fontId="11" fillId="0" borderId="5" xfId="2" applyFont="1" applyBorder="1" applyAlignment="1">
      <alignment vertical="top"/>
      <protection locked="0"/>
    </xf>
    <xf numFmtId="0" fontId="11" fillId="0" borderId="0" xfId="2" applyFont="1" applyBorder="1" applyAlignment="1">
      <alignment horizontal="center" vertical="center"/>
      <protection locked="0"/>
    </xf>
    <xf numFmtId="0" fontId="11" fillId="0" borderId="0" xfId="2" applyFont="1" applyBorder="1" applyAlignment="1">
      <alignment horizontal="left" vertical="top"/>
      <protection locked="0"/>
    </xf>
    <xf numFmtId="0" fontId="11" fillId="0" borderId="7" xfId="2" applyFont="1" applyBorder="1" applyAlignment="1">
      <alignment vertical="top"/>
      <protection locked="0"/>
    </xf>
    <xf numFmtId="0" fontId="11" fillId="0" borderId="6" xfId="2" applyFont="1" applyBorder="1" applyAlignment="1">
      <alignment vertical="top"/>
      <protection locked="0"/>
    </xf>
    <xf numFmtId="0" fontId="11" fillId="0" borderId="8" xfId="2" applyFont="1" applyBorder="1" applyAlignment="1">
      <alignment vertical="top"/>
      <protection locked="0"/>
    </xf>
    <xf numFmtId="0" fontId="42" fillId="0" borderId="0" xfId="0" applyFont="1" applyAlignment="1">
      <alignment horizontal="left" vertical="top" wrapText="1"/>
    </xf>
    <xf numFmtId="0" fontId="1" fillId="0" borderId="0" xfId="0" applyFont="1"/>
    <xf numFmtId="0" fontId="1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1" fillId="0" borderId="0" xfId="0" applyFont="1" applyBorder="1"/>
    <xf numFmtId="0" fontId="3" fillId="0" borderId="0" xfId="0" applyFont="1" applyBorder="1" applyAlignment="1">
      <alignment horizontal="left" vertical="top" wrapText="1"/>
    </xf>
    <xf numFmtId="49" fontId="2" fillId="2" borderId="0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>
      <alignment horizontal="left" vertical="center" wrapText="1"/>
    </xf>
    <xf numFmtId="4" fontId="6" fillId="0" borderId="15" xfId="0" applyNumberFormat="1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2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164" fontId="21" fillId="0" borderId="0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4" fontId="42" fillId="0" borderId="0" xfId="0" applyNumberFormat="1" applyFont="1" applyBorder="1" applyAlignment="1">
      <alignment vertical="center"/>
    </xf>
    <xf numFmtId="0" fontId="33" fillId="0" borderId="28" xfId="0" applyFont="1" applyBorder="1" applyAlignment="1">
      <alignment horizontal="center" vertical="center"/>
    </xf>
    <xf numFmtId="0" fontId="1" fillId="0" borderId="21" xfId="0" applyFont="1" applyBorder="1" applyAlignment="1">
      <alignment vertical="center"/>
    </xf>
    <xf numFmtId="0" fontId="1" fillId="0" borderId="29" xfId="0" applyFont="1" applyBorder="1" applyAlignment="1">
      <alignment vertical="center"/>
    </xf>
    <xf numFmtId="0" fontId="2" fillId="5" borderId="17" xfId="0" applyFont="1" applyFill="1" applyBorder="1" applyAlignment="1">
      <alignment horizontal="center" vertical="center"/>
    </xf>
    <xf numFmtId="0" fontId="1" fillId="5" borderId="17" xfId="0" applyFont="1" applyFill="1" applyBorder="1" applyAlignment="1">
      <alignment vertical="center"/>
    </xf>
    <xf numFmtId="4" fontId="35" fillId="0" borderId="0" xfId="0" applyNumberFormat="1" applyFont="1" applyAlignment="1">
      <alignment vertical="center"/>
    </xf>
    <xf numFmtId="0" fontId="35" fillId="0" borderId="0" xfId="0" applyFont="1" applyAlignment="1">
      <alignment vertical="center"/>
    </xf>
    <xf numFmtId="0" fontId="34" fillId="0" borderId="0" xfId="0" applyFont="1" applyAlignment="1">
      <alignment horizontal="left" vertical="center" wrapText="1"/>
    </xf>
    <xf numFmtId="0" fontId="3" fillId="4" borderId="17" xfId="0" applyFont="1" applyFill="1" applyBorder="1" applyAlignment="1">
      <alignment horizontal="left" vertical="center"/>
    </xf>
    <xf numFmtId="0" fontId="1" fillId="4" borderId="17" xfId="0" applyFont="1" applyFill="1" applyBorder="1" applyAlignment="1">
      <alignment vertical="center"/>
    </xf>
    <xf numFmtId="4" fontId="3" fillId="4" borderId="17" xfId="0" applyNumberFormat="1" applyFont="1" applyFill="1" applyBorder="1" applyAlignment="1">
      <alignment vertical="center"/>
    </xf>
    <xf numFmtId="0" fontId="1" fillId="4" borderId="24" xfId="0" applyFont="1" applyFill="1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/>
    </xf>
    <xf numFmtId="4" fontId="32" fillId="0" borderId="0" xfId="0" applyNumberFormat="1" applyFont="1" applyAlignment="1">
      <alignment horizontal="right" vertical="center"/>
    </xf>
    <xf numFmtId="4" fontId="32" fillId="0" borderId="0" xfId="0" applyNumberFormat="1" applyFont="1" applyAlignment="1">
      <alignment vertical="center"/>
    </xf>
    <xf numFmtId="0" fontId="2" fillId="5" borderId="16" xfId="0" applyFont="1" applyFill="1" applyBorder="1" applyAlignment="1">
      <alignment horizontal="center" vertical="center"/>
    </xf>
    <xf numFmtId="0" fontId="2" fillId="5" borderId="17" xfId="0" applyFont="1" applyFill="1" applyBorder="1" applyAlignment="1">
      <alignment horizontal="right" vertical="center"/>
    </xf>
    <xf numFmtId="0" fontId="45" fillId="3" borderId="0" xfId="1" applyFont="1" applyFill="1" applyAlignment="1">
      <alignment vertical="center"/>
    </xf>
    <xf numFmtId="0" fontId="31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center" wrapText="1"/>
    </xf>
    <xf numFmtId="0" fontId="31" fillId="0" borderId="0" xfId="0" applyFont="1" applyAlignment="1">
      <alignment horizontal="left" vertical="center" wrapText="1"/>
    </xf>
    <xf numFmtId="0" fontId="14" fillId="0" borderId="0" xfId="2" applyFont="1" applyBorder="1" applyAlignment="1">
      <alignment horizontal="center" vertical="center" wrapText="1"/>
      <protection locked="0"/>
    </xf>
    <xf numFmtId="0" fontId="15" fillId="0" borderId="6" xfId="2" applyFont="1" applyBorder="1" applyAlignment="1">
      <alignment horizontal="left" wrapText="1"/>
      <protection locked="0"/>
    </xf>
    <xf numFmtId="0" fontId="16" fillId="0" borderId="0" xfId="2" applyFont="1" applyBorder="1" applyAlignment="1">
      <alignment horizontal="left" vertical="center" wrapText="1"/>
      <protection locked="0"/>
    </xf>
    <xf numFmtId="49" fontId="16" fillId="0" borderId="0" xfId="2" applyNumberFormat="1" applyFont="1" applyBorder="1" applyAlignment="1">
      <alignment horizontal="left" vertical="center" wrapText="1"/>
      <protection locked="0"/>
    </xf>
    <xf numFmtId="0" fontId="14" fillId="0" borderId="0" xfId="2" applyFont="1" applyBorder="1" applyAlignment="1">
      <alignment horizontal="center" vertical="center"/>
      <protection locked="0"/>
    </xf>
    <xf numFmtId="0" fontId="16" fillId="0" borderId="0" xfId="2" applyFont="1" applyBorder="1" applyAlignment="1">
      <alignment horizontal="left" vertical="top"/>
      <protection locked="0"/>
    </xf>
    <xf numFmtId="0" fontId="15" fillId="0" borderId="6" xfId="2" applyFont="1" applyBorder="1" applyAlignment="1">
      <alignment horizontal="left"/>
      <protection locked="0"/>
    </xf>
    <xf numFmtId="0" fontId="16" fillId="0" borderId="0" xfId="2" applyFont="1" applyBorder="1" applyAlignment="1">
      <alignment horizontal="left" vertical="center"/>
      <protection locked="0"/>
    </xf>
  </cellXfs>
  <cellStyles count="3">
    <cellStyle name="Hypertextový odkaz" xfId="1" builtinId="8"/>
    <cellStyle name="Normální" xfId="0" builtinId="0"/>
    <cellStyle name="Normální 2" xfId="2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file:///C:\KROSplusData\System\Temp\rad303C1.tmp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file:///C:\KROSplusData\System\Temp\radE01CD.tmp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1026" name="Obrázek 1" descr="C:\KROSplusData\System\Temp\rad303C1.tmp">
          <a:hlinkClick xmlns:r="http://schemas.openxmlformats.org/officeDocument/2006/relationships" r:id="rId1" tooltip="http://www.pro-rozpocty.cz/software-a-data/kros-4-ocenovani-a-rizeni-stavebni-vyroby/"/>
        </xdr:cNvPr>
        <xdr:cNvPicPr>
          <a:picLocks/>
        </xdr:cNvPicPr>
      </xdr:nvPicPr>
      <xdr:blipFill>
        <a:blip xmlns:r="http://schemas.openxmlformats.org/officeDocument/2006/relationships" r:embed="rId2" r:link="rId3" cstate="print"/>
        <a:srcRect/>
        <a:stretch>
          <a:fillRect/>
        </a:stretch>
      </xdr:blipFill>
      <xdr:spPr bwMode="auto">
        <a:xfrm>
          <a:off x="0" y="0"/>
          <a:ext cx="2667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3083" name="Obrázek 1" descr="C:\KROSplusData\System\Temp\radE01CD.tmp">
          <a:hlinkClick xmlns:r="http://schemas.openxmlformats.org/officeDocument/2006/relationships" r:id="rId1" tooltip="http://www.pro-rozpocty.cz/software-a-data/kros-4-ocenovani-a-rizeni-stavebni-vyroby/"/>
        </xdr:cNvPr>
        <xdr:cNvPicPr>
          <a:picLocks/>
        </xdr:cNvPicPr>
      </xdr:nvPicPr>
      <xdr:blipFill>
        <a:blip xmlns:r="http://schemas.openxmlformats.org/officeDocument/2006/relationships" r:embed="rId2" r:link="rId3" cstate="print"/>
        <a:srcRect/>
        <a:stretch>
          <a:fillRect/>
        </a:stretch>
      </xdr:blipFill>
      <xdr:spPr bwMode="auto">
        <a:xfrm>
          <a:off x="0" y="0"/>
          <a:ext cx="2762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CM55"/>
  <sheetViews>
    <sheetView showGridLines="0" workbookViewId="0">
      <pane ySplit="1" topLeftCell="A2" activePane="bottomLeft" state="frozen"/>
      <selection pane="bottomLeft"/>
    </sheetView>
  </sheetViews>
  <sheetFormatPr defaultRowHeight="13.5" x14ac:dyDescent="0.3"/>
  <cols>
    <col min="1" max="1" width="8.33203125" customWidth="1"/>
    <col min="2" max="2" width="1.6640625" customWidth="1"/>
    <col min="3" max="3" width="4.1640625" customWidth="1"/>
    <col min="4" max="33" width="2.6640625" customWidth="1"/>
    <col min="34" max="34" width="3.33203125" customWidth="1"/>
    <col min="35" max="35" width="31.6640625" customWidth="1"/>
    <col min="36" max="37" width="2.5" customWidth="1"/>
    <col min="38" max="38" width="8.33203125" customWidth="1"/>
    <col min="39" max="39" width="3.33203125" customWidth="1"/>
    <col min="40" max="40" width="13.33203125" customWidth="1"/>
    <col min="41" max="41" width="7.5" customWidth="1"/>
    <col min="42" max="42" width="4.1640625" customWidth="1"/>
    <col min="43" max="43" width="15.6640625" customWidth="1"/>
    <col min="44" max="44" width="13.6640625" customWidth="1"/>
    <col min="45" max="47" width="25.83203125" hidden="1" customWidth="1"/>
    <col min="48" max="52" width="21.6640625" hidden="1" customWidth="1"/>
    <col min="53" max="53" width="19.1640625" hidden="1" customWidth="1"/>
    <col min="54" max="54" width="25" hidden="1" customWidth="1"/>
    <col min="55" max="56" width="19.1640625" hidden="1" customWidth="1"/>
    <col min="57" max="57" width="66.5" customWidth="1"/>
    <col min="71" max="91" width="9.33203125" hidden="1" customWidth="1"/>
  </cols>
  <sheetData>
    <row r="1" spans="1:74" ht="21.4" customHeight="1" x14ac:dyDescent="0.3">
      <c r="A1" s="231" t="s">
        <v>0</v>
      </c>
      <c r="B1" s="232"/>
      <c r="C1" s="232"/>
      <c r="D1" s="233" t="s">
        <v>1</v>
      </c>
      <c r="E1" s="232"/>
      <c r="F1" s="232"/>
      <c r="G1" s="232"/>
      <c r="H1" s="232"/>
      <c r="I1" s="232"/>
      <c r="J1" s="232"/>
      <c r="K1" s="234" t="s">
        <v>401</v>
      </c>
      <c r="L1" s="234"/>
      <c r="M1" s="234"/>
      <c r="N1" s="234"/>
      <c r="O1" s="234"/>
      <c r="P1" s="234"/>
      <c r="Q1" s="234"/>
      <c r="R1" s="234"/>
      <c r="S1" s="234"/>
      <c r="T1" s="232"/>
      <c r="U1" s="232"/>
      <c r="V1" s="232"/>
      <c r="W1" s="234" t="s">
        <v>402</v>
      </c>
      <c r="X1" s="234"/>
      <c r="Y1" s="234"/>
      <c r="Z1" s="234"/>
      <c r="AA1" s="234"/>
      <c r="AB1" s="234"/>
      <c r="AC1" s="234"/>
      <c r="AD1" s="234"/>
      <c r="AE1" s="234"/>
      <c r="AF1" s="234"/>
      <c r="AG1" s="234"/>
      <c r="AH1" s="234"/>
      <c r="AI1" s="226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4" t="s">
        <v>2</v>
      </c>
      <c r="BB1" s="14" t="s">
        <v>3</v>
      </c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T1" s="16" t="s">
        <v>4</v>
      </c>
      <c r="BU1" s="16" t="s">
        <v>4</v>
      </c>
      <c r="BV1" s="16" t="s">
        <v>5</v>
      </c>
    </row>
    <row r="2" spans="1:74" ht="36.950000000000003" customHeight="1" x14ac:dyDescent="0.3">
      <c r="AR2" s="319"/>
      <c r="AS2" s="319"/>
      <c r="AT2" s="319"/>
      <c r="AU2" s="319"/>
      <c r="AV2" s="319"/>
      <c r="AW2" s="319"/>
      <c r="AX2" s="319"/>
      <c r="AY2" s="319"/>
      <c r="AZ2" s="319"/>
      <c r="BA2" s="319"/>
      <c r="BB2" s="319"/>
      <c r="BC2" s="319"/>
      <c r="BD2" s="319"/>
      <c r="BE2" s="319"/>
      <c r="BS2" s="17" t="s">
        <v>6</v>
      </c>
      <c r="BT2" s="17" t="s">
        <v>7</v>
      </c>
    </row>
    <row r="3" spans="1:74" ht="6.95" customHeight="1" x14ac:dyDescent="0.3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20"/>
      <c r="BS3" s="17" t="s">
        <v>6</v>
      </c>
      <c r="BT3" s="17" t="s">
        <v>8</v>
      </c>
    </row>
    <row r="4" spans="1:74" ht="36.950000000000003" customHeight="1" x14ac:dyDescent="0.3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4"/>
      <c r="AS4" s="25" t="s">
        <v>10</v>
      </c>
      <c r="BE4" s="26" t="s">
        <v>11</v>
      </c>
      <c r="BS4" s="17" t="s">
        <v>12</v>
      </c>
    </row>
    <row r="5" spans="1:74" ht="14.45" customHeight="1" x14ac:dyDescent="0.3">
      <c r="B5" s="21"/>
      <c r="C5" s="22"/>
      <c r="D5" s="27" t="s">
        <v>13</v>
      </c>
      <c r="E5" s="22"/>
      <c r="F5" s="22"/>
      <c r="G5" s="22"/>
      <c r="H5" s="22"/>
      <c r="I5" s="22"/>
      <c r="J5" s="22"/>
      <c r="K5" s="322" t="s">
        <v>14</v>
      </c>
      <c r="L5" s="323"/>
      <c r="M5" s="323"/>
      <c r="N5" s="323"/>
      <c r="O5" s="323"/>
      <c r="P5" s="323"/>
      <c r="Q5" s="323"/>
      <c r="R5" s="323"/>
      <c r="S5" s="323"/>
      <c r="T5" s="323"/>
      <c r="U5" s="323"/>
      <c r="V5" s="323"/>
      <c r="W5" s="323"/>
      <c r="X5" s="323"/>
      <c r="Y5" s="323"/>
      <c r="Z5" s="323"/>
      <c r="AA5" s="323"/>
      <c r="AB5" s="323"/>
      <c r="AC5" s="323"/>
      <c r="AD5" s="323"/>
      <c r="AE5" s="323"/>
      <c r="AF5" s="323"/>
      <c r="AG5" s="323"/>
      <c r="AH5" s="323"/>
      <c r="AI5" s="323"/>
      <c r="AJ5" s="323"/>
      <c r="AK5" s="323"/>
      <c r="AL5" s="323"/>
      <c r="AM5" s="323"/>
      <c r="AN5" s="323"/>
      <c r="AO5" s="323"/>
      <c r="AP5" s="22"/>
      <c r="AQ5" s="24"/>
      <c r="BE5" s="318" t="s">
        <v>15</v>
      </c>
      <c r="BS5" s="17" t="s">
        <v>6</v>
      </c>
    </row>
    <row r="6" spans="1:74" ht="36.950000000000003" customHeight="1" x14ac:dyDescent="0.3">
      <c r="B6" s="21"/>
      <c r="C6" s="22"/>
      <c r="D6" s="29" t="s">
        <v>16</v>
      </c>
      <c r="E6" s="22"/>
      <c r="F6" s="22"/>
      <c r="G6" s="22"/>
      <c r="H6" s="22"/>
      <c r="I6" s="22"/>
      <c r="J6" s="22"/>
      <c r="K6" s="324" t="s">
        <v>17</v>
      </c>
      <c r="L6" s="323"/>
      <c r="M6" s="323"/>
      <c r="N6" s="323"/>
      <c r="O6" s="323"/>
      <c r="P6" s="323"/>
      <c r="Q6" s="323"/>
      <c r="R6" s="323"/>
      <c r="S6" s="323"/>
      <c r="T6" s="323"/>
      <c r="U6" s="323"/>
      <c r="V6" s="323"/>
      <c r="W6" s="323"/>
      <c r="X6" s="323"/>
      <c r="Y6" s="323"/>
      <c r="Z6" s="323"/>
      <c r="AA6" s="323"/>
      <c r="AB6" s="323"/>
      <c r="AC6" s="323"/>
      <c r="AD6" s="323"/>
      <c r="AE6" s="323"/>
      <c r="AF6" s="323"/>
      <c r="AG6" s="323"/>
      <c r="AH6" s="323"/>
      <c r="AI6" s="323"/>
      <c r="AJ6" s="323"/>
      <c r="AK6" s="323"/>
      <c r="AL6" s="323"/>
      <c r="AM6" s="323"/>
      <c r="AN6" s="323"/>
      <c r="AO6" s="323"/>
      <c r="AP6" s="22"/>
      <c r="AQ6" s="24"/>
      <c r="BE6" s="319"/>
      <c r="BS6" s="17" t="s">
        <v>18</v>
      </c>
    </row>
    <row r="7" spans="1:74" ht="14.45" customHeight="1" x14ac:dyDescent="0.3">
      <c r="B7" s="21"/>
      <c r="C7" s="22"/>
      <c r="D7" s="30" t="s">
        <v>19</v>
      </c>
      <c r="E7" s="22"/>
      <c r="F7" s="22"/>
      <c r="G7" s="22"/>
      <c r="H7" s="22"/>
      <c r="I7" s="22"/>
      <c r="J7" s="22"/>
      <c r="K7" s="28" t="s">
        <v>20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0" t="s">
        <v>21</v>
      </c>
      <c r="AL7" s="22"/>
      <c r="AM7" s="22"/>
      <c r="AN7" s="28" t="s">
        <v>20</v>
      </c>
      <c r="AO7" s="22"/>
      <c r="AP7" s="22"/>
      <c r="AQ7" s="24"/>
      <c r="BE7" s="319"/>
      <c r="BS7" s="17" t="s">
        <v>22</v>
      </c>
    </row>
    <row r="8" spans="1:74" ht="14.45" customHeight="1" x14ac:dyDescent="0.3">
      <c r="B8" s="21"/>
      <c r="C8" s="22"/>
      <c r="D8" s="30" t="s">
        <v>23</v>
      </c>
      <c r="E8" s="22"/>
      <c r="F8" s="22"/>
      <c r="G8" s="22"/>
      <c r="H8" s="22"/>
      <c r="I8" s="22"/>
      <c r="J8" s="22"/>
      <c r="K8" s="28" t="s">
        <v>24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0" t="s">
        <v>25</v>
      </c>
      <c r="AL8" s="22"/>
      <c r="AM8" s="22"/>
      <c r="AN8" s="31" t="s">
        <v>26</v>
      </c>
      <c r="AO8" s="22"/>
      <c r="AP8" s="22"/>
      <c r="AQ8" s="24"/>
      <c r="BE8" s="319"/>
      <c r="BS8" s="17" t="s">
        <v>27</v>
      </c>
    </row>
    <row r="9" spans="1:74" ht="14.45" customHeight="1" x14ac:dyDescent="0.3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4"/>
      <c r="BE9" s="319"/>
      <c r="BS9" s="17" t="s">
        <v>28</v>
      </c>
    </row>
    <row r="10" spans="1:74" ht="14.45" customHeight="1" x14ac:dyDescent="0.3">
      <c r="B10" s="21"/>
      <c r="C10" s="22"/>
      <c r="D10" s="30" t="s">
        <v>29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0" t="s">
        <v>30</v>
      </c>
      <c r="AL10" s="22"/>
      <c r="AM10" s="22"/>
      <c r="AN10" s="28" t="s">
        <v>20</v>
      </c>
      <c r="AO10" s="22"/>
      <c r="AP10" s="22"/>
      <c r="AQ10" s="24"/>
      <c r="BE10" s="319"/>
      <c r="BS10" s="17" t="s">
        <v>18</v>
      </c>
    </row>
    <row r="11" spans="1:74" ht="18.399999999999999" customHeight="1" x14ac:dyDescent="0.3">
      <c r="B11" s="21"/>
      <c r="C11" s="22"/>
      <c r="D11" s="22"/>
      <c r="E11" s="28" t="s">
        <v>31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0" t="s">
        <v>32</v>
      </c>
      <c r="AL11" s="22"/>
      <c r="AM11" s="22"/>
      <c r="AN11" s="28" t="s">
        <v>20</v>
      </c>
      <c r="AO11" s="22"/>
      <c r="AP11" s="22"/>
      <c r="AQ11" s="24"/>
      <c r="BE11" s="319"/>
      <c r="BS11" s="17" t="s">
        <v>18</v>
      </c>
    </row>
    <row r="12" spans="1:74" ht="6.95" customHeight="1" x14ac:dyDescent="0.3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4"/>
      <c r="BE12" s="319"/>
      <c r="BS12" s="17" t="s">
        <v>18</v>
      </c>
    </row>
    <row r="13" spans="1:74" ht="14.45" customHeight="1" x14ac:dyDescent="0.3">
      <c r="B13" s="21"/>
      <c r="C13" s="22"/>
      <c r="D13" s="30" t="s">
        <v>33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0" t="s">
        <v>30</v>
      </c>
      <c r="AL13" s="22"/>
      <c r="AM13" s="22"/>
      <c r="AN13" s="32" t="s">
        <v>34</v>
      </c>
      <c r="AO13" s="22"/>
      <c r="AP13" s="22"/>
      <c r="AQ13" s="24"/>
      <c r="BE13" s="319"/>
      <c r="BS13" s="17" t="s">
        <v>18</v>
      </c>
    </row>
    <row r="14" spans="1:74" ht="15" x14ac:dyDescent="0.3">
      <c r="B14" s="21"/>
      <c r="C14" s="22"/>
      <c r="D14" s="22"/>
      <c r="E14" s="325" t="s">
        <v>34</v>
      </c>
      <c r="F14" s="323"/>
      <c r="G14" s="323"/>
      <c r="H14" s="323"/>
      <c r="I14" s="323"/>
      <c r="J14" s="323"/>
      <c r="K14" s="323"/>
      <c r="L14" s="323"/>
      <c r="M14" s="323"/>
      <c r="N14" s="323"/>
      <c r="O14" s="323"/>
      <c r="P14" s="323"/>
      <c r="Q14" s="323"/>
      <c r="R14" s="323"/>
      <c r="S14" s="323"/>
      <c r="T14" s="323"/>
      <c r="U14" s="323"/>
      <c r="V14" s="323"/>
      <c r="W14" s="323"/>
      <c r="X14" s="323"/>
      <c r="Y14" s="323"/>
      <c r="Z14" s="323"/>
      <c r="AA14" s="323"/>
      <c r="AB14" s="323"/>
      <c r="AC14" s="323"/>
      <c r="AD14" s="323"/>
      <c r="AE14" s="323"/>
      <c r="AF14" s="323"/>
      <c r="AG14" s="323"/>
      <c r="AH14" s="323"/>
      <c r="AI14" s="323"/>
      <c r="AJ14" s="323"/>
      <c r="AK14" s="30" t="s">
        <v>32</v>
      </c>
      <c r="AL14" s="22"/>
      <c r="AM14" s="22"/>
      <c r="AN14" s="32" t="s">
        <v>34</v>
      </c>
      <c r="AO14" s="22"/>
      <c r="AP14" s="22"/>
      <c r="AQ14" s="24"/>
      <c r="BE14" s="319"/>
      <c r="BS14" s="17" t="s">
        <v>18</v>
      </c>
    </row>
    <row r="15" spans="1:74" ht="6.95" customHeight="1" x14ac:dyDescent="0.3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4"/>
      <c r="BE15" s="319"/>
      <c r="BS15" s="17" t="s">
        <v>4</v>
      </c>
    </row>
    <row r="16" spans="1:74" ht="14.45" customHeight="1" x14ac:dyDescent="0.3">
      <c r="B16" s="21"/>
      <c r="C16" s="22"/>
      <c r="D16" s="30" t="s">
        <v>35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0" t="s">
        <v>30</v>
      </c>
      <c r="AL16" s="22"/>
      <c r="AM16" s="22"/>
      <c r="AN16" s="28" t="s">
        <v>20</v>
      </c>
      <c r="AO16" s="22"/>
      <c r="AP16" s="22"/>
      <c r="AQ16" s="24"/>
      <c r="BE16" s="319"/>
      <c r="BS16" s="17" t="s">
        <v>4</v>
      </c>
    </row>
    <row r="17" spans="2:71" ht="18.399999999999999" customHeight="1" x14ac:dyDescent="0.3">
      <c r="B17" s="21"/>
      <c r="C17" s="22"/>
      <c r="D17" s="22"/>
      <c r="E17" s="28" t="s">
        <v>36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0" t="s">
        <v>32</v>
      </c>
      <c r="AL17" s="22"/>
      <c r="AM17" s="22"/>
      <c r="AN17" s="28" t="s">
        <v>20</v>
      </c>
      <c r="AO17" s="22"/>
      <c r="AP17" s="22"/>
      <c r="AQ17" s="24"/>
      <c r="BE17" s="319"/>
      <c r="BS17" s="17" t="s">
        <v>37</v>
      </c>
    </row>
    <row r="18" spans="2:71" ht="6.95" customHeight="1" x14ac:dyDescent="0.3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4"/>
      <c r="BE18" s="319"/>
      <c r="BS18" s="17" t="s">
        <v>6</v>
      </c>
    </row>
    <row r="19" spans="2:71" ht="14.45" customHeight="1" x14ac:dyDescent="0.3">
      <c r="B19" s="21"/>
      <c r="C19" s="22"/>
      <c r="D19" s="30" t="s">
        <v>38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4"/>
      <c r="BE19" s="319"/>
      <c r="BS19" s="17" t="s">
        <v>6</v>
      </c>
    </row>
    <row r="20" spans="2:71" ht="22.5" customHeight="1" x14ac:dyDescent="0.3">
      <c r="B20" s="21"/>
      <c r="C20" s="22"/>
      <c r="D20" s="22"/>
      <c r="E20" s="326" t="s">
        <v>20</v>
      </c>
      <c r="F20" s="323"/>
      <c r="G20" s="323"/>
      <c r="H20" s="323"/>
      <c r="I20" s="323"/>
      <c r="J20" s="323"/>
      <c r="K20" s="323"/>
      <c r="L20" s="323"/>
      <c r="M20" s="323"/>
      <c r="N20" s="323"/>
      <c r="O20" s="323"/>
      <c r="P20" s="323"/>
      <c r="Q20" s="323"/>
      <c r="R20" s="323"/>
      <c r="S20" s="323"/>
      <c r="T20" s="323"/>
      <c r="U20" s="323"/>
      <c r="V20" s="323"/>
      <c r="W20" s="323"/>
      <c r="X20" s="323"/>
      <c r="Y20" s="323"/>
      <c r="Z20" s="323"/>
      <c r="AA20" s="323"/>
      <c r="AB20" s="323"/>
      <c r="AC20" s="323"/>
      <c r="AD20" s="323"/>
      <c r="AE20" s="323"/>
      <c r="AF20" s="323"/>
      <c r="AG20" s="323"/>
      <c r="AH20" s="323"/>
      <c r="AI20" s="323"/>
      <c r="AJ20" s="323"/>
      <c r="AK20" s="323"/>
      <c r="AL20" s="323"/>
      <c r="AM20" s="323"/>
      <c r="AN20" s="323"/>
      <c r="AO20" s="22"/>
      <c r="AP20" s="22"/>
      <c r="AQ20" s="24"/>
      <c r="BE20" s="319"/>
      <c r="BS20" s="17" t="s">
        <v>37</v>
      </c>
    </row>
    <row r="21" spans="2:71" ht="6.95" customHeight="1" x14ac:dyDescent="0.3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4"/>
      <c r="BE21" s="319"/>
    </row>
    <row r="22" spans="2:71" ht="6.95" customHeight="1" x14ac:dyDescent="0.3">
      <c r="B22" s="21"/>
      <c r="C22" s="22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22"/>
      <c r="AQ22" s="24"/>
      <c r="BE22" s="319"/>
    </row>
    <row r="23" spans="2:71" s="1" customFormat="1" ht="25.9" customHeight="1" x14ac:dyDescent="0.3">
      <c r="B23" s="34"/>
      <c r="C23" s="35"/>
      <c r="D23" s="36" t="s">
        <v>39</v>
      </c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27" t="e">
        <f>ROUND(AG51,2)</f>
        <v>#REF!</v>
      </c>
      <c r="AL23" s="328"/>
      <c r="AM23" s="328"/>
      <c r="AN23" s="328"/>
      <c r="AO23" s="328"/>
      <c r="AP23" s="35"/>
      <c r="AQ23" s="38"/>
      <c r="BE23" s="320"/>
    </row>
    <row r="24" spans="2:71" s="1" customFormat="1" ht="6.95" customHeight="1" x14ac:dyDescent="0.3">
      <c r="B24" s="34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8"/>
      <c r="BE24" s="320"/>
    </row>
    <row r="25" spans="2:71" s="1" customFormat="1" x14ac:dyDescent="0.3">
      <c r="B25" s="34"/>
      <c r="C25" s="35"/>
      <c r="D25" s="35"/>
      <c r="E25" s="35"/>
      <c r="F25" s="35"/>
      <c r="G25" s="35"/>
      <c r="H25" s="35"/>
      <c r="I25" s="35"/>
      <c r="J25" s="35"/>
      <c r="K25" s="35"/>
      <c r="L25" s="329" t="s">
        <v>40</v>
      </c>
      <c r="M25" s="330"/>
      <c r="N25" s="330"/>
      <c r="O25" s="330"/>
      <c r="P25" s="35"/>
      <c r="Q25" s="35"/>
      <c r="R25" s="35"/>
      <c r="S25" s="35"/>
      <c r="T25" s="35"/>
      <c r="U25" s="35"/>
      <c r="V25" s="35"/>
      <c r="W25" s="329" t="s">
        <v>41</v>
      </c>
      <c r="X25" s="330"/>
      <c r="Y25" s="330"/>
      <c r="Z25" s="330"/>
      <c r="AA25" s="330"/>
      <c r="AB25" s="330"/>
      <c r="AC25" s="330"/>
      <c r="AD25" s="330"/>
      <c r="AE25" s="330"/>
      <c r="AF25" s="35"/>
      <c r="AG25" s="35"/>
      <c r="AH25" s="35"/>
      <c r="AI25" s="35"/>
      <c r="AJ25" s="35"/>
      <c r="AK25" s="329" t="s">
        <v>42</v>
      </c>
      <c r="AL25" s="330"/>
      <c r="AM25" s="330"/>
      <c r="AN25" s="330"/>
      <c r="AO25" s="330"/>
      <c r="AP25" s="35"/>
      <c r="AQ25" s="38"/>
      <c r="BE25" s="320"/>
    </row>
    <row r="26" spans="2:71" s="2" customFormat="1" ht="14.45" customHeight="1" x14ac:dyDescent="0.3">
      <c r="B26" s="40"/>
      <c r="C26" s="41"/>
      <c r="D26" s="42" t="s">
        <v>43</v>
      </c>
      <c r="E26" s="41"/>
      <c r="F26" s="42" t="s">
        <v>44</v>
      </c>
      <c r="G26" s="41"/>
      <c r="H26" s="41"/>
      <c r="I26" s="41"/>
      <c r="J26" s="41"/>
      <c r="K26" s="41"/>
      <c r="L26" s="331">
        <v>0.21</v>
      </c>
      <c r="M26" s="332"/>
      <c r="N26" s="332"/>
      <c r="O26" s="332"/>
      <c r="P26" s="41"/>
      <c r="Q26" s="41"/>
      <c r="R26" s="41"/>
      <c r="S26" s="41"/>
      <c r="T26" s="41"/>
      <c r="U26" s="41"/>
      <c r="V26" s="41"/>
      <c r="W26" s="333" t="e">
        <f>ROUND(AZ51,2)</f>
        <v>#REF!</v>
      </c>
      <c r="X26" s="332"/>
      <c r="Y26" s="332"/>
      <c r="Z26" s="332"/>
      <c r="AA26" s="332"/>
      <c r="AB26" s="332"/>
      <c r="AC26" s="332"/>
      <c r="AD26" s="332"/>
      <c r="AE26" s="332"/>
      <c r="AF26" s="41"/>
      <c r="AG26" s="41"/>
      <c r="AH26" s="41"/>
      <c r="AI26" s="41"/>
      <c r="AJ26" s="41"/>
      <c r="AK26" s="333" t="e">
        <f>ROUND(AV51,2)</f>
        <v>#REF!</v>
      </c>
      <c r="AL26" s="332"/>
      <c r="AM26" s="332"/>
      <c r="AN26" s="332"/>
      <c r="AO26" s="332"/>
      <c r="AP26" s="41"/>
      <c r="AQ26" s="43"/>
      <c r="BE26" s="321"/>
    </row>
    <row r="27" spans="2:71" s="2" customFormat="1" ht="14.45" customHeight="1" x14ac:dyDescent="0.3">
      <c r="B27" s="40"/>
      <c r="C27" s="41"/>
      <c r="D27" s="41"/>
      <c r="E27" s="41"/>
      <c r="F27" s="42" t="s">
        <v>45</v>
      </c>
      <c r="G27" s="41"/>
      <c r="H27" s="41"/>
      <c r="I27" s="41"/>
      <c r="J27" s="41"/>
      <c r="K27" s="41"/>
      <c r="L27" s="331">
        <v>0.15</v>
      </c>
      <c r="M27" s="332"/>
      <c r="N27" s="332"/>
      <c r="O27" s="332"/>
      <c r="P27" s="41"/>
      <c r="Q27" s="41"/>
      <c r="R27" s="41"/>
      <c r="S27" s="41"/>
      <c r="T27" s="41"/>
      <c r="U27" s="41"/>
      <c r="V27" s="41"/>
      <c r="W27" s="333" t="e">
        <f>ROUND(BA51,2)</f>
        <v>#REF!</v>
      </c>
      <c r="X27" s="332"/>
      <c r="Y27" s="332"/>
      <c r="Z27" s="332"/>
      <c r="AA27" s="332"/>
      <c r="AB27" s="332"/>
      <c r="AC27" s="332"/>
      <c r="AD27" s="332"/>
      <c r="AE27" s="332"/>
      <c r="AF27" s="41"/>
      <c r="AG27" s="41"/>
      <c r="AH27" s="41"/>
      <c r="AI27" s="41"/>
      <c r="AJ27" s="41"/>
      <c r="AK27" s="333" t="e">
        <f>ROUND(AW51,2)</f>
        <v>#REF!</v>
      </c>
      <c r="AL27" s="332"/>
      <c r="AM27" s="332"/>
      <c r="AN27" s="332"/>
      <c r="AO27" s="332"/>
      <c r="AP27" s="41"/>
      <c r="AQ27" s="43"/>
      <c r="BE27" s="321"/>
    </row>
    <row r="28" spans="2:71" s="2" customFormat="1" ht="14.45" hidden="1" customHeight="1" x14ac:dyDescent="0.3">
      <c r="B28" s="40"/>
      <c r="C28" s="41"/>
      <c r="D28" s="41"/>
      <c r="E28" s="41"/>
      <c r="F28" s="42" t="s">
        <v>46</v>
      </c>
      <c r="G28" s="41"/>
      <c r="H28" s="41"/>
      <c r="I28" s="41"/>
      <c r="J28" s="41"/>
      <c r="K28" s="41"/>
      <c r="L28" s="331">
        <v>0.21</v>
      </c>
      <c r="M28" s="332"/>
      <c r="N28" s="332"/>
      <c r="O28" s="332"/>
      <c r="P28" s="41"/>
      <c r="Q28" s="41"/>
      <c r="R28" s="41"/>
      <c r="S28" s="41"/>
      <c r="T28" s="41"/>
      <c r="U28" s="41"/>
      <c r="V28" s="41"/>
      <c r="W28" s="333" t="e">
        <f>ROUND(BB51,2)</f>
        <v>#REF!</v>
      </c>
      <c r="X28" s="332"/>
      <c r="Y28" s="332"/>
      <c r="Z28" s="332"/>
      <c r="AA28" s="332"/>
      <c r="AB28" s="332"/>
      <c r="AC28" s="332"/>
      <c r="AD28" s="332"/>
      <c r="AE28" s="332"/>
      <c r="AF28" s="41"/>
      <c r="AG28" s="41"/>
      <c r="AH28" s="41"/>
      <c r="AI28" s="41"/>
      <c r="AJ28" s="41"/>
      <c r="AK28" s="333">
        <v>0</v>
      </c>
      <c r="AL28" s="332"/>
      <c r="AM28" s="332"/>
      <c r="AN28" s="332"/>
      <c r="AO28" s="332"/>
      <c r="AP28" s="41"/>
      <c r="AQ28" s="43"/>
      <c r="BE28" s="321"/>
    </row>
    <row r="29" spans="2:71" s="2" customFormat="1" ht="14.45" hidden="1" customHeight="1" x14ac:dyDescent="0.3">
      <c r="B29" s="40"/>
      <c r="C29" s="41"/>
      <c r="D29" s="41"/>
      <c r="E29" s="41"/>
      <c r="F29" s="42" t="s">
        <v>47</v>
      </c>
      <c r="G29" s="41"/>
      <c r="H29" s="41"/>
      <c r="I29" s="41"/>
      <c r="J29" s="41"/>
      <c r="K29" s="41"/>
      <c r="L29" s="331">
        <v>0.15</v>
      </c>
      <c r="M29" s="332"/>
      <c r="N29" s="332"/>
      <c r="O29" s="332"/>
      <c r="P29" s="41"/>
      <c r="Q29" s="41"/>
      <c r="R29" s="41"/>
      <c r="S29" s="41"/>
      <c r="T29" s="41"/>
      <c r="U29" s="41"/>
      <c r="V29" s="41"/>
      <c r="W29" s="333" t="e">
        <f>ROUND(BC51,2)</f>
        <v>#REF!</v>
      </c>
      <c r="X29" s="332"/>
      <c r="Y29" s="332"/>
      <c r="Z29" s="332"/>
      <c r="AA29" s="332"/>
      <c r="AB29" s="332"/>
      <c r="AC29" s="332"/>
      <c r="AD29" s="332"/>
      <c r="AE29" s="332"/>
      <c r="AF29" s="41"/>
      <c r="AG29" s="41"/>
      <c r="AH29" s="41"/>
      <c r="AI29" s="41"/>
      <c r="AJ29" s="41"/>
      <c r="AK29" s="333">
        <v>0</v>
      </c>
      <c r="AL29" s="332"/>
      <c r="AM29" s="332"/>
      <c r="AN29" s="332"/>
      <c r="AO29" s="332"/>
      <c r="AP29" s="41"/>
      <c r="AQ29" s="43"/>
      <c r="BE29" s="321"/>
    </row>
    <row r="30" spans="2:71" s="2" customFormat="1" ht="14.45" hidden="1" customHeight="1" x14ac:dyDescent="0.3">
      <c r="B30" s="40"/>
      <c r="C30" s="41"/>
      <c r="D30" s="41"/>
      <c r="E30" s="41"/>
      <c r="F30" s="42" t="s">
        <v>48</v>
      </c>
      <c r="G30" s="41"/>
      <c r="H30" s="41"/>
      <c r="I30" s="41"/>
      <c r="J30" s="41"/>
      <c r="K30" s="41"/>
      <c r="L30" s="331">
        <v>0</v>
      </c>
      <c r="M30" s="332"/>
      <c r="N30" s="332"/>
      <c r="O30" s="332"/>
      <c r="P30" s="41"/>
      <c r="Q30" s="41"/>
      <c r="R30" s="41"/>
      <c r="S30" s="41"/>
      <c r="T30" s="41"/>
      <c r="U30" s="41"/>
      <c r="V30" s="41"/>
      <c r="W30" s="333" t="e">
        <f>ROUND(BD51,2)</f>
        <v>#REF!</v>
      </c>
      <c r="X30" s="332"/>
      <c r="Y30" s="332"/>
      <c r="Z30" s="332"/>
      <c r="AA30" s="332"/>
      <c r="AB30" s="332"/>
      <c r="AC30" s="332"/>
      <c r="AD30" s="332"/>
      <c r="AE30" s="332"/>
      <c r="AF30" s="41"/>
      <c r="AG30" s="41"/>
      <c r="AH30" s="41"/>
      <c r="AI30" s="41"/>
      <c r="AJ30" s="41"/>
      <c r="AK30" s="333">
        <v>0</v>
      </c>
      <c r="AL30" s="332"/>
      <c r="AM30" s="332"/>
      <c r="AN30" s="332"/>
      <c r="AO30" s="332"/>
      <c r="AP30" s="41"/>
      <c r="AQ30" s="43"/>
      <c r="BE30" s="321"/>
    </row>
    <row r="31" spans="2:71" s="1" customFormat="1" ht="6.95" customHeight="1" x14ac:dyDescent="0.3">
      <c r="B31" s="34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8"/>
      <c r="BE31" s="320"/>
    </row>
    <row r="32" spans="2:71" s="1" customFormat="1" ht="25.9" customHeight="1" x14ac:dyDescent="0.3">
      <c r="B32" s="34"/>
      <c r="C32" s="44"/>
      <c r="D32" s="45" t="s">
        <v>49</v>
      </c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7" t="s">
        <v>50</v>
      </c>
      <c r="U32" s="46"/>
      <c r="V32" s="46"/>
      <c r="W32" s="46"/>
      <c r="X32" s="342" t="s">
        <v>51</v>
      </c>
      <c r="Y32" s="343"/>
      <c r="Z32" s="343"/>
      <c r="AA32" s="343"/>
      <c r="AB32" s="343"/>
      <c r="AC32" s="46"/>
      <c r="AD32" s="46"/>
      <c r="AE32" s="46"/>
      <c r="AF32" s="46"/>
      <c r="AG32" s="46"/>
      <c r="AH32" s="46"/>
      <c r="AI32" s="46"/>
      <c r="AJ32" s="46"/>
      <c r="AK32" s="344" t="e">
        <f>SUM(AK23:AK30)</f>
        <v>#REF!</v>
      </c>
      <c r="AL32" s="343"/>
      <c r="AM32" s="343"/>
      <c r="AN32" s="343"/>
      <c r="AO32" s="345"/>
      <c r="AP32" s="44"/>
      <c r="AQ32" s="48"/>
      <c r="BE32" s="320"/>
    </row>
    <row r="33" spans="2:56" s="1" customFormat="1" ht="6.95" customHeight="1" x14ac:dyDescent="0.3">
      <c r="B33" s="34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8"/>
    </row>
    <row r="34" spans="2:56" s="1" customFormat="1" ht="6.95" customHeight="1" x14ac:dyDescent="0.3">
      <c r="B34" s="49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1"/>
    </row>
    <row r="38" spans="2:56" s="1" customFormat="1" ht="6.95" customHeight="1" x14ac:dyDescent="0.3">
      <c r="B38" s="52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34"/>
    </row>
    <row r="39" spans="2:56" s="1" customFormat="1" ht="36.950000000000003" customHeight="1" x14ac:dyDescent="0.3">
      <c r="B39" s="34"/>
      <c r="C39" s="54" t="s">
        <v>52</v>
      </c>
      <c r="AR39" s="34"/>
    </row>
    <row r="40" spans="2:56" s="1" customFormat="1" ht="6.95" customHeight="1" x14ac:dyDescent="0.3">
      <c r="B40" s="34"/>
      <c r="AR40" s="34"/>
    </row>
    <row r="41" spans="2:56" s="3" customFormat="1" ht="14.45" customHeight="1" x14ac:dyDescent="0.3">
      <c r="B41" s="55"/>
      <c r="C41" s="56" t="s">
        <v>13</v>
      </c>
      <c r="L41" s="3" t="str">
        <f>K5</f>
        <v>STAKO990045</v>
      </c>
      <c r="AR41" s="55"/>
    </row>
    <row r="42" spans="2:56" s="4" customFormat="1" ht="36.950000000000003" customHeight="1" x14ac:dyDescent="0.3">
      <c r="B42" s="57"/>
      <c r="C42" s="58" t="s">
        <v>16</v>
      </c>
      <c r="L42" s="346" t="str">
        <f>K6</f>
        <v>OBYTNÝ AREÁL RTYNĚ V PODKRKONOŠÍ NA PARCELÁCH 1085/2, 3632/1, K.Ú. RTYNĚ V P.</v>
      </c>
      <c r="M42" s="347"/>
      <c r="N42" s="347"/>
      <c r="O42" s="347"/>
      <c r="P42" s="347"/>
      <c r="Q42" s="347"/>
      <c r="R42" s="347"/>
      <c r="S42" s="347"/>
      <c r="T42" s="347"/>
      <c r="U42" s="347"/>
      <c r="V42" s="347"/>
      <c r="W42" s="347"/>
      <c r="X42" s="347"/>
      <c r="Y42" s="347"/>
      <c r="Z42" s="347"/>
      <c r="AA42" s="347"/>
      <c r="AB42" s="347"/>
      <c r="AC42" s="347"/>
      <c r="AD42" s="347"/>
      <c r="AE42" s="347"/>
      <c r="AF42" s="347"/>
      <c r="AG42" s="347"/>
      <c r="AH42" s="347"/>
      <c r="AI42" s="347"/>
      <c r="AJ42" s="347"/>
      <c r="AK42" s="347"/>
      <c r="AL42" s="347"/>
      <c r="AM42" s="347"/>
      <c r="AN42" s="347"/>
      <c r="AO42" s="347"/>
      <c r="AR42" s="57"/>
    </row>
    <row r="43" spans="2:56" s="1" customFormat="1" ht="6.95" customHeight="1" x14ac:dyDescent="0.3">
      <c r="B43" s="34"/>
      <c r="AR43" s="34"/>
    </row>
    <row r="44" spans="2:56" s="1" customFormat="1" ht="15" x14ac:dyDescent="0.3">
      <c r="B44" s="34"/>
      <c r="C44" s="56" t="s">
        <v>23</v>
      </c>
      <c r="L44" s="59" t="str">
        <f>IF(K8="","",K8)</f>
        <v>RTYNĚ V PODKRKONOŠÍ</v>
      </c>
      <c r="AI44" s="56" t="s">
        <v>25</v>
      </c>
      <c r="AM44" s="348" t="str">
        <f>IF(AN8= "","",AN8)</f>
        <v>3.3.2016</v>
      </c>
      <c r="AN44" s="320"/>
      <c r="AR44" s="34"/>
    </row>
    <row r="45" spans="2:56" s="1" customFormat="1" ht="6.95" customHeight="1" x14ac:dyDescent="0.3">
      <c r="B45" s="34"/>
      <c r="AR45" s="34"/>
    </row>
    <row r="46" spans="2:56" s="1" customFormat="1" ht="15" x14ac:dyDescent="0.3">
      <c r="B46" s="34"/>
      <c r="C46" s="56" t="s">
        <v>29</v>
      </c>
      <c r="L46" s="3" t="str">
        <f>IF(E11= "","",E11)</f>
        <v>MĚSTO RTYNĚ V PODKRKONOŠÍ</v>
      </c>
      <c r="AI46" s="56" t="s">
        <v>35</v>
      </c>
      <c r="AM46" s="349" t="str">
        <f>IF(E17="","",E17)</f>
        <v>STAKO ČERVENÝ KOSTELEC s.r.o., JOSTA s.r.o.</v>
      </c>
      <c r="AN46" s="320"/>
      <c r="AO46" s="320"/>
      <c r="AP46" s="320"/>
      <c r="AR46" s="34"/>
      <c r="AS46" s="334" t="s">
        <v>53</v>
      </c>
      <c r="AT46" s="335"/>
      <c r="AU46" s="61"/>
      <c r="AV46" s="61"/>
      <c r="AW46" s="61"/>
      <c r="AX46" s="61"/>
      <c r="AY46" s="61"/>
      <c r="AZ46" s="61"/>
      <c r="BA46" s="61"/>
      <c r="BB46" s="61"/>
      <c r="BC46" s="61"/>
      <c r="BD46" s="62"/>
    </row>
    <row r="47" spans="2:56" s="1" customFormat="1" ht="15" x14ac:dyDescent="0.3">
      <c r="B47" s="34"/>
      <c r="C47" s="56" t="s">
        <v>33</v>
      </c>
      <c r="L47" s="3" t="str">
        <f>IF(E14= "Vyplň údaj","",E14)</f>
        <v/>
      </c>
      <c r="AR47" s="34"/>
      <c r="AS47" s="336"/>
      <c r="AT47" s="330"/>
      <c r="AU47" s="35"/>
      <c r="AV47" s="35"/>
      <c r="AW47" s="35"/>
      <c r="AX47" s="35"/>
      <c r="AY47" s="35"/>
      <c r="AZ47" s="35"/>
      <c r="BA47" s="35"/>
      <c r="BB47" s="35"/>
      <c r="BC47" s="35"/>
      <c r="BD47" s="63"/>
    </row>
    <row r="48" spans="2:56" s="1" customFormat="1" ht="10.9" customHeight="1" x14ac:dyDescent="0.3">
      <c r="B48" s="34"/>
      <c r="AR48" s="34"/>
      <c r="AS48" s="336"/>
      <c r="AT48" s="330"/>
      <c r="AU48" s="35"/>
      <c r="AV48" s="35"/>
      <c r="AW48" s="35"/>
      <c r="AX48" s="35"/>
      <c r="AY48" s="35"/>
      <c r="AZ48" s="35"/>
      <c r="BA48" s="35"/>
      <c r="BB48" s="35"/>
      <c r="BC48" s="35"/>
      <c r="BD48" s="63"/>
    </row>
    <row r="49" spans="1:91" s="1" customFormat="1" ht="29.25" customHeight="1" x14ac:dyDescent="0.3">
      <c r="B49" s="34"/>
      <c r="C49" s="352" t="s">
        <v>54</v>
      </c>
      <c r="D49" s="338"/>
      <c r="E49" s="338"/>
      <c r="F49" s="338"/>
      <c r="G49" s="338"/>
      <c r="H49" s="64"/>
      <c r="I49" s="337" t="s">
        <v>55</v>
      </c>
      <c r="J49" s="338"/>
      <c r="K49" s="338"/>
      <c r="L49" s="338"/>
      <c r="M49" s="338"/>
      <c r="N49" s="338"/>
      <c r="O49" s="338"/>
      <c r="P49" s="338"/>
      <c r="Q49" s="338"/>
      <c r="R49" s="338"/>
      <c r="S49" s="338"/>
      <c r="T49" s="338"/>
      <c r="U49" s="338"/>
      <c r="V49" s="338"/>
      <c r="W49" s="338"/>
      <c r="X49" s="338"/>
      <c r="Y49" s="338"/>
      <c r="Z49" s="338"/>
      <c r="AA49" s="338"/>
      <c r="AB49" s="338"/>
      <c r="AC49" s="338"/>
      <c r="AD49" s="338"/>
      <c r="AE49" s="338"/>
      <c r="AF49" s="338"/>
      <c r="AG49" s="353" t="s">
        <v>56</v>
      </c>
      <c r="AH49" s="338"/>
      <c r="AI49" s="338"/>
      <c r="AJ49" s="338"/>
      <c r="AK49" s="338"/>
      <c r="AL49" s="338"/>
      <c r="AM49" s="338"/>
      <c r="AN49" s="337" t="s">
        <v>57</v>
      </c>
      <c r="AO49" s="338"/>
      <c r="AP49" s="338"/>
      <c r="AQ49" s="65" t="s">
        <v>58</v>
      </c>
      <c r="AR49" s="34"/>
      <c r="AS49" s="66" t="s">
        <v>59</v>
      </c>
      <c r="AT49" s="67" t="s">
        <v>60</v>
      </c>
      <c r="AU49" s="67" t="s">
        <v>61</v>
      </c>
      <c r="AV49" s="67" t="s">
        <v>62</v>
      </c>
      <c r="AW49" s="67" t="s">
        <v>63</v>
      </c>
      <c r="AX49" s="67" t="s">
        <v>64</v>
      </c>
      <c r="AY49" s="67" t="s">
        <v>65</v>
      </c>
      <c r="AZ49" s="67" t="s">
        <v>66</v>
      </c>
      <c r="BA49" s="67" t="s">
        <v>67</v>
      </c>
      <c r="BB49" s="67" t="s">
        <v>68</v>
      </c>
      <c r="BC49" s="67" t="s">
        <v>69</v>
      </c>
      <c r="BD49" s="68" t="s">
        <v>70</v>
      </c>
    </row>
    <row r="50" spans="1:91" s="1" customFormat="1" ht="10.9" customHeight="1" x14ac:dyDescent="0.3">
      <c r="B50" s="34"/>
      <c r="AR50" s="34"/>
      <c r="AS50" s="69"/>
      <c r="AT50" s="61"/>
      <c r="AU50" s="61"/>
      <c r="AV50" s="61"/>
      <c r="AW50" s="61"/>
      <c r="AX50" s="61"/>
      <c r="AY50" s="61"/>
      <c r="AZ50" s="61"/>
      <c r="BA50" s="61"/>
      <c r="BB50" s="61"/>
      <c r="BC50" s="61"/>
      <c r="BD50" s="62"/>
    </row>
    <row r="51" spans="1:91" s="4" customFormat="1" ht="32.450000000000003" customHeight="1" x14ac:dyDescent="0.3">
      <c r="B51" s="57"/>
      <c r="C51" s="70" t="s">
        <v>71</v>
      </c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1"/>
      <c r="AC51" s="71"/>
      <c r="AD51" s="71"/>
      <c r="AE51" s="71"/>
      <c r="AF51" s="71"/>
      <c r="AG51" s="350" t="e">
        <f>ROUND(SUM(AG52:AG53),2)</f>
        <v>#REF!</v>
      </c>
      <c r="AH51" s="350"/>
      <c r="AI51" s="350"/>
      <c r="AJ51" s="350"/>
      <c r="AK51" s="350"/>
      <c r="AL51" s="350"/>
      <c r="AM51" s="350"/>
      <c r="AN51" s="351" t="e">
        <f>SUM(AG51,AT51)</f>
        <v>#REF!</v>
      </c>
      <c r="AO51" s="351"/>
      <c r="AP51" s="351"/>
      <c r="AQ51" s="72" t="s">
        <v>20</v>
      </c>
      <c r="AR51" s="57"/>
      <c r="AS51" s="73">
        <f>ROUND(SUM(AS52:AS53),2)</f>
        <v>0</v>
      </c>
      <c r="AT51" s="74" t="e">
        <f>ROUND(SUM(AV51:AW51),2)</f>
        <v>#REF!</v>
      </c>
      <c r="AU51" s="75" t="e">
        <f>ROUND(SUM(AU52:AU53),5)</f>
        <v>#REF!</v>
      </c>
      <c r="AV51" s="74" t="e">
        <f>ROUND(AZ51*L26,2)</f>
        <v>#REF!</v>
      </c>
      <c r="AW51" s="74" t="e">
        <f>ROUND(BA51*L27,2)</f>
        <v>#REF!</v>
      </c>
      <c r="AX51" s="74" t="e">
        <f>ROUND(BB51*L26,2)</f>
        <v>#REF!</v>
      </c>
      <c r="AY51" s="74" t="e">
        <f>ROUND(BC51*L27,2)</f>
        <v>#REF!</v>
      </c>
      <c r="AZ51" s="74" t="e">
        <f>ROUND(SUM(AZ52:AZ53),2)</f>
        <v>#REF!</v>
      </c>
      <c r="BA51" s="74" t="e">
        <f>ROUND(SUM(BA52:BA53),2)</f>
        <v>#REF!</v>
      </c>
      <c r="BB51" s="74" t="e">
        <f>ROUND(SUM(BB52:BB53),2)</f>
        <v>#REF!</v>
      </c>
      <c r="BC51" s="74" t="e">
        <f>ROUND(SUM(BC52:BC53),2)</f>
        <v>#REF!</v>
      </c>
      <c r="BD51" s="76" t="e">
        <f>ROUND(SUM(BD52:BD53),2)</f>
        <v>#REF!</v>
      </c>
      <c r="BS51" s="58" t="s">
        <v>72</v>
      </c>
      <c r="BT51" s="58" t="s">
        <v>73</v>
      </c>
      <c r="BU51" s="77" t="s">
        <v>74</v>
      </c>
      <c r="BV51" s="58" t="s">
        <v>75</v>
      </c>
      <c r="BW51" s="58" t="s">
        <v>5</v>
      </c>
      <c r="BX51" s="58" t="s">
        <v>76</v>
      </c>
      <c r="CL51" s="58" t="s">
        <v>20</v>
      </c>
    </row>
    <row r="52" spans="1:91" s="5" customFormat="1" ht="27.4" customHeight="1" x14ac:dyDescent="0.3">
      <c r="A52" s="227" t="s">
        <v>403</v>
      </c>
      <c r="B52" s="78"/>
      <c r="C52" s="79"/>
      <c r="D52" s="341" t="s">
        <v>77</v>
      </c>
      <c r="E52" s="340"/>
      <c r="F52" s="340"/>
      <c r="G52" s="340"/>
      <c r="H52" s="340"/>
      <c r="I52" s="80"/>
      <c r="J52" s="341" t="s">
        <v>78</v>
      </c>
      <c r="K52" s="340"/>
      <c r="L52" s="340"/>
      <c r="M52" s="340"/>
      <c r="N52" s="340"/>
      <c r="O52" s="340"/>
      <c r="P52" s="340"/>
      <c r="Q52" s="340"/>
      <c r="R52" s="340"/>
      <c r="S52" s="340"/>
      <c r="T52" s="340"/>
      <c r="U52" s="340"/>
      <c r="V52" s="340"/>
      <c r="W52" s="340"/>
      <c r="X52" s="340"/>
      <c r="Y52" s="340"/>
      <c r="Z52" s="340"/>
      <c r="AA52" s="340"/>
      <c r="AB52" s="340"/>
      <c r="AC52" s="340"/>
      <c r="AD52" s="340"/>
      <c r="AE52" s="340"/>
      <c r="AF52" s="340"/>
      <c r="AG52" s="339" t="e">
        <f>#REF!</f>
        <v>#REF!</v>
      </c>
      <c r="AH52" s="340"/>
      <c r="AI52" s="340"/>
      <c r="AJ52" s="340"/>
      <c r="AK52" s="340"/>
      <c r="AL52" s="340"/>
      <c r="AM52" s="340"/>
      <c r="AN52" s="339" t="e">
        <f>SUM(AG52,AT52)</f>
        <v>#REF!</v>
      </c>
      <c r="AO52" s="340"/>
      <c r="AP52" s="340"/>
      <c r="AQ52" s="81" t="s">
        <v>79</v>
      </c>
      <c r="AR52" s="78"/>
      <c r="AS52" s="82">
        <v>0</v>
      </c>
      <c r="AT52" s="83" t="e">
        <f>ROUND(SUM(AV52:AW52),2)</f>
        <v>#REF!</v>
      </c>
      <c r="AU52" s="84" t="e">
        <f>#REF!</f>
        <v>#REF!</v>
      </c>
      <c r="AV52" s="83" t="e">
        <f>#REF!</f>
        <v>#REF!</v>
      </c>
      <c r="AW52" s="83" t="e">
        <f>#REF!</f>
        <v>#REF!</v>
      </c>
      <c r="AX52" s="83" t="e">
        <f>#REF!</f>
        <v>#REF!</v>
      </c>
      <c r="AY52" s="83" t="e">
        <f>#REF!</f>
        <v>#REF!</v>
      </c>
      <c r="AZ52" s="83" t="e">
        <f>#REF!</f>
        <v>#REF!</v>
      </c>
      <c r="BA52" s="83" t="e">
        <f>#REF!</f>
        <v>#REF!</v>
      </c>
      <c r="BB52" s="83" t="e">
        <f>#REF!</f>
        <v>#REF!</v>
      </c>
      <c r="BC52" s="83" t="e">
        <f>#REF!</f>
        <v>#REF!</v>
      </c>
      <c r="BD52" s="85" t="e">
        <f>#REF!</f>
        <v>#REF!</v>
      </c>
      <c r="BT52" s="86" t="s">
        <v>22</v>
      </c>
      <c r="BV52" s="86" t="s">
        <v>75</v>
      </c>
      <c r="BW52" s="86" t="s">
        <v>80</v>
      </c>
      <c r="BX52" s="86" t="s">
        <v>5</v>
      </c>
      <c r="CL52" s="86" t="s">
        <v>20</v>
      </c>
      <c r="CM52" s="86" t="s">
        <v>81</v>
      </c>
    </row>
    <row r="53" spans="1:91" s="5" customFormat="1" ht="27.4" customHeight="1" x14ac:dyDescent="0.3">
      <c r="A53" s="227" t="s">
        <v>403</v>
      </c>
      <c r="B53" s="78"/>
      <c r="C53" s="79"/>
      <c r="D53" s="341" t="s">
        <v>82</v>
      </c>
      <c r="E53" s="340"/>
      <c r="F53" s="340"/>
      <c r="G53" s="340"/>
      <c r="H53" s="340"/>
      <c r="I53" s="80"/>
      <c r="J53" s="341" t="s">
        <v>83</v>
      </c>
      <c r="K53" s="340"/>
      <c r="L53" s="340"/>
      <c r="M53" s="340"/>
      <c r="N53" s="340"/>
      <c r="O53" s="340"/>
      <c r="P53" s="340"/>
      <c r="Q53" s="340"/>
      <c r="R53" s="340"/>
      <c r="S53" s="340"/>
      <c r="T53" s="340"/>
      <c r="U53" s="340"/>
      <c r="V53" s="340"/>
      <c r="W53" s="340"/>
      <c r="X53" s="340"/>
      <c r="Y53" s="340"/>
      <c r="Z53" s="340"/>
      <c r="AA53" s="340"/>
      <c r="AB53" s="340"/>
      <c r="AC53" s="340"/>
      <c r="AD53" s="340"/>
      <c r="AE53" s="340"/>
      <c r="AF53" s="340"/>
      <c r="AG53" s="339">
        <f>'002 - TRASA B = KOMUNIKAC...'!J27</f>
        <v>0</v>
      </c>
      <c r="AH53" s="340"/>
      <c r="AI53" s="340"/>
      <c r="AJ53" s="340"/>
      <c r="AK53" s="340"/>
      <c r="AL53" s="340"/>
      <c r="AM53" s="340"/>
      <c r="AN53" s="339">
        <f>SUM(AG53,AT53)</f>
        <v>0</v>
      </c>
      <c r="AO53" s="340"/>
      <c r="AP53" s="340"/>
      <c r="AQ53" s="81" t="s">
        <v>79</v>
      </c>
      <c r="AR53" s="78"/>
      <c r="AS53" s="87">
        <v>0</v>
      </c>
      <c r="AT53" s="88">
        <f>ROUND(SUM(AV53:AW53),2)</f>
        <v>0</v>
      </c>
      <c r="AU53" s="89">
        <f>'002 - TRASA B = KOMUNIKAC...'!P86</f>
        <v>0</v>
      </c>
      <c r="AV53" s="88">
        <f>'002 - TRASA B = KOMUNIKAC...'!J30</f>
        <v>0</v>
      </c>
      <c r="AW53" s="88">
        <f>'002 - TRASA B = KOMUNIKAC...'!J31</f>
        <v>0</v>
      </c>
      <c r="AX53" s="88">
        <f>'002 - TRASA B = KOMUNIKAC...'!J32</f>
        <v>0</v>
      </c>
      <c r="AY53" s="88">
        <f>'002 - TRASA B = KOMUNIKAC...'!J33</f>
        <v>0</v>
      </c>
      <c r="AZ53" s="88">
        <f>'002 - TRASA B = KOMUNIKAC...'!F30</f>
        <v>0</v>
      </c>
      <c r="BA53" s="88">
        <f>'002 - TRASA B = KOMUNIKAC...'!F31</f>
        <v>0</v>
      </c>
      <c r="BB53" s="88">
        <f>'002 - TRASA B = KOMUNIKAC...'!F32</f>
        <v>0</v>
      </c>
      <c r="BC53" s="88">
        <f>'002 - TRASA B = KOMUNIKAC...'!F33</f>
        <v>0</v>
      </c>
      <c r="BD53" s="90">
        <f>'002 - TRASA B = KOMUNIKAC...'!F34</f>
        <v>0</v>
      </c>
      <c r="BT53" s="86" t="s">
        <v>22</v>
      </c>
      <c r="BV53" s="86" t="s">
        <v>75</v>
      </c>
      <c r="BW53" s="86" t="s">
        <v>84</v>
      </c>
      <c r="BX53" s="86" t="s">
        <v>5</v>
      </c>
      <c r="CL53" s="86" t="s">
        <v>20</v>
      </c>
      <c r="CM53" s="86" t="s">
        <v>81</v>
      </c>
    </row>
    <row r="54" spans="1:91" s="1" customFormat="1" ht="30" customHeight="1" x14ac:dyDescent="0.3">
      <c r="B54" s="34"/>
      <c r="AR54" s="34"/>
    </row>
    <row r="55" spans="1:91" s="1" customFormat="1" ht="6.95" customHeight="1" x14ac:dyDescent="0.3">
      <c r="B55" s="49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  <c r="AM55" s="50"/>
      <c r="AN55" s="50"/>
      <c r="AO55" s="50"/>
      <c r="AP55" s="50"/>
      <c r="AQ55" s="50"/>
      <c r="AR55" s="34"/>
    </row>
  </sheetData>
  <sheetProtection password="CC35" sheet="1" objects="1" scenarios="1" formatColumns="0" formatRows="0" sort="0" autoFilter="0"/>
  <mergeCells count="45">
    <mergeCell ref="AR2:BE2"/>
    <mergeCell ref="AN53:AP53"/>
    <mergeCell ref="AG53:AM53"/>
    <mergeCell ref="D53:H53"/>
    <mergeCell ref="J53:AF53"/>
    <mergeCell ref="AG51:AM51"/>
    <mergeCell ref="AN51:AP51"/>
    <mergeCell ref="C49:G49"/>
    <mergeCell ref="I49:AF49"/>
    <mergeCell ref="AG49:AM49"/>
    <mergeCell ref="AN49:AP49"/>
    <mergeCell ref="AN52:AP52"/>
    <mergeCell ref="AG52:AM52"/>
    <mergeCell ref="D52:H52"/>
    <mergeCell ref="J52:AF52"/>
    <mergeCell ref="W28:AE28"/>
    <mergeCell ref="AK28:AO28"/>
    <mergeCell ref="AS46:AT48"/>
    <mergeCell ref="L29:O29"/>
    <mergeCell ref="W29:AE29"/>
    <mergeCell ref="AK29:AO29"/>
    <mergeCell ref="L30:O30"/>
    <mergeCell ref="W30:AE30"/>
    <mergeCell ref="AK30:AO30"/>
    <mergeCell ref="X32:AB32"/>
    <mergeCell ref="AK32:AO32"/>
    <mergeCell ref="L42:AO42"/>
    <mergeCell ref="AM44:AN44"/>
    <mergeCell ref="AM46:AP46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</mergeCells>
  <hyperlinks>
    <hyperlink ref="K1:S1" location="C2" tooltip="Rekapitulace stavby" display="1) Rekapitulace stavby"/>
    <hyperlink ref="W1:AI1" location="C51" tooltip="Rekapitulace objektů stavby a soupisů prací" display="2) Rekapitulace objektů stavby a soupisů prací"/>
    <hyperlink ref="A52" location="'001 - TRASA A = KOMUNIKAC...'!C2" tooltip="001 - TRASA A = KOMUNIKAC..." display="/"/>
    <hyperlink ref="A53" location="'002 - TRASA B = KOMUNIKAC...'!C2" tooltip="002 - TRASA B = KOMUNIKAC..." display="/"/>
  </hyperlinks>
  <pageMargins left="0.58333331346511841" right="0.58333331346511841" top="0.58333331346511841" bottom="0.58333331346511841" header="0" footer="0"/>
  <pageSetup paperSize="9" fitToHeight="100" orientation="landscape" blackAndWhite="1" errors="blank" r:id="rId1"/>
  <headerFooter>
    <oddFooter>&amp;CStrana &amp;P z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BR222"/>
  <sheetViews>
    <sheetView showGridLines="0" tabSelected="1" workbookViewId="0">
      <pane ySplit="1" topLeftCell="A110" activePane="bottomLeft" state="frozen"/>
      <selection pane="bottomLeft"/>
    </sheetView>
  </sheetViews>
  <sheetFormatPr defaultRowHeight="13.5" x14ac:dyDescent="0.3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91" customWidth="1"/>
    <col min="10" max="10" width="23.5" customWidth="1"/>
    <col min="11" max="11" width="15.5" customWidth="1"/>
    <col min="13" max="18" width="9.33203125" hidden="1" customWidth="1"/>
    <col min="19" max="19" width="8.1640625" hidden="1" customWidth="1"/>
    <col min="20" max="20" width="29.6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 customWidth="1"/>
  </cols>
  <sheetData>
    <row r="1" spans="1:70" ht="21.75" customHeight="1" x14ac:dyDescent="0.3">
      <c r="A1" s="15"/>
      <c r="B1" s="229"/>
      <c r="C1" s="229"/>
      <c r="D1" s="228" t="s">
        <v>1</v>
      </c>
      <c r="E1" s="229"/>
      <c r="F1" s="230" t="s">
        <v>404</v>
      </c>
      <c r="G1" s="354" t="s">
        <v>405</v>
      </c>
      <c r="H1" s="354"/>
      <c r="I1" s="235"/>
      <c r="J1" s="230" t="s">
        <v>406</v>
      </c>
      <c r="K1" s="228" t="s">
        <v>85</v>
      </c>
      <c r="L1" s="230" t="s">
        <v>407</v>
      </c>
      <c r="M1" s="230"/>
      <c r="N1" s="230"/>
      <c r="O1" s="230"/>
      <c r="P1" s="230"/>
      <c r="Q1" s="230"/>
      <c r="R1" s="230"/>
      <c r="S1" s="230"/>
      <c r="T1" s="230"/>
      <c r="U1" s="226"/>
      <c r="V1" s="226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</row>
    <row r="2" spans="1:70" ht="36.950000000000003" customHeight="1" x14ac:dyDescent="0.3">
      <c r="L2" s="319"/>
      <c r="M2" s="319"/>
      <c r="N2" s="319"/>
      <c r="O2" s="319"/>
      <c r="P2" s="319"/>
      <c r="Q2" s="319"/>
      <c r="R2" s="319"/>
      <c r="S2" s="319"/>
      <c r="T2" s="319"/>
      <c r="U2" s="319"/>
      <c r="V2" s="319"/>
      <c r="AT2" s="17" t="s">
        <v>84</v>
      </c>
    </row>
    <row r="3" spans="1:70" ht="6.95" customHeight="1" x14ac:dyDescent="0.3">
      <c r="B3" s="18"/>
      <c r="C3" s="19"/>
      <c r="D3" s="19"/>
      <c r="E3" s="19"/>
      <c r="F3" s="19"/>
      <c r="G3" s="19"/>
      <c r="H3" s="19"/>
      <c r="I3" s="92"/>
      <c r="J3" s="19"/>
      <c r="K3" s="20"/>
      <c r="AT3" s="17" t="s">
        <v>81</v>
      </c>
    </row>
    <row r="4" spans="1:70" ht="36.950000000000003" customHeight="1" x14ac:dyDescent="0.3">
      <c r="B4" s="21"/>
      <c r="C4" s="22"/>
      <c r="D4" s="23" t="s">
        <v>86</v>
      </c>
      <c r="E4" s="22"/>
      <c r="F4" s="22"/>
      <c r="G4" s="22"/>
      <c r="H4" s="22"/>
      <c r="I4" s="93"/>
      <c r="J4" s="22"/>
      <c r="K4" s="24"/>
      <c r="M4" s="25" t="s">
        <v>10</v>
      </c>
      <c r="AT4" s="17" t="s">
        <v>4</v>
      </c>
    </row>
    <row r="5" spans="1:70" ht="6.95" customHeight="1" x14ac:dyDescent="0.3">
      <c r="B5" s="21"/>
      <c r="C5" s="22"/>
      <c r="D5" s="22"/>
      <c r="E5" s="22"/>
      <c r="F5" s="22"/>
      <c r="G5" s="22"/>
      <c r="H5" s="22"/>
      <c r="I5" s="93"/>
      <c r="J5" s="22"/>
      <c r="K5" s="24"/>
    </row>
    <row r="6" spans="1:70" ht="15" x14ac:dyDescent="0.3">
      <c r="B6" s="21"/>
      <c r="C6" s="22"/>
      <c r="D6" s="30" t="s">
        <v>16</v>
      </c>
      <c r="E6" s="22"/>
      <c r="F6" s="22"/>
      <c r="G6" s="22"/>
      <c r="H6" s="22"/>
      <c r="I6" s="93"/>
      <c r="J6" s="22"/>
      <c r="K6" s="24"/>
    </row>
    <row r="7" spans="1:70" ht="22.5" customHeight="1" x14ac:dyDescent="0.3">
      <c r="B7" s="21"/>
      <c r="C7" s="22"/>
      <c r="D7" s="22"/>
      <c r="E7" s="355" t="str">
        <f>'Rekapitulace stavby'!K6</f>
        <v>OBYTNÝ AREÁL RTYNĚ V PODKRKONOŠÍ NA PARCELÁCH 1085/2, 3632/1, K.Ú. RTYNĚ V P.</v>
      </c>
      <c r="F7" s="323"/>
      <c r="G7" s="323"/>
      <c r="H7" s="323"/>
      <c r="I7" s="93"/>
      <c r="J7" s="22"/>
      <c r="K7" s="24"/>
    </row>
    <row r="8" spans="1:70" s="1" customFormat="1" ht="15" x14ac:dyDescent="0.3">
      <c r="B8" s="34"/>
      <c r="C8" s="35"/>
      <c r="D8" s="30" t="s">
        <v>87</v>
      </c>
      <c r="E8" s="35"/>
      <c r="F8" s="35"/>
      <c r="G8" s="35"/>
      <c r="H8" s="35"/>
      <c r="I8" s="94"/>
      <c r="J8" s="35"/>
      <c r="K8" s="38"/>
    </row>
    <row r="9" spans="1:70" s="1" customFormat="1" ht="36.950000000000003" customHeight="1" x14ac:dyDescent="0.3">
      <c r="B9" s="34"/>
      <c r="C9" s="35"/>
      <c r="D9" s="35"/>
      <c r="E9" s="356" t="s">
        <v>308</v>
      </c>
      <c r="F9" s="330"/>
      <c r="G9" s="330"/>
      <c r="H9" s="330"/>
      <c r="I9" s="94"/>
      <c r="J9" s="35"/>
      <c r="K9" s="38"/>
    </row>
    <row r="10" spans="1:70" s="1" customFormat="1" x14ac:dyDescent="0.3">
      <c r="B10" s="34"/>
      <c r="C10" s="35"/>
      <c r="D10" s="35"/>
      <c r="E10" s="35"/>
      <c r="F10" s="35"/>
      <c r="G10" s="35"/>
      <c r="H10" s="35"/>
      <c r="I10" s="94"/>
      <c r="J10" s="35"/>
      <c r="K10" s="38"/>
    </row>
    <row r="11" spans="1:70" s="1" customFormat="1" ht="14.45" customHeight="1" x14ac:dyDescent="0.3">
      <c r="B11" s="34"/>
      <c r="C11" s="35"/>
      <c r="D11" s="30" t="s">
        <v>19</v>
      </c>
      <c r="E11" s="35"/>
      <c r="F11" s="28" t="s">
        <v>20</v>
      </c>
      <c r="G11" s="35"/>
      <c r="H11" s="35"/>
      <c r="I11" s="95" t="s">
        <v>21</v>
      </c>
      <c r="J11" s="28" t="s">
        <v>20</v>
      </c>
      <c r="K11" s="38"/>
    </row>
    <row r="12" spans="1:70" s="1" customFormat="1" ht="14.45" customHeight="1" x14ac:dyDescent="0.3">
      <c r="B12" s="34"/>
      <c r="C12" s="35"/>
      <c r="D12" s="30" t="s">
        <v>23</v>
      </c>
      <c r="E12" s="35"/>
      <c r="F12" s="28" t="s">
        <v>24</v>
      </c>
      <c r="G12" s="35"/>
      <c r="H12" s="35"/>
      <c r="I12" s="95" t="s">
        <v>25</v>
      </c>
      <c r="J12" s="96" t="str">
        <f>'Rekapitulace stavby'!AN8</f>
        <v>3.3.2016</v>
      </c>
      <c r="K12" s="38"/>
    </row>
    <row r="13" spans="1:70" s="1" customFormat="1" ht="10.9" customHeight="1" x14ac:dyDescent="0.3">
      <c r="B13" s="34"/>
      <c r="C13" s="35"/>
      <c r="D13" s="35"/>
      <c r="E13" s="35"/>
      <c r="F13" s="35"/>
      <c r="G13" s="35"/>
      <c r="H13" s="35"/>
      <c r="I13" s="94"/>
      <c r="J13" s="35"/>
      <c r="K13" s="38"/>
    </row>
    <row r="14" spans="1:70" s="1" customFormat="1" ht="14.45" customHeight="1" x14ac:dyDescent="0.3">
      <c r="B14" s="34"/>
      <c r="C14" s="35"/>
      <c r="D14" s="30" t="s">
        <v>29</v>
      </c>
      <c r="E14" s="35"/>
      <c r="F14" s="35"/>
      <c r="G14" s="35"/>
      <c r="H14" s="35"/>
      <c r="I14" s="95" t="s">
        <v>30</v>
      </c>
      <c r="J14" s="28" t="s">
        <v>20</v>
      </c>
      <c r="K14" s="38"/>
    </row>
    <row r="15" spans="1:70" s="1" customFormat="1" ht="18" customHeight="1" x14ac:dyDescent="0.3">
      <c r="B15" s="34"/>
      <c r="C15" s="35"/>
      <c r="D15" s="35"/>
      <c r="E15" s="28" t="s">
        <v>31</v>
      </c>
      <c r="F15" s="35"/>
      <c r="G15" s="35"/>
      <c r="H15" s="35"/>
      <c r="I15" s="95" t="s">
        <v>32</v>
      </c>
      <c r="J15" s="28" t="s">
        <v>20</v>
      </c>
      <c r="K15" s="38"/>
    </row>
    <row r="16" spans="1:70" s="1" customFormat="1" ht="6.95" customHeight="1" x14ac:dyDescent="0.3">
      <c r="B16" s="34"/>
      <c r="C16" s="35"/>
      <c r="D16" s="35"/>
      <c r="E16" s="35"/>
      <c r="F16" s="35"/>
      <c r="G16" s="35"/>
      <c r="H16" s="35"/>
      <c r="I16" s="94"/>
      <c r="J16" s="35"/>
      <c r="K16" s="38"/>
    </row>
    <row r="17" spans="2:11" s="1" customFormat="1" ht="14.45" customHeight="1" x14ac:dyDescent="0.3">
      <c r="B17" s="34"/>
      <c r="C17" s="35"/>
      <c r="D17" s="30" t="s">
        <v>33</v>
      </c>
      <c r="E17" s="35"/>
      <c r="F17" s="35"/>
      <c r="G17" s="35"/>
      <c r="H17" s="35"/>
      <c r="I17" s="95" t="s">
        <v>30</v>
      </c>
      <c r="J17" s="28" t="str">
        <f>IF('Rekapitulace stavby'!AN13="Vyplň údaj","",IF('Rekapitulace stavby'!AN13="","",'Rekapitulace stavby'!AN13))</f>
        <v/>
      </c>
      <c r="K17" s="38"/>
    </row>
    <row r="18" spans="2:11" s="1" customFormat="1" ht="18" customHeight="1" x14ac:dyDescent="0.3">
      <c r="B18" s="34"/>
      <c r="C18" s="35"/>
      <c r="D18" s="35"/>
      <c r="E18" s="28" t="str">
        <f>IF('Rekapitulace stavby'!E14="Vyplň údaj","",IF('Rekapitulace stavby'!E14="","",'Rekapitulace stavby'!E14))</f>
        <v/>
      </c>
      <c r="F18" s="35"/>
      <c r="G18" s="35"/>
      <c r="H18" s="35"/>
      <c r="I18" s="95" t="s">
        <v>32</v>
      </c>
      <c r="J18" s="28" t="str">
        <f>IF('Rekapitulace stavby'!AN14="Vyplň údaj","",IF('Rekapitulace stavby'!AN14="","",'Rekapitulace stavby'!AN14))</f>
        <v/>
      </c>
      <c r="K18" s="38"/>
    </row>
    <row r="19" spans="2:11" s="1" customFormat="1" ht="6.95" customHeight="1" x14ac:dyDescent="0.3">
      <c r="B19" s="34"/>
      <c r="C19" s="35"/>
      <c r="D19" s="35"/>
      <c r="E19" s="35"/>
      <c r="F19" s="35"/>
      <c r="G19" s="35"/>
      <c r="H19" s="35"/>
      <c r="I19" s="94"/>
      <c r="J19" s="35"/>
      <c r="K19" s="38"/>
    </row>
    <row r="20" spans="2:11" s="1" customFormat="1" ht="14.45" customHeight="1" x14ac:dyDescent="0.3">
      <c r="B20" s="34"/>
      <c r="C20" s="35"/>
      <c r="D20" s="30" t="s">
        <v>35</v>
      </c>
      <c r="E20" s="35"/>
      <c r="F20" s="35"/>
      <c r="G20" s="35"/>
      <c r="H20" s="35"/>
      <c r="I20" s="95" t="s">
        <v>30</v>
      </c>
      <c r="J20" s="28" t="s">
        <v>20</v>
      </c>
      <c r="K20" s="38"/>
    </row>
    <row r="21" spans="2:11" s="1" customFormat="1" ht="18" customHeight="1" x14ac:dyDescent="0.3">
      <c r="B21" s="34"/>
      <c r="C21" s="35"/>
      <c r="D21" s="35"/>
      <c r="E21" s="28" t="s">
        <v>36</v>
      </c>
      <c r="F21" s="35"/>
      <c r="G21" s="35"/>
      <c r="H21" s="35"/>
      <c r="I21" s="95" t="s">
        <v>32</v>
      </c>
      <c r="J21" s="28" t="s">
        <v>20</v>
      </c>
      <c r="K21" s="38"/>
    </row>
    <row r="22" spans="2:11" s="1" customFormat="1" ht="6.95" customHeight="1" x14ac:dyDescent="0.3">
      <c r="B22" s="34"/>
      <c r="C22" s="35"/>
      <c r="D22" s="35"/>
      <c r="E22" s="35"/>
      <c r="F22" s="35"/>
      <c r="G22" s="35"/>
      <c r="H22" s="35"/>
      <c r="I22" s="94"/>
      <c r="J22" s="35"/>
      <c r="K22" s="38"/>
    </row>
    <row r="23" spans="2:11" s="1" customFormat="1" ht="14.45" customHeight="1" x14ac:dyDescent="0.3">
      <c r="B23" s="34"/>
      <c r="C23" s="35"/>
      <c r="D23" s="30" t="s">
        <v>38</v>
      </c>
      <c r="E23" s="35"/>
      <c r="F23" s="35"/>
      <c r="G23" s="35"/>
      <c r="H23" s="35"/>
      <c r="I23" s="94"/>
      <c r="J23" s="35"/>
      <c r="K23" s="38"/>
    </row>
    <row r="24" spans="2:11" s="6" customFormat="1" ht="22.5" customHeight="1" x14ac:dyDescent="0.3">
      <c r="B24" s="97"/>
      <c r="C24" s="98"/>
      <c r="D24" s="98"/>
      <c r="E24" s="326" t="s">
        <v>20</v>
      </c>
      <c r="F24" s="357"/>
      <c r="G24" s="357"/>
      <c r="H24" s="357"/>
      <c r="I24" s="99"/>
      <c r="J24" s="98"/>
      <c r="K24" s="100"/>
    </row>
    <row r="25" spans="2:11" s="1" customFormat="1" ht="6.95" customHeight="1" x14ac:dyDescent="0.3">
      <c r="B25" s="34"/>
      <c r="C25" s="35"/>
      <c r="D25" s="35"/>
      <c r="E25" s="35"/>
      <c r="F25" s="35"/>
      <c r="G25" s="35"/>
      <c r="H25" s="35"/>
      <c r="I25" s="94"/>
      <c r="J25" s="35"/>
      <c r="K25" s="38"/>
    </row>
    <row r="26" spans="2:11" s="1" customFormat="1" ht="6.95" customHeight="1" x14ac:dyDescent="0.3">
      <c r="B26" s="34"/>
      <c r="C26" s="35"/>
      <c r="D26" s="61"/>
      <c r="E26" s="61"/>
      <c r="F26" s="61"/>
      <c r="G26" s="61"/>
      <c r="H26" s="61"/>
      <c r="I26" s="101"/>
      <c r="J26" s="61"/>
      <c r="K26" s="102"/>
    </row>
    <row r="27" spans="2:11" s="1" customFormat="1" ht="25.35" customHeight="1" x14ac:dyDescent="0.3">
      <c r="B27" s="34"/>
      <c r="C27" s="35"/>
      <c r="D27" s="103" t="s">
        <v>39</v>
      </c>
      <c r="E27" s="35"/>
      <c r="F27" s="35"/>
      <c r="G27" s="35"/>
      <c r="H27" s="35"/>
      <c r="I27" s="94"/>
      <c r="J27" s="104">
        <f>ROUND(J86,2)</f>
        <v>0</v>
      </c>
      <c r="K27" s="38"/>
    </row>
    <row r="28" spans="2:11" s="1" customFormat="1" ht="6.95" customHeight="1" x14ac:dyDescent="0.3">
      <c r="B28" s="34"/>
      <c r="C28" s="35"/>
      <c r="D28" s="61"/>
      <c r="E28" s="61"/>
      <c r="F28" s="61"/>
      <c r="G28" s="61"/>
      <c r="H28" s="61"/>
      <c r="I28" s="101"/>
      <c r="J28" s="61"/>
      <c r="K28" s="102"/>
    </row>
    <row r="29" spans="2:11" s="1" customFormat="1" ht="14.45" customHeight="1" x14ac:dyDescent="0.3">
      <c r="B29" s="34"/>
      <c r="C29" s="35"/>
      <c r="D29" s="35"/>
      <c r="E29" s="35"/>
      <c r="F29" s="39" t="s">
        <v>41</v>
      </c>
      <c r="G29" s="35"/>
      <c r="H29" s="35"/>
      <c r="I29" s="105" t="s">
        <v>40</v>
      </c>
      <c r="J29" s="39" t="s">
        <v>42</v>
      </c>
      <c r="K29" s="38"/>
    </row>
    <row r="30" spans="2:11" s="1" customFormat="1" ht="14.45" customHeight="1" x14ac:dyDescent="0.3">
      <c r="B30" s="34"/>
      <c r="C30" s="35"/>
      <c r="D30" s="42" t="s">
        <v>43</v>
      </c>
      <c r="E30" s="42" t="s">
        <v>44</v>
      </c>
      <c r="F30" s="106">
        <f>ROUND(SUM(BE86:BE213), 2)</f>
        <v>0</v>
      </c>
      <c r="G30" s="35"/>
      <c r="H30" s="35"/>
      <c r="I30" s="107">
        <v>0.21</v>
      </c>
      <c r="J30" s="106">
        <f>ROUND(ROUND((SUM(BE86:BE213)), 2)*I30, 2)</f>
        <v>0</v>
      </c>
      <c r="K30" s="38"/>
    </row>
    <row r="31" spans="2:11" s="1" customFormat="1" ht="14.45" customHeight="1" x14ac:dyDescent="0.3">
      <c r="B31" s="34"/>
      <c r="C31" s="35"/>
      <c r="D31" s="35"/>
      <c r="E31" s="42" t="s">
        <v>45</v>
      </c>
      <c r="F31" s="106">
        <f>ROUND(SUM(BF86:BF213), 2)</f>
        <v>0</v>
      </c>
      <c r="G31" s="35"/>
      <c r="H31" s="35"/>
      <c r="I31" s="107">
        <v>0.15</v>
      </c>
      <c r="J31" s="106">
        <f>ROUND(ROUND((SUM(BF86:BF213)), 2)*I31, 2)</f>
        <v>0</v>
      </c>
      <c r="K31" s="38"/>
    </row>
    <row r="32" spans="2:11" s="1" customFormat="1" ht="14.45" hidden="1" customHeight="1" x14ac:dyDescent="0.3">
      <c r="B32" s="34"/>
      <c r="C32" s="35"/>
      <c r="D32" s="35"/>
      <c r="E32" s="42" t="s">
        <v>46</v>
      </c>
      <c r="F32" s="106">
        <f>ROUND(SUM(BG86:BG213), 2)</f>
        <v>0</v>
      </c>
      <c r="G32" s="35"/>
      <c r="H32" s="35"/>
      <c r="I32" s="107">
        <v>0.21</v>
      </c>
      <c r="J32" s="106">
        <v>0</v>
      </c>
      <c r="K32" s="38"/>
    </row>
    <row r="33" spans="2:11" s="1" customFormat="1" ht="14.45" hidden="1" customHeight="1" x14ac:dyDescent="0.3">
      <c r="B33" s="34"/>
      <c r="C33" s="35"/>
      <c r="D33" s="35"/>
      <c r="E33" s="42" t="s">
        <v>47</v>
      </c>
      <c r="F33" s="106">
        <f>ROUND(SUM(BH86:BH213), 2)</f>
        <v>0</v>
      </c>
      <c r="G33" s="35"/>
      <c r="H33" s="35"/>
      <c r="I33" s="107">
        <v>0.15</v>
      </c>
      <c r="J33" s="106">
        <v>0</v>
      </c>
      <c r="K33" s="38"/>
    </row>
    <row r="34" spans="2:11" s="1" customFormat="1" ht="14.45" hidden="1" customHeight="1" x14ac:dyDescent="0.3">
      <c r="B34" s="34"/>
      <c r="C34" s="35"/>
      <c r="D34" s="35"/>
      <c r="E34" s="42" t="s">
        <v>48</v>
      </c>
      <c r="F34" s="106">
        <f>ROUND(SUM(BI86:BI213), 2)</f>
        <v>0</v>
      </c>
      <c r="G34" s="35"/>
      <c r="H34" s="35"/>
      <c r="I34" s="107">
        <v>0</v>
      </c>
      <c r="J34" s="106">
        <v>0</v>
      </c>
      <c r="K34" s="38"/>
    </row>
    <row r="35" spans="2:11" s="1" customFormat="1" ht="6.95" customHeight="1" x14ac:dyDescent="0.3">
      <c r="B35" s="34"/>
      <c r="C35" s="35"/>
      <c r="D35" s="35"/>
      <c r="E35" s="35"/>
      <c r="F35" s="35"/>
      <c r="G35" s="35"/>
      <c r="H35" s="35"/>
      <c r="I35" s="94"/>
      <c r="J35" s="35"/>
      <c r="K35" s="38"/>
    </row>
    <row r="36" spans="2:11" s="1" customFormat="1" ht="25.35" customHeight="1" x14ac:dyDescent="0.3">
      <c r="B36" s="34"/>
      <c r="C36" s="108"/>
      <c r="D36" s="109" t="s">
        <v>49</v>
      </c>
      <c r="E36" s="64"/>
      <c r="F36" s="64"/>
      <c r="G36" s="110" t="s">
        <v>50</v>
      </c>
      <c r="H36" s="111" t="s">
        <v>51</v>
      </c>
      <c r="I36" s="112"/>
      <c r="J36" s="113">
        <f>SUM(J27:J34)</f>
        <v>0</v>
      </c>
      <c r="K36" s="114"/>
    </row>
    <row r="37" spans="2:11" s="1" customFormat="1" ht="14.45" customHeight="1" x14ac:dyDescent="0.3">
      <c r="B37" s="49"/>
      <c r="C37" s="50"/>
      <c r="D37" s="50"/>
      <c r="E37" s="50"/>
      <c r="F37" s="50"/>
      <c r="G37" s="50"/>
      <c r="H37" s="50"/>
      <c r="I37" s="115"/>
      <c r="J37" s="50"/>
      <c r="K37" s="51"/>
    </row>
    <row r="41" spans="2:11" s="1" customFormat="1" ht="6.95" customHeight="1" x14ac:dyDescent="0.3">
      <c r="B41" s="52"/>
      <c r="C41" s="53"/>
      <c r="D41" s="53"/>
      <c r="E41" s="53"/>
      <c r="F41" s="53"/>
      <c r="G41" s="53"/>
      <c r="H41" s="53"/>
      <c r="I41" s="116"/>
      <c r="J41" s="53"/>
      <c r="K41" s="117"/>
    </row>
    <row r="42" spans="2:11" s="1" customFormat="1" ht="36.950000000000003" customHeight="1" x14ac:dyDescent="0.3">
      <c r="B42" s="34"/>
      <c r="C42" s="23" t="s">
        <v>88</v>
      </c>
      <c r="D42" s="35"/>
      <c r="E42" s="35"/>
      <c r="F42" s="35"/>
      <c r="G42" s="35"/>
      <c r="H42" s="35"/>
      <c r="I42" s="94"/>
      <c r="J42" s="35"/>
      <c r="K42" s="38"/>
    </row>
    <row r="43" spans="2:11" s="1" customFormat="1" ht="6.95" customHeight="1" x14ac:dyDescent="0.3">
      <c r="B43" s="34"/>
      <c r="C43" s="35"/>
      <c r="D43" s="35"/>
      <c r="E43" s="35"/>
      <c r="F43" s="35"/>
      <c r="G43" s="35"/>
      <c r="H43" s="35"/>
      <c r="I43" s="94"/>
      <c r="J43" s="35"/>
      <c r="K43" s="38"/>
    </row>
    <row r="44" spans="2:11" s="1" customFormat="1" ht="14.45" customHeight="1" x14ac:dyDescent="0.3">
      <c r="B44" s="34"/>
      <c r="C44" s="30" t="s">
        <v>16</v>
      </c>
      <c r="D44" s="35"/>
      <c r="E44" s="35"/>
      <c r="F44" s="35"/>
      <c r="G44" s="35"/>
      <c r="H44" s="35"/>
      <c r="I44" s="94"/>
      <c r="J44" s="35"/>
      <c r="K44" s="38"/>
    </row>
    <row r="45" spans="2:11" s="1" customFormat="1" ht="22.5" customHeight="1" x14ac:dyDescent="0.3">
      <c r="B45" s="34"/>
      <c r="C45" s="35"/>
      <c r="D45" s="35"/>
      <c r="E45" s="355" t="str">
        <f>E7</f>
        <v>OBYTNÝ AREÁL RTYNĚ V PODKRKONOŠÍ NA PARCELÁCH 1085/2, 3632/1, K.Ú. RTYNĚ V P.</v>
      </c>
      <c r="F45" s="330"/>
      <c r="G45" s="330"/>
      <c r="H45" s="330"/>
      <c r="I45" s="94"/>
      <c r="J45" s="35"/>
      <c r="K45" s="38"/>
    </row>
    <row r="46" spans="2:11" s="1" customFormat="1" ht="14.45" customHeight="1" x14ac:dyDescent="0.3">
      <c r="B46" s="34"/>
      <c r="C46" s="30" t="s">
        <v>87</v>
      </c>
      <c r="D46" s="35"/>
      <c r="E46" s="35"/>
      <c r="F46" s="35"/>
      <c r="G46" s="35"/>
      <c r="H46" s="35"/>
      <c r="I46" s="94"/>
      <c r="J46" s="35"/>
      <c r="K46" s="38"/>
    </row>
    <row r="47" spans="2:11" s="1" customFormat="1" ht="23.25" customHeight="1" x14ac:dyDescent="0.3">
      <c r="B47" s="34"/>
      <c r="C47" s="35"/>
      <c r="D47" s="35"/>
      <c r="E47" s="356" t="str">
        <f>E9</f>
        <v>002 - TRASA B = KOMUNIKACE - SJEZDY</v>
      </c>
      <c r="F47" s="330"/>
      <c r="G47" s="330"/>
      <c r="H47" s="330"/>
      <c r="I47" s="94"/>
      <c r="J47" s="35"/>
      <c r="K47" s="38"/>
    </row>
    <row r="48" spans="2:11" s="1" customFormat="1" ht="6.95" customHeight="1" x14ac:dyDescent="0.3">
      <c r="B48" s="34"/>
      <c r="C48" s="35"/>
      <c r="D48" s="35"/>
      <c r="E48" s="35"/>
      <c r="F48" s="35"/>
      <c r="G48" s="35"/>
      <c r="H48" s="35"/>
      <c r="I48" s="94"/>
      <c r="J48" s="35"/>
      <c r="K48" s="38"/>
    </row>
    <row r="49" spans="2:47" s="1" customFormat="1" ht="18" customHeight="1" x14ac:dyDescent="0.3">
      <c r="B49" s="34"/>
      <c r="C49" s="30" t="s">
        <v>23</v>
      </c>
      <c r="D49" s="35"/>
      <c r="E49" s="35"/>
      <c r="F49" s="28" t="str">
        <f>F12</f>
        <v>RTYNĚ V PODKRKONOŠÍ</v>
      </c>
      <c r="G49" s="35"/>
      <c r="H49" s="35"/>
      <c r="I49" s="95" t="s">
        <v>25</v>
      </c>
      <c r="J49" s="96" t="str">
        <f>IF(J12="","",J12)</f>
        <v>3.3.2016</v>
      </c>
      <c r="K49" s="38"/>
    </row>
    <row r="50" spans="2:47" s="1" customFormat="1" ht="6.95" customHeight="1" x14ac:dyDescent="0.3">
      <c r="B50" s="34"/>
      <c r="C50" s="35"/>
      <c r="D50" s="35"/>
      <c r="E50" s="35"/>
      <c r="F50" s="35"/>
      <c r="G50" s="35"/>
      <c r="H50" s="35"/>
      <c r="I50" s="94"/>
      <c r="J50" s="35"/>
      <c r="K50" s="38"/>
    </row>
    <row r="51" spans="2:47" s="1" customFormat="1" ht="15" x14ac:dyDescent="0.3">
      <c r="B51" s="34"/>
      <c r="C51" s="30" t="s">
        <v>29</v>
      </c>
      <c r="D51" s="35"/>
      <c r="E51" s="35"/>
      <c r="F51" s="28" t="str">
        <f>E15</f>
        <v>MĚSTO RTYNĚ V PODKRKONOŠÍ</v>
      </c>
      <c r="G51" s="35"/>
      <c r="H51" s="35"/>
      <c r="I51" s="95" t="s">
        <v>35</v>
      </c>
      <c r="J51" s="28" t="str">
        <f>E21</f>
        <v>STAKO ČERVENÝ KOSTELEC s.r.o., JOSTA s.r.o.</v>
      </c>
      <c r="K51" s="38"/>
    </row>
    <row r="52" spans="2:47" s="1" customFormat="1" ht="14.45" customHeight="1" x14ac:dyDescent="0.3">
      <c r="B52" s="34"/>
      <c r="C52" s="30" t="s">
        <v>33</v>
      </c>
      <c r="D52" s="35"/>
      <c r="E52" s="35"/>
      <c r="F52" s="28" t="str">
        <f>IF(E18="","",E18)</f>
        <v/>
      </c>
      <c r="G52" s="35"/>
      <c r="H52" s="35"/>
      <c r="I52" s="94"/>
      <c r="J52" s="35"/>
      <c r="K52" s="38"/>
    </row>
    <row r="53" spans="2:47" s="1" customFormat="1" ht="10.35" customHeight="1" x14ac:dyDescent="0.3">
      <c r="B53" s="34"/>
      <c r="C53" s="35"/>
      <c r="D53" s="35"/>
      <c r="E53" s="35"/>
      <c r="F53" s="35"/>
      <c r="G53" s="35"/>
      <c r="H53" s="35"/>
      <c r="I53" s="94"/>
      <c r="J53" s="35"/>
      <c r="K53" s="38"/>
    </row>
    <row r="54" spans="2:47" s="1" customFormat="1" ht="29.25" customHeight="1" x14ac:dyDescent="0.3">
      <c r="B54" s="34"/>
      <c r="C54" s="118" t="s">
        <v>89</v>
      </c>
      <c r="D54" s="108"/>
      <c r="E54" s="108"/>
      <c r="F54" s="108"/>
      <c r="G54" s="108"/>
      <c r="H54" s="108"/>
      <c r="I54" s="119"/>
      <c r="J54" s="120" t="s">
        <v>90</v>
      </c>
      <c r="K54" s="121"/>
    </row>
    <row r="55" spans="2:47" s="1" customFormat="1" ht="10.35" customHeight="1" x14ac:dyDescent="0.3">
      <c r="B55" s="34"/>
      <c r="C55" s="35"/>
      <c r="D55" s="35"/>
      <c r="E55" s="35"/>
      <c r="F55" s="35"/>
      <c r="G55" s="35"/>
      <c r="H55" s="35"/>
      <c r="I55" s="94"/>
      <c r="J55" s="35"/>
      <c r="K55" s="38"/>
    </row>
    <row r="56" spans="2:47" s="1" customFormat="1" ht="29.25" customHeight="1" x14ac:dyDescent="0.3">
      <c r="B56" s="34"/>
      <c r="C56" s="122" t="s">
        <v>91</v>
      </c>
      <c r="D56" s="35"/>
      <c r="E56" s="35"/>
      <c r="F56" s="35"/>
      <c r="G56" s="35"/>
      <c r="H56" s="35"/>
      <c r="I56" s="94"/>
      <c r="J56" s="104">
        <f>J86</f>
        <v>0</v>
      </c>
      <c r="K56" s="38"/>
      <c r="AU56" s="17" t="s">
        <v>92</v>
      </c>
    </row>
    <row r="57" spans="2:47" s="7" customFormat="1" ht="24.95" customHeight="1" x14ac:dyDescent="0.3">
      <c r="B57" s="123"/>
      <c r="C57" s="124"/>
      <c r="D57" s="125" t="s">
        <v>93</v>
      </c>
      <c r="E57" s="126"/>
      <c r="F57" s="126"/>
      <c r="G57" s="126"/>
      <c r="H57" s="126"/>
      <c r="I57" s="127"/>
      <c r="J57" s="128">
        <f>J87</f>
        <v>0</v>
      </c>
      <c r="K57" s="129"/>
    </row>
    <row r="58" spans="2:47" s="8" customFormat="1" ht="19.899999999999999" customHeight="1" x14ac:dyDescent="0.3">
      <c r="B58" s="130"/>
      <c r="C58" s="131"/>
      <c r="D58" s="132" t="s">
        <v>94</v>
      </c>
      <c r="E58" s="133"/>
      <c r="F58" s="133"/>
      <c r="G58" s="133"/>
      <c r="H58" s="133"/>
      <c r="I58" s="134"/>
      <c r="J58" s="135">
        <f>J88</f>
        <v>0</v>
      </c>
      <c r="K58" s="136"/>
    </row>
    <row r="59" spans="2:47" s="8" customFormat="1" ht="19.899999999999999" customHeight="1" x14ac:dyDescent="0.3">
      <c r="B59" s="130"/>
      <c r="C59" s="131"/>
      <c r="D59" s="132" t="s">
        <v>95</v>
      </c>
      <c r="E59" s="133"/>
      <c r="F59" s="133"/>
      <c r="G59" s="133"/>
      <c r="H59" s="133"/>
      <c r="I59" s="134"/>
      <c r="J59" s="135">
        <f>J127</f>
        <v>0</v>
      </c>
      <c r="K59" s="136"/>
    </row>
    <row r="60" spans="2:47" s="8" customFormat="1" ht="19.899999999999999" customHeight="1" x14ac:dyDescent="0.3">
      <c r="B60" s="130"/>
      <c r="C60" s="131"/>
      <c r="D60" s="132" t="s">
        <v>96</v>
      </c>
      <c r="E60" s="133"/>
      <c r="F60" s="133"/>
      <c r="G60" s="133"/>
      <c r="H60" s="133"/>
      <c r="I60" s="134"/>
      <c r="J60" s="135">
        <f>J138</f>
        <v>0</v>
      </c>
      <c r="K60" s="136"/>
    </row>
    <row r="61" spans="2:47" s="8" customFormat="1" ht="19.899999999999999" customHeight="1" x14ac:dyDescent="0.3">
      <c r="B61" s="130"/>
      <c r="C61" s="131"/>
      <c r="D61" s="132" t="s">
        <v>97</v>
      </c>
      <c r="E61" s="133"/>
      <c r="F61" s="133"/>
      <c r="G61" s="133"/>
      <c r="H61" s="133"/>
      <c r="I61" s="134"/>
      <c r="J61" s="135">
        <f>J143</f>
        <v>0</v>
      </c>
      <c r="K61" s="136"/>
    </row>
    <row r="62" spans="2:47" s="8" customFormat="1" ht="19.899999999999999" customHeight="1" x14ac:dyDescent="0.3">
      <c r="B62" s="130"/>
      <c r="C62" s="131"/>
      <c r="D62" s="132" t="s">
        <v>98</v>
      </c>
      <c r="E62" s="133"/>
      <c r="F62" s="133"/>
      <c r="G62" s="133"/>
      <c r="H62" s="133"/>
      <c r="I62" s="134"/>
      <c r="J62" s="135">
        <f>J159</f>
        <v>0</v>
      </c>
      <c r="K62" s="136"/>
    </row>
    <row r="63" spans="2:47" s="8" customFormat="1" ht="19.899999999999999" customHeight="1" x14ac:dyDescent="0.3">
      <c r="B63" s="130"/>
      <c r="C63" s="131"/>
      <c r="D63" s="132" t="s">
        <v>99</v>
      </c>
      <c r="E63" s="133"/>
      <c r="F63" s="133"/>
      <c r="G63" s="133"/>
      <c r="H63" s="133"/>
      <c r="I63" s="134"/>
      <c r="J63" s="135">
        <f>J167</f>
        <v>0</v>
      </c>
      <c r="K63" s="136"/>
    </row>
    <row r="64" spans="2:47" s="8" customFormat="1" ht="19.899999999999999" customHeight="1" x14ac:dyDescent="0.3">
      <c r="B64" s="130"/>
      <c r="C64" s="131"/>
      <c r="D64" s="132" t="s">
        <v>100</v>
      </c>
      <c r="E64" s="133"/>
      <c r="F64" s="133"/>
      <c r="G64" s="133"/>
      <c r="H64" s="133"/>
      <c r="I64" s="134"/>
      <c r="J64" s="135">
        <f>J191</f>
        <v>0</v>
      </c>
      <c r="K64" s="136"/>
    </row>
    <row r="65" spans="2:12" s="8" customFormat="1" ht="19.899999999999999" customHeight="1" x14ac:dyDescent="0.3">
      <c r="B65" s="130"/>
      <c r="C65" s="131"/>
      <c r="D65" s="132" t="s">
        <v>101</v>
      </c>
      <c r="E65" s="133"/>
      <c r="F65" s="133"/>
      <c r="G65" s="133"/>
      <c r="H65" s="133"/>
      <c r="I65" s="134"/>
      <c r="J65" s="135">
        <f>J200</f>
        <v>0</v>
      </c>
      <c r="K65" s="136"/>
    </row>
    <row r="66" spans="2:12" s="7" customFormat="1" ht="24.95" customHeight="1" x14ac:dyDescent="0.3">
      <c r="B66" s="123"/>
      <c r="C66" s="124"/>
      <c r="D66" s="125" t="s">
        <v>102</v>
      </c>
      <c r="E66" s="126"/>
      <c r="F66" s="126"/>
      <c r="G66" s="126"/>
      <c r="H66" s="126"/>
      <c r="I66" s="127"/>
      <c r="J66" s="128">
        <f>J202</f>
        <v>0</v>
      </c>
      <c r="K66" s="129"/>
    </row>
    <row r="67" spans="2:12" s="1" customFormat="1" ht="21.75" customHeight="1" x14ac:dyDescent="0.3">
      <c r="B67" s="34"/>
      <c r="C67" s="35"/>
      <c r="D67" s="35"/>
      <c r="E67" s="35"/>
      <c r="F67" s="35"/>
      <c r="G67" s="35"/>
      <c r="H67" s="35"/>
      <c r="I67" s="94"/>
      <c r="J67" s="35"/>
      <c r="K67" s="38"/>
    </row>
    <row r="68" spans="2:12" s="1" customFormat="1" ht="6.95" customHeight="1" x14ac:dyDescent="0.3">
      <c r="B68" s="49"/>
      <c r="C68" s="50"/>
      <c r="D68" s="50"/>
      <c r="E68" s="50"/>
      <c r="F68" s="50"/>
      <c r="G68" s="50"/>
      <c r="H68" s="50"/>
      <c r="I68" s="115"/>
      <c r="J68" s="50"/>
      <c r="K68" s="51"/>
    </row>
    <row r="72" spans="2:12" s="1" customFormat="1" ht="6.95" customHeight="1" x14ac:dyDescent="0.3">
      <c r="B72" s="52"/>
      <c r="C72" s="53"/>
      <c r="D72" s="53"/>
      <c r="E72" s="53"/>
      <c r="F72" s="53"/>
      <c r="G72" s="53"/>
      <c r="H72" s="53"/>
      <c r="I72" s="116"/>
      <c r="J72" s="53"/>
      <c r="K72" s="53"/>
      <c r="L72" s="34"/>
    </row>
    <row r="73" spans="2:12" s="1" customFormat="1" ht="36.950000000000003" customHeight="1" x14ac:dyDescent="0.3">
      <c r="B73" s="34"/>
      <c r="C73" s="54" t="s">
        <v>103</v>
      </c>
      <c r="I73" s="137"/>
      <c r="L73" s="34"/>
    </row>
    <row r="74" spans="2:12" s="1" customFormat="1" ht="6.95" customHeight="1" x14ac:dyDescent="0.3">
      <c r="B74" s="34"/>
      <c r="I74" s="137"/>
      <c r="L74" s="34"/>
    </row>
    <row r="75" spans="2:12" s="1" customFormat="1" ht="14.45" customHeight="1" x14ac:dyDescent="0.3">
      <c r="B75" s="34"/>
      <c r="C75" s="56" t="s">
        <v>16</v>
      </c>
      <c r="I75" s="137"/>
      <c r="L75" s="34"/>
    </row>
    <row r="76" spans="2:12" s="1" customFormat="1" ht="22.5" customHeight="1" x14ac:dyDescent="0.3">
      <c r="B76" s="34"/>
      <c r="E76" s="358" t="str">
        <f>E7</f>
        <v>OBYTNÝ AREÁL RTYNĚ V PODKRKONOŠÍ NA PARCELÁCH 1085/2, 3632/1, K.Ú. RTYNĚ V P.</v>
      </c>
      <c r="F76" s="320"/>
      <c r="G76" s="320"/>
      <c r="H76" s="320"/>
      <c r="I76" s="137"/>
      <c r="L76" s="34"/>
    </row>
    <row r="77" spans="2:12" s="1" customFormat="1" ht="14.45" customHeight="1" x14ac:dyDescent="0.3">
      <c r="B77" s="34"/>
      <c r="C77" s="56" t="s">
        <v>87</v>
      </c>
      <c r="I77" s="137"/>
      <c r="L77" s="34"/>
    </row>
    <row r="78" spans="2:12" s="1" customFormat="1" ht="23.25" customHeight="1" x14ac:dyDescent="0.3">
      <c r="B78" s="34"/>
      <c r="E78" s="346" t="str">
        <f>E9</f>
        <v>002 - TRASA B = KOMUNIKACE - SJEZDY</v>
      </c>
      <c r="F78" s="320"/>
      <c r="G78" s="320"/>
      <c r="H78" s="320"/>
      <c r="I78" s="137"/>
      <c r="L78" s="34"/>
    </row>
    <row r="79" spans="2:12" s="1" customFormat="1" ht="6.95" customHeight="1" x14ac:dyDescent="0.3">
      <c r="B79" s="34"/>
      <c r="I79" s="137"/>
      <c r="L79" s="34"/>
    </row>
    <row r="80" spans="2:12" s="1" customFormat="1" ht="18" customHeight="1" x14ac:dyDescent="0.3">
      <c r="B80" s="34"/>
      <c r="C80" s="56" t="s">
        <v>23</v>
      </c>
      <c r="F80" s="138" t="str">
        <f>F12</f>
        <v>RTYNĚ V PODKRKONOŠÍ</v>
      </c>
      <c r="I80" s="139" t="s">
        <v>25</v>
      </c>
      <c r="J80" s="60" t="str">
        <f>IF(J12="","",J12)</f>
        <v>3.3.2016</v>
      </c>
      <c r="L80" s="34"/>
    </row>
    <row r="81" spans="2:65" s="1" customFormat="1" ht="6.95" customHeight="1" x14ac:dyDescent="0.3">
      <c r="B81" s="34"/>
      <c r="I81" s="137"/>
      <c r="L81" s="34"/>
    </row>
    <row r="82" spans="2:65" s="1" customFormat="1" ht="15" x14ac:dyDescent="0.3">
      <c r="B82" s="34"/>
      <c r="C82" s="56" t="s">
        <v>29</v>
      </c>
      <c r="F82" s="138" t="str">
        <f>E15</f>
        <v>MĚSTO RTYNĚ V PODKRKONOŠÍ</v>
      </c>
      <c r="I82" s="139" t="s">
        <v>35</v>
      </c>
      <c r="J82" s="138" t="str">
        <f>E21</f>
        <v>STAKO ČERVENÝ KOSTELEC s.r.o., JOSTA s.r.o.</v>
      </c>
      <c r="L82" s="34"/>
    </row>
    <row r="83" spans="2:65" s="1" customFormat="1" ht="14.45" customHeight="1" x14ac:dyDescent="0.3">
      <c r="B83" s="34"/>
      <c r="C83" s="56" t="s">
        <v>33</v>
      </c>
      <c r="F83" s="138" t="str">
        <f>IF(E18="","",E18)</f>
        <v/>
      </c>
      <c r="I83" s="137"/>
      <c r="L83" s="34"/>
    </row>
    <row r="84" spans="2:65" s="1" customFormat="1" ht="10.35" customHeight="1" x14ac:dyDescent="0.3">
      <c r="B84" s="34"/>
      <c r="I84" s="137"/>
      <c r="L84" s="34"/>
    </row>
    <row r="85" spans="2:65" s="9" customFormat="1" ht="29.25" customHeight="1" x14ac:dyDescent="0.3">
      <c r="B85" s="140"/>
      <c r="C85" s="141" t="s">
        <v>104</v>
      </c>
      <c r="D85" s="142" t="s">
        <v>58</v>
      </c>
      <c r="E85" s="142" t="s">
        <v>54</v>
      </c>
      <c r="F85" s="142" t="s">
        <v>105</v>
      </c>
      <c r="G85" s="142" t="s">
        <v>106</v>
      </c>
      <c r="H85" s="142" t="s">
        <v>107</v>
      </c>
      <c r="I85" s="143" t="s">
        <v>108</v>
      </c>
      <c r="J85" s="142" t="s">
        <v>90</v>
      </c>
      <c r="K85" s="144" t="s">
        <v>109</v>
      </c>
      <c r="L85" s="140"/>
      <c r="M85" s="66" t="s">
        <v>110</v>
      </c>
      <c r="N85" s="67" t="s">
        <v>43</v>
      </c>
      <c r="O85" s="67" t="s">
        <v>111</v>
      </c>
      <c r="P85" s="67" t="s">
        <v>112</v>
      </c>
      <c r="Q85" s="67" t="s">
        <v>113</v>
      </c>
      <c r="R85" s="67" t="s">
        <v>114</v>
      </c>
      <c r="S85" s="67" t="s">
        <v>115</v>
      </c>
      <c r="T85" s="68" t="s">
        <v>116</v>
      </c>
    </row>
    <row r="86" spans="2:65" s="1" customFormat="1" ht="29.25" customHeight="1" x14ac:dyDescent="0.35">
      <c r="B86" s="34"/>
      <c r="C86" s="70" t="s">
        <v>91</v>
      </c>
      <c r="I86" s="137"/>
      <c r="J86" s="145">
        <f>BK86</f>
        <v>0</v>
      </c>
      <c r="L86" s="34"/>
      <c r="M86" s="69"/>
      <c r="N86" s="61"/>
      <c r="O86" s="61"/>
      <c r="P86" s="146">
        <f>P87+P202</f>
        <v>0</v>
      </c>
      <c r="Q86" s="61"/>
      <c r="R86" s="146">
        <f>R87+R202</f>
        <v>164.00729549999997</v>
      </c>
      <c r="S86" s="61"/>
      <c r="T86" s="147">
        <f>T87+T202</f>
        <v>7.5670000000000002</v>
      </c>
      <c r="AT86" s="17" t="s">
        <v>72</v>
      </c>
      <c r="AU86" s="17" t="s">
        <v>92</v>
      </c>
      <c r="BK86" s="148">
        <f>BK87+BK202</f>
        <v>0</v>
      </c>
    </row>
    <row r="87" spans="2:65" s="10" customFormat="1" ht="37.35" customHeight="1" x14ac:dyDescent="0.35">
      <c r="B87" s="149"/>
      <c r="D87" s="150" t="s">
        <v>72</v>
      </c>
      <c r="E87" s="151" t="s">
        <v>117</v>
      </c>
      <c r="F87" s="151" t="s">
        <v>118</v>
      </c>
      <c r="I87" s="152"/>
      <c r="J87" s="153">
        <f>BK87</f>
        <v>0</v>
      </c>
      <c r="L87" s="149"/>
      <c r="M87" s="154"/>
      <c r="N87" s="155"/>
      <c r="O87" s="155"/>
      <c r="P87" s="156">
        <f>P88+P127+P138+P143+P159+P167+P191+P200</f>
        <v>0</v>
      </c>
      <c r="Q87" s="155"/>
      <c r="R87" s="156">
        <f>R88+R127+R138+R143+R159+R167+R191+R200</f>
        <v>164.00729549999997</v>
      </c>
      <c r="S87" s="155"/>
      <c r="T87" s="157">
        <f>T88+T127+T138+T143+T159+T167+T191+T200</f>
        <v>7.5670000000000002</v>
      </c>
      <c r="AR87" s="150" t="s">
        <v>22</v>
      </c>
      <c r="AT87" s="158" t="s">
        <v>72</v>
      </c>
      <c r="AU87" s="158" t="s">
        <v>73</v>
      </c>
      <c r="AY87" s="150" t="s">
        <v>119</v>
      </c>
      <c r="BK87" s="159">
        <f>BK88+BK127+BK138+BK143+BK159+BK167+BK191+BK200</f>
        <v>0</v>
      </c>
    </row>
    <row r="88" spans="2:65" s="10" customFormat="1" ht="19.899999999999999" customHeight="1" x14ac:dyDescent="0.3">
      <c r="B88" s="149"/>
      <c r="D88" s="160" t="s">
        <v>72</v>
      </c>
      <c r="E88" s="161" t="s">
        <v>22</v>
      </c>
      <c r="F88" s="161" t="s">
        <v>120</v>
      </c>
      <c r="I88" s="152"/>
      <c r="J88" s="162">
        <f>BK88</f>
        <v>0</v>
      </c>
      <c r="L88" s="149"/>
      <c r="M88" s="154"/>
      <c r="N88" s="155"/>
      <c r="O88" s="155"/>
      <c r="P88" s="156">
        <f>SUM(P89:P126)</f>
        <v>0</v>
      </c>
      <c r="Q88" s="155"/>
      <c r="R88" s="156">
        <f>SUM(R89:R126)</f>
        <v>4.2569999999999995E-3</v>
      </c>
      <c r="S88" s="155"/>
      <c r="T88" s="157">
        <f>SUM(T89:T126)</f>
        <v>0</v>
      </c>
      <c r="AR88" s="150" t="s">
        <v>22</v>
      </c>
      <c r="AT88" s="158" t="s">
        <v>72</v>
      </c>
      <c r="AU88" s="158" t="s">
        <v>22</v>
      </c>
      <c r="AY88" s="150" t="s">
        <v>119</v>
      </c>
      <c r="BK88" s="159">
        <f>SUM(BK89:BK126)</f>
        <v>0</v>
      </c>
    </row>
    <row r="89" spans="2:65" s="1" customFormat="1" ht="22.5" customHeight="1" x14ac:dyDescent="0.3">
      <c r="B89" s="163"/>
      <c r="C89" s="164" t="s">
        <v>22</v>
      </c>
      <c r="D89" s="164" t="s">
        <v>121</v>
      </c>
      <c r="E89" s="165" t="s">
        <v>122</v>
      </c>
      <c r="F89" s="166" t="s">
        <v>123</v>
      </c>
      <c r="G89" s="167" t="s">
        <v>124</v>
      </c>
      <c r="H89" s="168">
        <v>39.728000000000002</v>
      </c>
      <c r="I89" s="169"/>
      <c r="J89" s="170">
        <f>ROUND(I89*H89,2)</f>
        <v>0</v>
      </c>
      <c r="K89" s="166" t="s">
        <v>125</v>
      </c>
      <c r="L89" s="34"/>
      <c r="M89" s="171" t="s">
        <v>20</v>
      </c>
      <c r="N89" s="172" t="s">
        <v>44</v>
      </c>
      <c r="O89" s="35"/>
      <c r="P89" s="173">
        <f>O89*H89</f>
        <v>0</v>
      </c>
      <c r="Q89" s="173">
        <v>0</v>
      </c>
      <c r="R89" s="173">
        <f>Q89*H89</f>
        <v>0</v>
      </c>
      <c r="S89" s="173">
        <v>0</v>
      </c>
      <c r="T89" s="174">
        <f>S89*H89</f>
        <v>0</v>
      </c>
      <c r="AR89" s="17" t="s">
        <v>126</v>
      </c>
      <c r="AT89" s="17" t="s">
        <v>121</v>
      </c>
      <c r="AU89" s="17" t="s">
        <v>81</v>
      </c>
      <c r="AY89" s="17" t="s">
        <v>119</v>
      </c>
      <c r="BE89" s="175">
        <f>IF(N89="základní",J89,0)</f>
        <v>0</v>
      </c>
      <c r="BF89" s="175">
        <f>IF(N89="snížená",J89,0)</f>
        <v>0</v>
      </c>
      <c r="BG89" s="175">
        <f>IF(N89="zákl. přenesená",J89,0)</f>
        <v>0</v>
      </c>
      <c r="BH89" s="175">
        <f>IF(N89="sníž. přenesená",J89,0)</f>
        <v>0</v>
      </c>
      <c r="BI89" s="175">
        <f>IF(N89="nulová",J89,0)</f>
        <v>0</v>
      </c>
      <c r="BJ89" s="17" t="s">
        <v>22</v>
      </c>
      <c r="BK89" s="175">
        <f>ROUND(I89*H89,2)</f>
        <v>0</v>
      </c>
      <c r="BL89" s="17" t="s">
        <v>126</v>
      </c>
      <c r="BM89" s="17" t="s">
        <v>309</v>
      </c>
    </row>
    <row r="90" spans="2:65" s="11" customFormat="1" x14ac:dyDescent="0.3">
      <c r="B90" s="176"/>
      <c r="D90" s="177" t="s">
        <v>127</v>
      </c>
      <c r="E90" s="178" t="s">
        <v>20</v>
      </c>
      <c r="F90" s="179" t="s">
        <v>128</v>
      </c>
      <c r="H90" s="180" t="s">
        <v>20</v>
      </c>
      <c r="I90" s="181"/>
      <c r="L90" s="176"/>
      <c r="M90" s="182"/>
      <c r="N90" s="183"/>
      <c r="O90" s="183"/>
      <c r="P90" s="183"/>
      <c r="Q90" s="183"/>
      <c r="R90" s="183"/>
      <c r="S90" s="183"/>
      <c r="T90" s="184"/>
      <c r="AT90" s="180" t="s">
        <v>127</v>
      </c>
      <c r="AU90" s="180" t="s">
        <v>81</v>
      </c>
      <c r="AV90" s="11" t="s">
        <v>22</v>
      </c>
      <c r="AW90" s="11" t="s">
        <v>37</v>
      </c>
      <c r="AX90" s="11" t="s">
        <v>73</v>
      </c>
      <c r="AY90" s="180" t="s">
        <v>119</v>
      </c>
    </row>
    <row r="91" spans="2:65" s="12" customFormat="1" x14ac:dyDescent="0.3">
      <c r="B91" s="185"/>
      <c r="D91" s="186" t="s">
        <v>127</v>
      </c>
      <c r="E91" s="187" t="s">
        <v>20</v>
      </c>
      <c r="F91" s="188" t="s">
        <v>310</v>
      </c>
      <c r="H91" s="189">
        <v>39.728000000000002</v>
      </c>
      <c r="I91" s="190"/>
      <c r="L91" s="185"/>
      <c r="M91" s="191"/>
      <c r="N91" s="192"/>
      <c r="O91" s="192"/>
      <c r="P91" s="192"/>
      <c r="Q91" s="192"/>
      <c r="R91" s="192"/>
      <c r="S91" s="192"/>
      <c r="T91" s="193"/>
      <c r="AT91" s="194" t="s">
        <v>127</v>
      </c>
      <c r="AU91" s="194" t="s">
        <v>81</v>
      </c>
      <c r="AV91" s="12" t="s">
        <v>81</v>
      </c>
      <c r="AW91" s="12" t="s">
        <v>37</v>
      </c>
      <c r="AX91" s="12" t="s">
        <v>22</v>
      </c>
      <c r="AY91" s="194" t="s">
        <v>119</v>
      </c>
    </row>
    <row r="92" spans="2:65" s="1" customFormat="1" ht="22.5" customHeight="1" x14ac:dyDescent="0.3">
      <c r="B92" s="163"/>
      <c r="C92" s="164" t="s">
        <v>81</v>
      </c>
      <c r="D92" s="164" t="s">
        <v>121</v>
      </c>
      <c r="E92" s="165" t="s">
        <v>129</v>
      </c>
      <c r="F92" s="166" t="s">
        <v>130</v>
      </c>
      <c r="G92" s="167" t="s">
        <v>124</v>
      </c>
      <c r="H92" s="168">
        <v>59.591999999999999</v>
      </c>
      <c r="I92" s="169"/>
      <c r="J92" s="170">
        <f>ROUND(I92*H92,2)</f>
        <v>0</v>
      </c>
      <c r="K92" s="166" t="s">
        <v>125</v>
      </c>
      <c r="L92" s="34"/>
      <c r="M92" s="171" t="s">
        <v>20</v>
      </c>
      <c r="N92" s="172" t="s">
        <v>44</v>
      </c>
      <c r="O92" s="35"/>
      <c r="P92" s="173">
        <f>O92*H92</f>
        <v>0</v>
      </c>
      <c r="Q92" s="173">
        <v>0</v>
      </c>
      <c r="R92" s="173">
        <f>Q92*H92</f>
        <v>0</v>
      </c>
      <c r="S92" s="173">
        <v>0</v>
      </c>
      <c r="T92" s="174">
        <f>S92*H92</f>
        <v>0</v>
      </c>
      <c r="AR92" s="17" t="s">
        <v>126</v>
      </c>
      <c r="AT92" s="17" t="s">
        <v>121</v>
      </c>
      <c r="AU92" s="17" t="s">
        <v>81</v>
      </c>
      <c r="AY92" s="17" t="s">
        <v>119</v>
      </c>
      <c r="BE92" s="175">
        <f>IF(N92="základní",J92,0)</f>
        <v>0</v>
      </c>
      <c r="BF92" s="175">
        <f>IF(N92="snížená",J92,0)</f>
        <v>0</v>
      </c>
      <c r="BG92" s="175">
        <f>IF(N92="zákl. přenesená",J92,0)</f>
        <v>0</v>
      </c>
      <c r="BH92" s="175">
        <f>IF(N92="sníž. přenesená",J92,0)</f>
        <v>0</v>
      </c>
      <c r="BI92" s="175">
        <f>IF(N92="nulová",J92,0)</f>
        <v>0</v>
      </c>
      <c r="BJ92" s="17" t="s">
        <v>22</v>
      </c>
      <c r="BK92" s="175">
        <f>ROUND(I92*H92,2)</f>
        <v>0</v>
      </c>
      <c r="BL92" s="17" t="s">
        <v>126</v>
      </c>
      <c r="BM92" s="17" t="s">
        <v>311</v>
      </c>
    </row>
    <row r="93" spans="2:65" s="12" customFormat="1" x14ac:dyDescent="0.3">
      <c r="B93" s="185"/>
      <c r="D93" s="177" t="s">
        <v>127</v>
      </c>
      <c r="E93" s="194" t="s">
        <v>20</v>
      </c>
      <c r="F93" s="195" t="s">
        <v>312</v>
      </c>
      <c r="H93" s="196">
        <v>39.728000000000002</v>
      </c>
      <c r="I93" s="190"/>
      <c r="L93" s="185"/>
      <c r="M93" s="191"/>
      <c r="N93" s="192"/>
      <c r="O93" s="192"/>
      <c r="P93" s="192"/>
      <c r="Q93" s="192"/>
      <c r="R93" s="192"/>
      <c r="S93" s="192"/>
      <c r="T93" s="193"/>
      <c r="AT93" s="194" t="s">
        <v>127</v>
      </c>
      <c r="AU93" s="194" t="s">
        <v>81</v>
      </c>
      <c r="AV93" s="12" t="s">
        <v>81</v>
      </c>
      <c r="AW93" s="12" t="s">
        <v>37</v>
      </c>
      <c r="AX93" s="12" t="s">
        <v>73</v>
      </c>
      <c r="AY93" s="194" t="s">
        <v>119</v>
      </c>
    </row>
    <row r="94" spans="2:65" s="12" customFormat="1" x14ac:dyDescent="0.3">
      <c r="B94" s="185"/>
      <c r="D94" s="177" t="s">
        <v>127</v>
      </c>
      <c r="E94" s="194" t="s">
        <v>20</v>
      </c>
      <c r="F94" s="195" t="s">
        <v>313</v>
      </c>
      <c r="H94" s="196">
        <v>19.864000000000001</v>
      </c>
      <c r="I94" s="190"/>
      <c r="L94" s="185"/>
      <c r="M94" s="191"/>
      <c r="N94" s="192"/>
      <c r="O94" s="192"/>
      <c r="P94" s="192"/>
      <c r="Q94" s="192"/>
      <c r="R94" s="192"/>
      <c r="S94" s="192"/>
      <c r="T94" s="193"/>
      <c r="AT94" s="194" t="s">
        <v>127</v>
      </c>
      <c r="AU94" s="194" t="s">
        <v>81</v>
      </c>
      <c r="AV94" s="12" t="s">
        <v>81</v>
      </c>
      <c r="AW94" s="12" t="s">
        <v>37</v>
      </c>
      <c r="AX94" s="12" t="s">
        <v>73</v>
      </c>
      <c r="AY94" s="194" t="s">
        <v>119</v>
      </c>
    </row>
    <row r="95" spans="2:65" s="13" customFormat="1" x14ac:dyDescent="0.3">
      <c r="B95" s="197"/>
      <c r="D95" s="186" t="s">
        <v>127</v>
      </c>
      <c r="E95" s="198" t="s">
        <v>20</v>
      </c>
      <c r="F95" s="199" t="s">
        <v>131</v>
      </c>
      <c r="H95" s="200">
        <v>59.591999999999999</v>
      </c>
      <c r="I95" s="201"/>
      <c r="L95" s="197"/>
      <c r="M95" s="202"/>
      <c r="N95" s="203"/>
      <c r="O95" s="203"/>
      <c r="P95" s="203"/>
      <c r="Q95" s="203"/>
      <c r="R95" s="203"/>
      <c r="S95" s="203"/>
      <c r="T95" s="204"/>
      <c r="AT95" s="205" t="s">
        <v>127</v>
      </c>
      <c r="AU95" s="205" t="s">
        <v>81</v>
      </c>
      <c r="AV95" s="13" t="s">
        <v>126</v>
      </c>
      <c r="AW95" s="13" t="s">
        <v>37</v>
      </c>
      <c r="AX95" s="13" t="s">
        <v>22</v>
      </c>
      <c r="AY95" s="205" t="s">
        <v>119</v>
      </c>
    </row>
    <row r="96" spans="2:65" s="1" customFormat="1" ht="22.5" customHeight="1" x14ac:dyDescent="0.3">
      <c r="B96" s="163"/>
      <c r="C96" s="164" t="s">
        <v>132</v>
      </c>
      <c r="D96" s="164" t="s">
        <v>121</v>
      </c>
      <c r="E96" s="165" t="s">
        <v>133</v>
      </c>
      <c r="F96" s="166" t="s">
        <v>134</v>
      </c>
      <c r="G96" s="167" t="s">
        <v>124</v>
      </c>
      <c r="H96" s="168">
        <v>19.864000000000001</v>
      </c>
      <c r="I96" s="169"/>
      <c r="J96" s="170">
        <f>ROUND(I96*H96,2)</f>
        <v>0</v>
      </c>
      <c r="K96" s="166" t="s">
        <v>20</v>
      </c>
      <c r="L96" s="34"/>
      <c r="M96" s="171" t="s">
        <v>20</v>
      </c>
      <c r="N96" s="172" t="s">
        <v>44</v>
      </c>
      <c r="O96" s="35"/>
      <c r="P96" s="173">
        <f>O96*H96</f>
        <v>0</v>
      </c>
      <c r="Q96" s="173">
        <v>0</v>
      </c>
      <c r="R96" s="173">
        <f>Q96*H96</f>
        <v>0</v>
      </c>
      <c r="S96" s="173">
        <v>0</v>
      </c>
      <c r="T96" s="174">
        <f>S96*H96</f>
        <v>0</v>
      </c>
      <c r="AR96" s="17" t="s">
        <v>126</v>
      </c>
      <c r="AT96" s="17" t="s">
        <v>121</v>
      </c>
      <c r="AU96" s="17" t="s">
        <v>81</v>
      </c>
      <c r="AY96" s="17" t="s">
        <v>119</v>
      </c>
      <c r="BE96" s="175">
        <f>IF(N96="základní",J96,0)</f>
        <v>0</v>
      </c>
      <c r="BF96" s="175">
        <f>IF(N96="snížená",J96,0)</f>
        <v>0</v>
      </c>
      <c r="BG96" s="175">
        <f>IF(N96="zákl. přenesená",J96,0)</f>
        <v>0</v>
      </c>
      <c r="BH96" s="175">
        <f>IF(N96="sníž. přenesená",J96,0)</f>
        <v>0</v>
      </c>
      <c r="BI96" s="175">
        <f>IF(N96="nulová",J96,0)</f>
        <v>0</v>
      </c>
      <c r="BJ96" s="17" t="s">
        <v>22</v>
      </c>
      <c r="BK96" s="175">
        <f>ROUND(I96*H96,2)</f>
        <v>0</v>
      </c>
      <c r="BL96" s="17" t="s">
        <v>126</v>
      </c>
      <c r="BM96" s="17" t="s">
        <v>314</v>
      </c>
    </row>
    <row r="97" spans="2:65" s="12" customFormat="1" x14ac:dyDescent="0.3">
      <c r="B97" s="185"/>
      <c r="D97" s="186" t="s">
        <v>127</v>
      </c>
      <c r="E97" s="187" t="s">
        <v>20</v>
      </c>
      <c r="F97" s="188" t="s">
        <v>315</v>
      </c>
      <c r="H97" s="189">
        <v>19.864000000000001</v>
      </c>
      <c r="I97" s="190"/>
      <c r="L97" s="185"/>
      <c r="M97" s="191"/>
      <c r="N97" s="192"/>
      <c r="O97" s="192"/>
      <c r="P97" s="192"/>
      <c r="Q97" s="192"/>
      <c r="R97" s="192"/>
      <c r="S97" s="192"/>
      <c r="T97" s="193"/>
      <c r="AT97" s="194" t="s">
        <v>127</v>
      </c>
      <c r="AU97" s="194" t="s">
        <v>81</v>
      </c>
      <c r="AV97" s="12" t="s">
        <v>81</v>
      </c>
      <c r="AW97" s="12" t="s">
        <v>37</v>
      </c>
      <c r="AX97" s="12" t="s">
        <v>22</v>
      </c>
      <c r="AY97" s="194" t="s">
        <v>119</v>
      </c>
    </row>
    <row r="98" spans="2:65" s="1" customFormat="1" ht="22.5" customHeight="1" x14ac:dyDescent="0.3">
      <c r="B98" s="163"/>
      <c r="C98" s="164" t="s">
        <v>126</v>
      </c>
      <c r="D98" s="164" t="s">
        <v>121</v>
      </c>
      <c r="E98" s="165" t="s">
        <v>135</v>
      </c>
      <c r="F98" s="166" t="s">
        <v>136</v>
      </c>
      <c r="G98" s="167" t="s">
        <v>124</v>
      </c>
      <c r="H98" s="168">
        <v>39.728000000000002</v>
      </c>
      <c r="I98" s="169"/>
      <c r="J98" s="170">
        <f>ROUND(I98*H98,2)</f>
        <v>0</v>
      </c>
      <c r="K98" s="166" t="s">
        <v>125</v>
      </c>
      <c r="L98" s="34"/>
      <c r="M98" s="171" t="s">
        <v>20</v>
      </c>
      <c r="N98" s="172" t="s">
        <v>44</v>
      </c>
      <c r="O98" s="35"/>
      <c r="P98" s="173">
        <f>O98*H98</f>
        <v>0</v>
      </c>
      <c r="Q98" s="173">
        <v>0</v>
      </c>
      <c r="R98" s="173">
        <f>Q98*H98</f>
        <v>0</v>
      </c>
      <c r="S98" s="173">
        <v>0</v>
      </c>
      <c r="T98" s="174">
        <f>S98*H98</f>
        <v>0</v>
      </c>
      <c r="AR98" s="17" t="s">
        <v>126</v>
      </c>
      <c r="AT98" s="17" t="s">
        <v>121</v>
      </c>
      <c r="AU98" s="17" t="s">
        <v>81</v>
      </c>
      <c r="AY98" s="17" t="s">
        <v>119</v>
      </c>
      <c r="BE98" s="175">
        <f>IF(N98="základní",J98,0)</f>
        <v>0</v>
      </c>
      <c r="BF98" s="175">
        <f>IF(N98="snížená",J98,0)</f>
        <v>0</v>
      </c>
      <c r="BG98" s="175">
        <f>IF(N98="zákl. přenesená",J98,0)</f>
        <v>0</v>
      </c>
      <c r="BH98" s="175">
        <f>IF(N98="sníž. přenesená",J98,0)</f>
        <v>0</v>
      </c>
      <c r="BI98" s="175">
        <f>IF(N98="nulová",J98,0)</f>
        <v>0</v>
      </c>
      <c r="BJ98" s="17" t="s">
        <v>22</v>
      </c>
      <c r="BK98" s="175">
        <f>ROUND(I98*H98,2)</f>
        <v>0</v>
      </c>
      <c r="BL98" s="17" t="s">
        <v>126</v>
      </c>
      <c r="BM98" s="17" t="s">
        <v>316</v>
      </c>
    </row>
    <row r="99" spans="2:65" s="11" customFormat="1" x14ac:dyDescent="0.3">
      <c r="B99" s="176"/>
      <c r="D99" s="177" t="s">
        <v>127</v>
      </c>
      <c r="E99" s="178" t="s">
        <v>20</v>
      </c>
      <c r="F99" s="179" t="s">
        <v>137</v>
      </c>
      <c r="H99" s="180" t="s">
        <v>20</v>
      </c>
      <c r="I99" s="181"/>
      <c r="L99" s="176"/>
      <c r="M99" s="182"/>
      <c r="N99" s="183"/>
      <c r="O99" s="183"/>
      <c r="P99" s="183"/>
      <c r="Q99" s="183"/>
      <c r="R99" s="183"/>
      <c r="S99" s="183"/>
      <c r="T99" s="184"/>
      <c r="AT99" s="180" t="s">
        <v>127</v>
      </c>
      <c r="AU99" s="180" t="s">
        <v>81</v>
      </c>
      <c r="AV99" s="11" t="s">
        <v>22</v>
      </c>
      <c r="AW99" s="11" t="s">
        <v>37</v>
      </c>
      <c r="AX99" s="11" t="s">
        <v>73</v>
      </c>
      <c r="AY99" s="180" t="s">
        <v>119</v>
      </c>
    </row>
    <row r="100" spans="2:65" s="12" customFormat="1" x14ac:dyDescent="0.3">
      <c r="B100" s="185"/>
      <c r="D100" s="177" t="s">
        <v>127</v>
      </c>
      <c r="E100" s="194" t="s">
        <v>20</v>
      </c>
      <c r="F100" s="195" t="s">
        <v>317</v>
      </c>
      <c r="H100" s="196">
        <v>19.864000000000001</v>
      </c>
      <c r="I100" s="190"/>
      <c r="L100" s="185"/>
      <c r="M100" s="191"/>
      <c r="N100" s="192"/>
      <c r="O100" s="192"/>
      <c r="P100" s="192"/>
      <c r="Q100" s="192"/>
      <c r="R100" s="192"/>
      <c r="S100" s="192"/>
      <c r="T100" s="193"/>
      <c r="AT100" s="194" t="s">
        <v>127</v>
      </c>
      <c r="AU100" s="194" t="s">
        <v>81</v>
      </c>
      <c r="AV100" s="12" t="s">
        <v>81</v>
      </c>
      <c r="AW100" s="12" t="s">
        <v>37</v>
      </c>
      <c r="AX100" s="12" t="s">
        <v>73</v>
      </c>
      <c r="AY100" s="194" t="s">
        <v>119</v>
      </c>
    </row>
    <row r="101" spans="2:65" s="12" customFormat="1" x14ac:dyDescent="0.3">
      <c r="B101" s="185"/>
      <c r="D101" s="177" t="s">
        <v>127</v>
      </c>
      <c r="E101" s="194" t="s">
        <v>20</v>
      </c>
      <c r="F101" s="195" t="s">
        <v>318</v>
      </c>
      <c r="H101" s="196">
        <v>19.864000000000001</v>
      </c>
      <c r="I101" s="190"/>
      <c r="L101" s="185"/>
      <c r="M101" s="191"/>
      <c r="N101" s="192"/>
      <c r="O101" s="192"/>
      <c r="P101" s="192"/>
      <c r="Q101" s="192"/>
      <c r="R101" s="192"/>
      <c r="S101" s="192"/>
      <c r="T101" s="193"/>
      <c r="AT101" s="194" t="s">
        <v>127</v>
      </c>
      <c r="AU101" s="194" t="s">
        <v>81</v>
      </c>
      <c r="AV101" s="12" t="s">
        <v>81</v>
      </c>
      <c r="AW101" s="12" t="s">
        <v>37</v>
      </c>
      <c r="AX101" s="12" t="s">
        <v>73</v>
      </c>
      <c r="AY101" s="194" t="s">
        <v>119</v>
      </c>
    </row>
    <row r="102" spans="2:65" s="13" customFormat="1" x14ac:dyDescent="0.3">
      <c r="B102" s="197"/>
      <c r="D102" s="186" t="s">
        <v>127</v>
      </c>
      <c r="E102" s="198" t="s">
        <v>20</v>
      </c>
      <c r="F102" s="199" t="s">
        <v>131</v>
      </c>
      <c r="H102" s="200">
        <v>39.728000000000002</v>
      </c>
      <c r="I102" s="201"/>
      <c r="L102" s="197"/>
      <c r="M102" s="202"/>
      <c r="N102" s="203"/>
      <c r="O102" s="203"/>
      <c r="P102" s="203"/>
      <c r="Q102" s="203"/>
      <c r="R102" s="203"/>
      <c r="S102" s="203"/>
      <c r="T102" s="204"/>
      <c r="AT102" s="205" t="s">
        <v>127</v>
      </c>
      <c r="AU102" s="205" t="s">
        <v>81</v>
      </c>
      <c r="AV102" s="13" t="s">
        <v>126</v>
      </c>
      <c r="AW102" s="13" t="s">
        <v>37</v>
      </c>
      <c r="AX102" s="13" t="s">
        <v>22</v>
      </c>
      <c r="AY102" s="205" t="s">
        <v>119</v>
      </c>
    </row>
    <row r="103" spans="2:65" s="1" customFormat="1" ht="22.5" customHeight="1" x14ac:dyDescent="0.3">
      <c r="B103" s="163"/>
      <c r="C103" s="164" t="s">
        <v>138</v>
      </c>
      <c r="D103" s="164" t="s">
        <v>121</v>
      </c>
      <c r="E103" s="165" t="s">
        <v>143</v>
      </c>
      <c r="F103" s="166" t="s">
        <v>144</v>
      </c>
      <c r="G103" s="167" t="s">
        <v>145</v>
      </c>
      <c r="H103" s="168">
        <v>35.755000000000003</v>
      </c>
      <c r="I103" s="169"/>
      <c r="J103" s="170">
        <f>ROUND(I103*H103,2)</f>
        <v>0</v>
      </c>
      <c r="K103" s="166" t="s">
        <v>20</v>
      </c>
      <c r="L103" s="34"/>
      <c r="M103" s="171" t="s">
        <v>20</v>
      </c>
      <c r="N103" s="172" t="s">
        <v>44</v>
      </c>
      <c r="O103" s="35"/>
      <c r="P103" s="173">
        <f>O103*H103</f>
        <v>0</v>
      </c>
      <c r="Q103" s="173">
        <v>0</v>
      </c>
      <c r="R103" s="173">
        <f>Q103*H103</f>
        <v>0</v>
      </c>
      <c r="S103" s="173">
        <v>0</v>
      </c>
      <c r="T103" s="174">
        <f>S103*H103</f>
        <v>0</v>
      </c>
      <c r="AR103" s="17" t="s">
        <v>126</v>
      </c>
      <c r="AT103" s="17" t="s">
        <v>121</v>
      </c>
      <c r="AU103" s="17" t="s">
        <v>81</v>
      </c>
      <c r="AY103" s="17" t="s">
        <v>119</v>
      </c>
      <c r="BE103" s="175">
        <f>IF(N103="základní",J103,0)</f>
        <v>0</v>
      </c>
      <c r="BF103" s="175">
        <f>IF(N103="snížená",J103,0)</f>
        <v>0</v>
      </c>
      <c r="BG103" s="175">
        <f>IF(N103="zákl. přenesená",J103,0)</f>
        <v>0</v>
      </c>
      <c r="BH103" s="175">
        <f>IF(N103="sníž. přenesená",J103,0)</f>
        <v>0</v>
      </c>
      <c r="BI103" s="175">
        <f>IF(N103="nulová",J103,0)</f>
        <v>0</v>
      </c>
      <c r="BJ103" s="17" t="s">
        <v>22</v>
      </c>
      <c r="BK103" s="175">
        <f>ROUND(I103*H103,2)</f>
        <v>0</v>
      </c>
      <c r="BL103" s="17" t="s">
        <v>126</v>
      </c>
      <c r="BM103" s="17" t="s">
        <v>319</v>
      </c>
    </row>
    <row r="104" spans="2:65" s="12" customFormat="1" x14ac:dyDescent="0.3">
      <c r="B104" s="185"/>
      <c r="D104" s="186" t="s">
        <v>127</v>
      </c>
      <c r="E104" s="187" t="s">
        <v>20</v>
      </c>
      <c r="F104" s="188" t="s">
        <v>320</v>
      </c>
      <c r="H104" s="189">
        <v>35.755000000000003</v>
      </c>
      <c r="I104" s="190"/>
      <c r="L104" s="185"/>
      <c r="M104" s="191"/>
      <c r="N104" s="192"/>
      <c r="O104" s="192"/>
      <c r="P104" s="192"/>
      <c r="Q104" s="192"/>
      <c r="R104" s="192"/>
      <c r="S104" s="192"/>
      <c r="T104" s="193"/>
      <c r="AT104" s="194" t="s">
        <v>127</v>
      </c>
      <c r="AU104" s="194" t="s">
        <v>81</v>
      </c>
      <c r="AV104" s="12" t="s">
        <v>81</v>
      </c>
      <c r="AW104" s="12" t="s">
        <v>37</v>
      </c>
      <c r="AX104" s="12" t="s">
        <v>22</v>
      </c>
      <c r="AY104" s="194" t="s">
        <v>119</v>
      </c>
    </row>
    <row r="105" spans="2:65" s="1" customFormat="1" ht="22.5" customHeight="1" x14ac:dyDescent="0.3">
      <c r="B105" s="163"/>
      <c r="C105" s="164" t="s">
        <v>142</v>
      </c>
      <c r="D105" s="164" t="s">
        <v>121</v>
      </c>
      <c r="E105" s="165" t="s">
        <v>139</v>
      </c>
      <c r="F105" s="166" t="s">
        <v>140</v>
      </c>
      <c r="G105" s="167" t="s">
        <v>124</v>
      </c>
      <c r="H105" s="168">
        <v>19.864000000000001</v>
      </c>
      <c r="I105" s="169"/>
      <c r="J105" s="170">
        <f>ROUND(I105*H105,2)</f>
        <v>0</v>
      </c>
      <c r="K105" s="166" t="s">
        <v>125</v>
      </c>
      <c r="L105" s="34"/>
      <c r="M105" s="171" t="s">
        <v>20</v>
      </c>
      <c r="N105" s="172" t="s">
        <v>44</v>
      </c>
      <c r="O105" s="35"/>
      <c r="P105" s="173">
        <f>O105*H105</f>
        <v>0</v>
      </c>
      <c r="Q105" s="173">
        <v>0</v>
      </c>
      <c r="R105" s="173">
        <f>Q105*H105</f>
        <v>0</v>
      </c>
      <c r="S105" s="173">
        <v>0</v>
      </c>
      <c r="T105" s="174">
        <f>S105*H105</f>
        <v>0</v>
      </c>
      <c r="AR105" s="17" t="s">
        <v>126</v>
      </c>
      <c r="AT105" s="17" t="s">
        <v>121</v>
      </c>
      <c r="AU105" s="17" t="s">
        <v>81</v>
      </c>
      <c r="AY105" s="17" t="s">
        <v>119</v>
      </c>
      <c r="BE105" s="175">
        <f>IF(N105="základní",J105,0)</f>
        <v>0</v>
      </c>
      <c r="BF105" s="175">
        <f>IF(N105="snížená",J105,0)</f>
        <v>0</v>
      </c>
      <c r="BG105" s="175">
        <f>IF(N105="zákl. přenesená",J105,0)</f>
        <v>0</v>
      </c>
      <c r="BH105" s="175">
        <f>IF(N105="sníž. přenesená",J105,0)</f>
        <v>0</v>
      </c>
      <c r="BI105" s="175">
        <f>IF(N105="nulová",J105,0)</f>
        <v>0</v>
      </c>
      <c r="BJ105" s="17" t="s">
        <v>22</v>
      </c>
      <c r="BK105" s="175">
        <f>ROUND(I105*H105,2)</f>
        <v>0</v>
      </c>
      <c r="BL105" s="17" t="s">
        <v>126</v>
      </c>
      <c r="BM105" s="17" t="s">
        <v>321</v>
      </c>
    </row>
    <row r="106" spans="2:65" s="11" customFormat="1" x14ac:dyDescent="0.3">
      <c r="B106" s="176"/>
      <c r="D106" s="177" t="s">
        <v>127</v>
      </c>
      <c r="E106" s="178" t="s">
        <v>20</v>
      </c>
      <c r="F106" s="179" t="s">
        <v>128</v>
      </c>
      <c r="H106" s="180" t="s">
        <v>20</v>
      </c>
      <c r="I106" s="181"/>
      <c r="L106" s="176"/>
      <c r="M106" s="182"/>
      <c r="N106" s="183"/>
      <c r="O106" s="183"/>
      <c r="P106" s="183"/>
      <c r="Q106" s="183"/>
      <c r="R106" s="183"/>
      <c r="S106" s="183"/>
      <c r="T106" s="184"/>
      <c r="AT106" s="180" t="s">
        <v>127</v>
      </c>
      <c r="AU106" s="180" t="s">
        <v>81</v>
      </c>
      <c r="AV106" s="11" t="s">
        <v>22</v>
      </c>
      <c r="AW106" s="11" t="s">
        <v>37</v>
      </c>
      <c r="AX106" s="11" t="s">
        <v>73</v>
      </c>
      <c r="AY106" s="180" t="s">
        <v>119</v>
      </c>
    </row>
    <row r="107" spans="2:65" s="12" customFormat="1" x14ac:dyDescent="0.3">
      <c r="B107" s="185"/>
      <c r="D107" s="177" t="s">
        <v>127</v>
      </c>
      <c r="E107" s="194" t="s">
        <v>20</v>
      </c>
      <c r="F107" s="195" t="s">
        <v>310</v>
      </c>
      <c r="H107" s="196">
        <v>39.728000000000002</v>
      </c>
      <c r="I107" s="190"/>
      <c r="L107" s="185"/>
      <c r="M107" s="191"/>
      <c r="N107" s="192"/>
      <c r="O107" s="192"/>
      <c r="P107" s="192"/>
      <c r="Q107" s="192"/>
      <c r="R107" s="192"/>
      <c r="S107" s="192"/>
      <c r="T107" s="193"/>
      <c r="AT107" s="194" t="s">
        <v>127</v>
      </c>
      <c r="AU107" s="194" t="s">
        <v>81</v>
      </c>
      <c r="AV107" s="12" t="s">
        <v>81</v>
      </c>
      <c r="AW107" s="12" t="s">
        <v>37</v>
      </c>
      <c r="AX107" s="12" t="s">
        <v>73</v>
      </c>
      <c r="AY107" s="194" t="s">
        <v>119</v>
      </c>
    </row>
    <row r="108" spans="2:65" s="11" customFormat="1" x14ac:dyDescent="0.3">
      <c r="B108" s="176"/>
      <c r="D108" s="177" t="s">
        <v>127</v>
      </c>
      <c r="E108" s="178" t="s">
        <v>20</v>
      </c>
      <c r="F108" s="179" t="s">
        <v>141</v>
      </c>
      <c r="H108" s="180" t="s">
        <v>20</v>
      </c>
      <c r="I108" s="181"/>
      <c r="L108" s="176"/>
      <c r="M108" s="182"/>
      <c r="N108" s="183"/>
      <c r="O108" s="183"/>
      <c r="P108" s="183"/>
      <c r="Q108" s="183"/>
      <c r="R108" s="183"/>
      <c r="S108" s="183"/>
      <c r="T108" s="184"/>
      <c r="AT108" s="180" t="s">
        <v>127</v>
      </c>
      <c r="AU108" s="180" t="s">
        <v>81</v>
      </c>
      <c r="AV108" s="11" t="s">
        <v>22</v>
      </c>
      <c r="AW108" s="11" t="s">
        <v>37</v>
      </c>
      <c r="AX108" s="11" t="s">
        <v>73</v>
      </c>
      <c r="AY108" s="180" t="s">
        <v>119</v>
      </c>
    </row>
    <row r="109" spans="2:65" s="12" customFormat="1" x14ac:dyDescent="0.3">
      <c r="B109" s="185"/>
      <c r="D109" s="177" t="s">
        <v>127</v>
      </c>
      <c r="E109" s="194" t="s">
        <v>20</v>
      </c>
      <c r="F109" s="195" t="s">
        <v>322</v>
      </c>
      <c r="H109" s="196">
        <v>-19.864000000000001</v>
      </c>
      <c r="I109" s="190"/>
      <c r="L109" s="185"/>
      <c r="M109" s="191"/>
      <c r="N109" s="192"/>
      <c r="O109" s="192"/>
      <c r="P109" s="192"/>
      <c r="Q109" s="192"/>
      <c r="R109" s="192"/>
      <c r="S109" s="192"/>
      <c r="T109" s="193"/>
      <c r="AT109" s="194" t="s">
        <v>127</v>
      </c>
      <c r="AU109" s="194" t="s">
        <v>81</v>
      </c>
      <c r="AV109" s="12" t="s">
        <v>81</v>
      </c>
      <c r="AW109" s="12" t="s">
        <v>37</v>
      </c>
      <c r="AX109" s="12" t="s">
        <v>73</v>
      </c>
      <c r="AY109" s="194" t="s">
        <v>119</v>
      </c>
    </row>
    <row r="110" spans="2:65" s="13" customFormat="1" x14ac:dyDescent="0.3">
      <c r="B110" s="197"/>
      <c r="D110" s="186" t="s">
        <v>127</v>
      </c>
      <c r="E110" s="198" t="s">
        <v>20</v>
      </c>
      <c r="F110" s="199" t="s">
        <v>131</v>
      </c>
      <c r="H110" s="200">
        <v>19.864000000000001</v>
      </c>
      <c r="I110" s="201"/>
      <c r="L110" s="197"/>
      <c r="M110" s="202"/>
      <c r="N110" s="203"/>
      <c r="O110" s="203"/>
      <c r="P110" s="203"/>
      <c r="Q110" s="203"/>
      <c r="R110" s="203"/>
      <c r="S110" s="203"/>
      <c r="T110" s="204"/>
      <c r="AT110" s="205" t="s">
        <v>127</v>
      </c>
      <c r="AU110" s="205" t="s">
        <v>81</v>
      </c>
      <c r="AV110" s="13" t="s">
        <v>126</v>
      </c>
      <c r="AW110" s="13" t="s">
        <v>37</v>
      </c>
      <c r="AX110" s="13" t="s">
        <v>22</v>
      </c>
      <c r="AY110" s="205" t="s">
        <v>119</v>
      </c>
    </row>
    <row r="111" spans="2:65" s="1" customFormat="1" ht="22.5" customHeight="1" x14ac:dyDescent="0.3">
      <c r="B111" s="163"/>
      <c r="C111" s="164" t="s">
        <v>146</v>
      </c>
      <c r="D111" s="164" t="s">
        <v>121</v>
      </c>
      <c r="E111" s="165" t="s">
        <v>147</v>
      </c>
      <c r="F111" s="166" t="s">
        <v>148</v>
      </c>
      <c r="G111" s="167" t="s">
        <v>149</v>
      </c>
      <c r="H111" s="168">
        <v>85.131</v>
      </c>
      <c r="I111" s="169"/>
      <c r="J111" s="170">
        <f>ROUND(I111*H111,2)</f>
        <v>0</v>
      </c>
      <c r="K111" s="166" t="s">
        <v>20</v>
      </c>
      <c r="L111" s="34"/>
      <c r="M111" s="171" t="s">
        <v>20</v>
      </c>
      <c r="N111" s="172" t="s">
        <v>44</v>
      </c>
      <c r="O111" s="35"/>
      <c r="P111" s="173">
        <f>O111*H111</f>
        <v>0</v>
      </c>
      <c r="Q111" s="173">
        <v>0</v>
      </c>
      <c r="R111" s="173">
        <f>Q111*H111</f>
        <v>0</v>
      </c>
      <c r="S111" s="173">
        <v>0</v>
      </c>
      <c r="T111" s="174">
        <f>S111*H111</f>
        <v>0</v>
      </c>
      <c r="AR111" s="17" t="s">
        <v>126</v>
      </c>
      <c r="AT111" s="17" t="s">
        <v>121</v>
      </c>
      <c r="AU111" s="17" t="s">
        <v>81</v>
      </c>
      <c r="AY111" s="17" t="s">
        <v>119</v>
      </c>
      <c r="BE111" s="175">
        <f>IF(N111="základní",J111,0)</f>
        <v>0</v>
      </c>
      <c r="BF111" s="175">
        <f>IF(N111="snížená",J111,0)</f>
        <v>0</v>
      </c>
      <c r="BG111" s="175">
        <f>IF(N111="zákl. přenesená",J111,0)</f>
        <v>0</v>
      </c>
      <c r="BH111" s="175">
        <f>IF(N111="sníž. přenesená",J111,0)</f>
        <v>0</v>
      </c>
      <c r="BI111" s="175">
        <f>IF(N111="nulová",J111,0)</f>
        <v>0</v>
      </c>
      <c r="BJ111" s="17" t="s">
        <v>22</v>
      </c>
      <c r="BK111" s="175">
        <f>ROUND(I111*H111,2)</f>
        <v>0</v>
      </c>
      <c r="BL111" s="17" t="s">
        <v>126</v>
      </c>
      <c r="BM111" s="17" t="s">
        <v>323</v>
      </c>
    </row>
    <row r="112" spans="2:65" s="11" customFormat="1" x14ac:dyDescent="0.3">
      <c r="B112" s="176"/>
      <c r="D112" s="177" t="s">
        <v>127</v>
      </c>
      <c r="E112" s="178" t="s">
        <v>20</v>
      </c>
      <c r="F112" s="179" t="s">
        <v>324</v>
      </c>
      <c r="H112" s="180" t="s">
        <v>20</v>
      </c>
      <c r="I112" s="181"/>
      <c r="L112" s="176"/>
      <c r="M112" s="182"/>
      <c r="N112" s="183"/>
      <c r="O112" s="183"/>
      <c r="P112" s="183"/>
      <c r="Q112" s="183"/>
      <c r="R112" s="183"/>
      <c r="S112" s="183"/>
      <c r="T112" s="184"/>
      <c r="AT112" s="180" t="s">
        <v>127</v>
      </c>
      <c r="AU112" s="180" t="s">
        <v>81</v>
      </c>
      <c r="AV112" s="11" t="s">
        <v>22</v>
      </c>
      <c r="AW112" s="11" t="s">
        <v>37</v>
      </c>
      <c r="AX112" s="11" t="s">
        <v>73</v>
      </c>
      <c r="AY112" s="180" t="s">
        <v>119</v>
      </c>
    </row>
    <row r="113" spans="2:65" s="12" customFormat="1" x14ac:dyDescent="0.3">
      <c r="B113" s="185"/>
      <c r="D113" s="186" t="s">
        <v>127</v>
      </c>
      <c r="E113" s="187" t="s">
        <v>20</v>
      </c>
      <c r="F113" s="188" t="s">
        <v>325</v>
      </c>
      <c r="H113" s="189">
        <v>85.131</v>
      </c>
      <c r="I113" s="190"/>
      <c r="L113" s="185"/>
      <c r="M113" s="191"/>
      <c r="N113" s="192"/>
      <c r="O113" s="192"/>
      <c r="P113" s="192"/>
      <c r="Q113" s="192"/>
      <c r="R113" s="192"/>
      <c r="S113" s="192"/>
      <c r="T113" s="193"/>
      <c r="AT113" s="194" t="s">
        <v>127</v>
      </c>
      <c r="AU113" s="194" t="s">
        <v>81</v>
      </c>
      <c r="AV113" s="12" t="s">
        <v>81</v>
      </c>
      <c r="AW113" s="12" t="s">
        <v>37</v>
      </c>
      <c r="AX113" s="12" t="s">
        <v>22</v>
      </c>
      <c r="AY113" s="194" t="s">
        <v>119</v>
      </c>
    </row>
    <row r="114" spans="2:65" s="1" customFormat="1" ht="22.5" customHeight="1" x14ac:dyDescent="0.3">
      <c r="B114" s="163"/>
      <c r="C114" s="164" t="s">
        <v>150</v>
      </c>
      <c r="D114" s="164" t="s">
        <v>121</v>
      </c>
      <c r="E114" s="165" t="s">
        <v>151</v>
      </c>
      <c r="F114" s="166" t="s">
        <v>152</v>
      </c>
      <c r="G114" s="167" t="s">
        <v>149</v>
      </c>
      <c r="H114" s="168">
        <v>85.131</v>
      </c>
      <c r="I114" s="169"/>
      <c r="J114" s="170">
        <f>ROUND(I114*H114,2)</f>
        <v>0</v>
      </c>
      <c r="K114" s="166" t="s">
        <v>20</v>
      </c>
      <c r="L114" s="34"/>
      <c r="M114" s="171" t="s">
        <v>20</v>
      </c>
      <c r="N114" s="172" t="s">
        <v>44</v>
      </c>
      <c r="O114" s="35"/>
      <c r="P114" s="173">
        <f>O114*H114</f>
        <v>0</v>
      </c>
      <c r="Q114" s="173">
        <v>0</v>
      </c>
      <c r="R114" s="173">
        <f>Q114*H114</f>
        <v>0</v>
      </c>
      <c r="S114" s="173">
        <v>0</v>
      </c>
      <c r="T114" s="174">
        <f>S114*H114</f>
        <v>0</v>
      </c>
      <c r="AR114" s="17" t="s">
        <v>126</v>
      </c>
      <c r="AT114" s="17" t="s">
        <v>121</v>
      </c>
      <c r="AU114" s="17" t="s">
        <v>81</v>
      </c>
      <c r="AY114" s="17" t="s">
        <v>119</v>
      </c>
      <c r="BE114" s="175">
        <f>IF(N114="základní",J114,0)</f>
        <v>0</v>
      </c>
      <c r="BF114" s="175">
        <f>IF(N114="snížená",J114,0)</f>
        <v>0</v>
      </c>
      <c r="BG114" s="175">
        <f>IF(N114="zákl. přenesená",J114,0)</f>
        <v>0</v>
      </c>
      <c r="BH114" s="175">
        <f>IF(N114="sníž. přenesená",J114,0)</f>
        <v>0</v>
      </c>
      <c r="BI114" s="175">
        <f>IF(N114="nulová",J114,0)</f>
        <v>0</v>
      </c>
      <c r="BJ114" s="17" t="s">
        <v>22</v>
      </c>
      <c r="BK114" s="175">
        <f>ROUND(I114*H114,2)</f>
        <v>0</v>
      </c>
      <c r="BL114" s="17" t="s">
        <v>126</v>
      </c>
      <c r="BM114" s="17" t="s">
        <v>326</v>
      </c>
    </row>
    <row r="115" spans="2:65" s="11" customFormat="1" x14ac:dyDescent="0.3">
      <c r="B115" s="176"/>
      <c r="D115" s="177" t="s">
        <v>127</v>
      </c>
      <c r="E115" s="178" t="s">
        <v>20</v>
      </c>
      <c r="F115" s="179" t="s">
        <v>153</v>
      </c>
      <c r="H115" s="180" t="s">
        <v>20</v>
      </c>
      <c r="I115" s="181"/>
      <c r="L115" s="176"/>
      <c r="M115" s="182"/>
      <c r="N115" s="183"/>
      <c r="O115" s="183"/>
      <c r="P115" s="183"/>
      <c r="Q115" s="183"/>
      <c r="R115" s="183"/>
      <c r="S115" s="183"/>
      <c r="T115" s="184"/>
      <c r="AT115" s="180" t="s">
        <v>127</v>
      </c>
      <c r="AU115" s="180" t="s">
        <v>81</v>
      </c>
      <c r="AV115" s="11" t="s">
        <v>22</v>
      </c>
      <c r="AW115" s="11" t="s">
        <v>37</v>
      </c>
      <c r="AX115" s="11" t="s">
        <v>73</v>
      </c>
      <c r="AY115" s="180" t="s">
        <v>119</v>
      </c>
    </row>
    <row r="116" spans="2:65" s="12" customFormat="1" x14ac:dyDescent="0.3">
      <c r="B116" s="185"/>
      <c r="D116" s="186" t="s">
        <v>127</v>
      </c>
      <c r="E116" s="187" t="s">
        <v>20</v>
      </c>
      <c r="F116" s="188" t="s">
        <v>325</v>
      </c>
      <c r="H116" s="189">
        <v>85.131</v>
      </c>
      <c r="I116" s="190"/>
      <c r="L116" s="185"/>
      <c r="M116" s="191"/>
      <c r="N116" s="192"/>
      <c r="O116" s="192"/>
      <c r="P116" s="192"/>
      <c r="Q116" s="192"/>
      <c r="R116" s="192"/>
      <c r="S116" s="192"/>
      <c r="T116" s="193"/>
      <c r="AT116" s="194" t="s">
        <v>127</v>
      </c>
      <c r="AU116" s="194" t="s">
        <v>81</v>
      </c>
      <c r="AV116" s="12" t="s">
        <v>81</v>
      </c>
      <c r="AW116" s="12" t="s">
        <v>37</v>
      </c>
      <c r="AX116" s="12" t="s">
        <v>22</v>
      </c>
      <c r="AY116" s="194" t="s">
        <v>119</v>
      </c>
    </row>
    <row r="117" spans="2:65" s="1" customFormat="1" ht="31.5" customHeight="1" x14ac:dyDescent="0.3">
      <c r="B117" s="163"/>
      <c r="C117" s="164" t="s">
        <v>154</v>
      </c>
      <c r="D117" s="164" t="s">
        <v>121</v>
      </c>
      <c r="E117" s="165" t="s">
        <v>155</v>
      </c>
      <c r="F117" s="166" t="s">
        <v>156</v>
      </c>
      <c r="G117" s="167" t="s">
        <v>149</v>
      </c>
      <c r="H117" s="168">
        <v>85.131</v>
      </c>
      <c r="I117" s="169"/>
      <c r="J117" s="170">
        <f>ROUND(I117*H117,2)</f>
        <v>0</v>
      </c>
      <c r="K117" s="166" t="s">
        <v>20</v>
      </c>
      <c r="L117" s="34"/>
      <c r="M117" s="171" t="s">
        <v>20</v>
      </c>
      <c r="N117" s="172" t="s">
        <v>44</v>
      </c>
      <c r="O117" s="35"/>
      <c r="P117" s="173">
        <f>O117*H117</f>
        <v>0</v>
      </c>
      <c r="Q117" s="173">
        <v>0</v>
      </c>
      <c r="R117" s="173">
        <f>Q117*H117</f>
        <v>0</v>
      </c>
      <c r="S117" s="173">
        <v>0</v>
      </c>
      <c r="T117" s="174">
        <f>S117*H117</f>
        <v>0</v>
      </c>
      <c r="AR117" s="17" t="s">
        <v>126</v>
      </c>
      <c r="AT117" s="17" t="s">
        <v>121</v>
      </c>
      <c r="AU117" s="17" t="s">
        <v>81</v>
      </c>
      <c r="AY117" s="17" t="s">
        <v>119</v>
      </c>
      <c r="BE117" s="175">
        <f>IF(N117="základní",J117,0)</f>
        <v>0</v>
      </c>
      <c r="BF117" s="175">
        <f>IF(N117="snížená",J117,0)</f>
        <v>0</v>
      </c>
      <c r="BG117" s="175">
        <f>IF(N117="zákl. přenesená",J117,0)</f>
        <v>0</v>
      </c>
      <c r="BH117" s="175">
        <f>IF(N117="sníž. přenesená",J117,0)</f>
        <v>0</v>
      </c>
      <c r="BI117" s="175">
        <f>IF(N117="nulová",J117,0)</f>
        <v>0</v>
      </c>
      <c r="BJ117" s="17" t="s">
        <v>22</v>
      </c>
      <c r="BK117" s="175">
        <f>ROUND(I117*H117,2)</f>
        <v>0</v>
      </c>
      <c r="BL117" s="17" t="s">
        <v>126</v>
      </c>
      <c r="BM117" s="17" t="s">
        <v>327</v>
      </c>
    </row>
    <row r="118" spans="2:65" s="11" customFormat="1" x14ac:dyDescent="0.3">
      <c r="B118" s="176"/>
      <c r="D118" s="177" t="s">
        <v>127</v>
      </c>
      <c r="E118" s="178" t="s">
        <v>20</v>
      </c>
      <c r="F118" s="179" t="s">
        <v>153</v>
      </c>
      <c r="H118" s="180" t="s">
        <v>20</v>
      </c>
      <c r="I118" s="181"/>
      <c r="L118" s="176"/>
      <c r="M118" s="182"/>
      <c r="N118" s="183"/>
      <c r="O118" s="183"/>
      <c r="P118" s="183"/>
      <c r="Q118" s="183"/>
      <c r="R118" s="183"/>
      <c r="S118" s="183"/>
      <c r="T118" s="184"/>
      <c r="AT118" s="180" t="s">
        <v>127</v>
      </c>
      <c r="AU118" s="180" t="s">
        <v>81</v>
      </c>
      <c r="AV118" s="11" t="s">
        <v>22</v>
      </c>
      <c r="AW118" s="11" t="s">
        <v>37</v>
      </c>
      <c r="AX118" s="11" t="s">
        <v>73</v>
      </c>
      <c r="AY118" s="180" t="s">
        <v>119</v>
      </c>
    </row>
    <row r="119" spans="2:65" s="12" customFormat="1" x14ac:dyDescent="0.3">
      <c r="B119" s="185"/>
      <c r="D119" s="186" t="s">
        <v>127</v>
      </c>
      <c r="E119" s="187" t="s">
        <v>20</v>
      </c>
      <c r="F119" s="188" t="s">
        <v>325</v>
      </c>
      <c r="H119" s="189">
        <v>85.131</v>
      </c>
      <c r="I119" s="190"/>
      <c r="L119" s="185"/>
      <c r="M119" s="191"/>
      <c r="N119" s="192"/>
      <c r="O119" s="192"/>
      <c r="P119" s="192"/>
      <c r="Q119" s="192"/>
      <c r="R119" s="192"/>
      <c r="S119" s="192"/>
      <c r="T119" s="193"/>
      <c r="AT119" s="194" t="s">
        <v>127</v>
      </c>
      <c r="AU119" s="194" t="s">
        <v>81</v>
      </c>
      <c r="AV119" s="12" t="s">
        <v>81</v>
      </c>
      <c r="AW119" s="12" t="s">
        <v>37</v>
      </c>
      <c r="AX119" s="12" t="s">
        <v>22</v>
      </c>
      <c r="AY119" s="194" t="s">
        <v>119</v>
      </c>
    </row>
    <row r="120" spans="2:65" s="1" customFormat="1" ht="22.5" customHeight="1" x14ac:dyDescent="0.3">
      <c r="B120" s="163"/>
      <c r="C120" s="206" t="s">
        <v>27</v>
      </c>
      <c r="D120" s="206" t="s">
        <v>157</v>
      </c>
      <c r="E120" s="207" t="s">
        <v>158</v>
      </c>
      <c r="F120" s="208" t="s">
        <v>159</v>
      </c>
      <c r="G120" s="209" t="s">
        <v>160</v>
      </c>
      <c r="H120" s="210">
        <v>4.2569999999999997</v>
      </c>
      <c r="I120" s="211"/>
      <c r="J120" s="212">
        <f>ROUND(I120*H120,2)</f>
        <v>0</v>
      </c>
      <c r="K120" s="208" t="s">
        <v>20</v>
      </c>
      <c r="L120" s="213"/>
      <c r="M120" s="214" t="s">
        <v>20</v>
      </c>
      <c r="N120" s="215" t="s">
        <v>44</v>
      </c>
      <c r="O120" s="35"/>
      <c r="P120" s="173">
        <f>O120*H120</f>
        <v>0</v>
      </c>
      <c r="Q120" s="173">
        <v>1E-3</v>
      </c>
      <c r="R120" s="173">
        <f>Q120*H120</f>
        <v>4.2569999999999995E-3</v>
      </c>
      <c r="S120" s="173">
        <v>0</v>
      </c>
      <c r="T120" s="174">
        <f>S120*H120</f>
        <v>0</v>
      </c>
      <c r="AR120" s="17" t="s">
        <v>150</v>
      </c>
      <c r="AT120" s="17" t="s">
        <v>157</v>
      </c>
      <c r="AU120" s="17" t="s">
        <v>81</v>
      </c>
      <c r="AY120" s="17" t="s">
        <v>119</v>
      </c>
      <c r="BE120" s="175">
        <f>IF(N120="základní",J120,0)</f>
        <v>0</v>
      </c>
      <c r="BF120" s="175">
        <f>IF(N120="snížená",J120,0)</f>
        <v>0</v>
      </c>
      <c r="BG120" s="175">
        <f>IF(N120="zákl. přenesená",J120,0)</f>
        <v>0</v>
      </c>
      <c r="BH120" s="175">
        <f>IF(N120="sníž. přenesená",J120,0)</f>
        <v>0</v>
      </c>
      <c r="BI120" s="175">
        <f>IF(N120="nulová",J120,0)</f>
        <v>0</v>
      </c>
      <c r="BJ120" s="17" t="s">
        <v>22</v>
      </c>
      <c r="BK120" s="175">
        <f>ROUND(I120*H120,2)</f>
        <v>0</v>
      </c>
      <c r="BL120" s="17" t="s">
        <v>126</v>
      </c>
      <c r="BM120" s="17" t="s">
        <v>328</v>
      </c>
    </row>
    <row r="121" spans="2:65" s="12" customFormat="1" x14ac:dyDescent="0.3">
      <c r="B121" s="185"/>
      <c r="D121" s="186" t="s">
        <v>127</v>
      </c>
      <c r="E121" s="187" t="s">
        <v>20</v>
      </c>
      <c r="F121" s="188" t="s">
        <v>329</v>
      </c>
      <c r="H121" s="189">
        <v>4.2569999999999997</v>
      </c>
      <c r="I121" s="190"/>
      <c r="L121" s="185"/>
      <c r="M121" s="191"/>
      <c r="N121" s="192"/>
      <c r="O121" s="192"/>
      <c r="P121" s="192"/>
      <c r="Q121" s="192"/>
      <c r="R121" s="192"/>
      <c r="S121" s="192"/>
      <c r="T121" s="193"/>
      <c r="AT121" s="194" t="s">
        <v>127</v>
      </c>
      <c r="AU121" s="194" t="s">
        <v>81</v>
      </c>
      <c r="AV121" s="12" t="s">
        <v>81</v>
      </c>
      <c r="AW121" s="12" t="s">
        <v>37</v>
      </c>
      <c r="AX121" s="12" t="s">
        <v>22</v>
      </c>
      <c r="AY121" s="194" t="s">
        <v>119</v>
      </c>
    </row>
    <row r="122" spans="2:65" s="1" customFormat="1" ht="22.5" customHeight="1" x14ac:dyDescent="0.3">
      <c r="B122" s="163"/>
      <c r="C122" s="164" t="s">
        <v>161</v>
      </c>
      <c r="D122" s="164" t="s">
        <v>121</v>
      </c>
      <c r="E122" s="165" t="s">
        <v>162</v>
      </c>
      <c r="F122" s="166" t="s">
        <v>163</v>
      </c>
      <c r="G122" s="167" t="s">
        <v>149</v>
      </c>
      <c r="H122" s="168">
        <v>964.85500000000002</v>
      </c>
      <c r="I122" s="169"/>
      <c r="J122" s="170">
        <f>ROUND(I122*H122,2)</f>
        <v>0</v>
      </c>
      <c r="K122" s="166" t="s">
        <v>20</v>
      </c>
      <c r="L122" s="34"/>
      <c r="M122" s="171" t="s">
        <v>20</v>
      </c>
      <c r="N122" s="172" t="s">
        <v>44</v>
      </c>
      <c r="O122" s="35"/>
      <c r="P122" s="173">
        <f>O122*H122</f>
        <v>0</v>
      </c>
      <c r="Q122" s="173">
        <v>0</v>
      </c>
      <c r="R122" s="173">
        <f>Q122*H122</f>
        <v>0</v>
      </c>
      <c r="S122" s="173">
        <v>0</v>
      </c>
      <c r="T122" s="174">
        <f>S122*H122</f>
        <v>0</v>
      </c>
      <c r="AR122" s="17" t="s">
        <v>126</v>
      </c>
      <c r="AT122" s="17" t="s">
        <v>121</v>
      </c>
      <c r="AU122" s="17" t="s">
        <v>81</v>
      </c>
      <c r="AY122" s="17" t="s">
        <v>119</v>
      </c>
      <c r="BE122" s="175">
        <f>IF(N122="základní",J122,0)</f>
        <v>0</v>
      </c>
      <c r="BF122" s="175">
        <f>IF(N122="snížená",J122,0)</f>
        <v>0</v>
      </c>
      <c r="BG122" s="175">
        <f>IF(N122="zákl. přenesená",J122,0)</f>
        <v>0</v>
      </c>
      <c r="BH122" s="175">
        <f>IF(N122="sníž. přenesená",J122,0)</f>
        <v>0</v>
      </c>
      <c r="BI122" s="175">
        <f>IF(N122="nulová",J122,0)</f>
        <v>0</v>
      </c>
      <c r="BJ122" s="17" t="s">
        <v>22</v>
      </c>
      <c r="BK122" s="175">
        <f>ROUND(I122*H122,2)</f>
        <v>0</v>
      </c>
      <c r="BL122" s="17" t="s">
        <v>126</v>
      </c>
      <c r="BM122" s="17" t="s">
        <v>330</v>
      </c>
    </row>
    <row r="123" spans="2:65" s="12" customFormat="1" x14ac:dyDescent="0.3">
      <c r="B123" s="185"/>
      <c r="D123" s="177" t="s">
        <v>127</v>
      </c>
      <c r="E123" s="194" t="s">
        <v>20</v>
      </c>
      <c r="F123" s="195" t="s">
        <v>331</v>
      </c>
      <c r="H123" s="196">
        <v>794.2</v>
      </c>
      <c r="I123" s="190"/>
      <c r="L123" s="185"/>
      <c r="M123" s="191"/>
      <c r="N123" s="192"/>
      <c r="O123" s="192"/>
      <c r="P123" s="192"/>
      <c r="Q123" s="192"/>
      <c r="R123" s="192"/>
      <c r="S123" s="192"/>
      <c r="T123" s="193"/>
      <c r="AT123" s="194" t="s">
        <v>127</v>
      </c>
      <c r="AU123" s="194" t="s">
        <v>81</v>
      </c>
      <c r="AV123" s="12" t="s">
        <v>81</v>
      </c>
      <c r="AW123" s="12" t="s">
        <v>37</v>
      </c>
      <c r="AX123" s="12" t="s">
        <v>73</v>
      </c>
      <c r="AY123" s="194" t="s">
        <v>119</v>
      </c>
    </row>
    <row r="124" spans="2:65" s="11" customFormat="1" x14ac:dyDescent="0.3">
      <c r="B124" s="176"/>
      <c r="D124" s="177" t="s">
        <v>127</v>
      </c>
      <c r="E124" s="178" t="s">
        <v>20</v>
      </c>
      <c r="F124" s="179" t="s">
        <v>164</v>
      </c>
      <c r="H124" s="180" t="s">
        <v>20</v>
      </c>
      <c r="I124" s="181"/>
      <c r="L124" s="176"/>
      <c r="M124" s="182"/>
      <c r="N124" s="183"/>
      <c r="O124" s="183"/>
      <c r="P124" s="183"/>
      <c r="Q124" s="183"/>
      <c r="R124" s="183"/>
      <c r="S124" s="183"/>
      <c r="T124" s="184"/>
      <c r="AT124" s="180" t="s">
        <v>127</v>
      </c>
      <c r="AU124" s="180" t="s">
        <v>81</v>
      </c>
      <c r="AV124" s="11" t="s">
        <v>22</v>
      </c>
      <c r="AW124" s="11" t="s">
        <v>37</v>
      </c>
      <c r="AX124" s="11" t="s">
        <v>73</v>
      </c>
      <c r="AY124" s="180" t="s">
        <v>119</v>
      </c>
    </row>
    <row r="125" spans="2:65" s="12" customFormat="1" x14ac:dyDescent="0.3">
      <c r="B125" s="185"/>
      <c r="D125" s="177" t="s">
        <v>127</v>
      </c>
      <c r="E125" s="194" t="s">
        <v>20</v>
      </c>
      <c r="F125" s="195" t="s">
        <v>332</v>
      </c>
      <c r="H125" s="196">
        <v>170.655</v>
      </c>
      <c r="I125" s="190"/>
      <c r="L125" s="185"/>
      <c r="M125" s="191"/>
      <c r="N125" s="192"/>
      <c r="O125" s="192"/>
      <c r="P125" s="192"/>
      <c r="Q125" s="192"/>
      <c r="R125" s="192"/>
      <c r="S125" s="192"/>
      <c r="T125" s="193"/>
      <c r="AT125" s="194" t="s">
        <v>127</v>
      </c>
      <c r="AU125" s="194" t="s">
        <v>81</v>
      </c>
      <c r="AV125" s="12" t="s">
        <v>81</v>
      </c>
      <c r="AW125" s="12" t="s">
        <v>37</v>
      </c>
      <c r="AX125" s="12" t="s">
        <v>73</v>
      </c>
      <c r="AY125" s="194" t="s">
        <v>119</v>
      </c>
    </row>
    <row r="126" spans="2:65" s="13" customFormat="1" x14ac:dyDescent="0.3">
      <c r="B126" s="197"/>
      <c r="D126" s="177" t="s">
        <v>127</v>
      </c>
      <c r="E126" s="216" t="s">
        <v>20</v>
      </c>
      <c r="F126" s="217" t="s">
        <v>131</v>
      </c>
      <c r="H126" s="218">
        <v>964.85500000000002</v>
      </c>
      <c r="I126" s="201"/>
      <c r="L126" s="197"/>
      <c r="M126" s="202"/>
      <c r="N126" s="203"/>
      <c r="O126" s="203"/>
      <c r="P126" s="203"/>
      <c r="Q126" s="203"/>
      <c r="R126" s="203"/>
      <c r="S126" s="203"/>
      <c r="T126" s="204"/>
      <c r="AT126" s="205" t="s">
        <v>127</v>
      </c>
      <c r="AU126" s="205" t="s">
        <v>81</v>
      </c>
      <c r="AV126" s="13" t="s">
        <v>126</v>
      </c>
      <c r="AW126" s="13" t="s">
        <v>37</v>
      </c>
      <c r="AX126" s="13" t="s">
        <v>22</v>
      </c>
      <c r="AY126" s="205" t="s">
        <v>119</v>
      </c>
    </row>
    <row r="127" spans="2:65" s="10" customFormat="1" ht="29.85" customHeight="1" x14ac:dyDescent="0.3">
      <c r="B127" s="149"/>
      <c r="D127" s="160" t="s">
        <v>72</v>
      </c>
      <c r="E127" s="161" t="s">
        <v>165</v>
      </c>
      <c r="F127" s="161" t="s">
        <v>166</v>
      </c>
      <c r="I127" s="152"/>
      <c r="J127" s="162">
        <f>BK127</f>
        <v>0</v>
      </c>
      <c r="L127" s="149"/>
      <c r="M127" s="154"/>
      <c r="N127" s="155"/>
      <c r="O127" s="155"/>
      <c r="P127" s="156">
        <f>SUM(P128:P137)</f>
        <v>0</v>
      </c>
      <c r="Q127" s="155"/>
      <c r="R127" s="156">
        <f>SUM(R128:R137)</f>
        <v>0</v>
      </c>
      <c r="S127" s="155"/>
      <c r="T127" s="157">
        <f>SUM(T128:T137)</f>
        <v>0</v>
      </c>
      <c r="AR127" s="150" t="s">
        <v>22</v>
      </c>
      <c r="AT127" s="158" t="s">
        <v>72</v>
      </c>
      <c r="AU127" s="158" t="s">
        <v>22</v>
      </c>
      <c r="AY127" s="150" t="s">
        <v>119</v>
      </c>
      <c r="BK127" s="159">
        <f>SUM(BK128:BK137)</f>
        <v>0</v>
      </c>
    </row>
    <row r="128" spans="2:65" s="1" customFormat="1" ht="22.5" customHeight="1" x14ac:dyDescent="0.3">
      <c r="B128" s="163"/>
      <c r="C128" s="164" t="s">
        <v>167</v>
      </c>
      <c r="D128" s="164" t="s">
        <v>121</v>
      </c>
      <c r="E128" s="165" t="s">
        <v>168</v>
      </c>
      <c r="F128" s="166" t="s">
        <v>169</v>
      </c>
      <c r="G128" s="167" t="s">
        <v>149</v>
      </c>
      <c r="H128" s="168">
        <v>794.2</v>
      </c>
      <c r="I128" s="169"/>
      <c r="J128" s="170">
        <f>ROUND(I128*H128,2)</f>
        <v>0</v>
      </c>
      <c r="K128" s="166" t="s">
        <v>20</v>
      </c>
      <c r="L128" s="34"/>
      <c r="M128" s="171" t="s">
        <v>20</v>
      </c>
      <c r="N128" s="172" t="s">
        <v>44</v>
      </c>
      <c r="O128" s="35"/>
      <c r="P128" s="173">
        <f>O128*H128</f>
        <v>0</v>
      </c>
      <c r="Q128" s="173">
        <v>0</v>
      </c>
      <c r="R128" s="173">
        <f>Q128*H128</f>
        <v>0</v>
      </c>
      <c r="S128" s="173">
        <v>0</v>
      </c>
      <c r="T128" s="174">
        <f>S128*H128</f>
        <v>0</v>
      </c>
      <c r="AR128" s="17" t="s">
        <v>126</v>
      </c>
      <c r="AT128" s="17" t="s">
        <v>121</v>
      </c>
      <c r="AU128" s="17" t="s">
        <v>81</v>
      </c>
      <c r="AY128" s="17" t="s">
        <v>119</v>
      </c>
      <c r="BE128" s="175">
        <f>IF(N128="základní",J128,0)</f>
        <v>0</v>
      </c>
      <c r="BF128" s="175">
        <f>IF(N128="snížená",J128,0)</f>
        <v>0</v>
      </c>
      <c r="BG128" s="175">
        <f>IF(N128="zákl. přenesená",J128,0)</f>
        <v>0</v>
      </c>
      <c r="BH128" s="175">
        <f>IF(N128="sníž. přenesená",J128,0)</f>
        <v>0</v>
      </c>
      <c r="BI128" s="175">
        <f>IF(N128="nulová",J128,0)</f>
        <v>0</v>
      </c>
      <c r="BJ128" s="17" t="s">
        <v>22</v>
      </c>
      <c r="BK128" s="175">
        <f>ROUND(I128*H128,2)</f>
        <v>0</v>
      </c>
      <c r="BL128" s="17" t="s">
        <v>126</v>
      </c>
      <c r="BM128" s="17" t="s">
        <v>333</v>
      </c>
    </row>
    <row r="129" spans="2:65" s="11" customFormat="1" x14ac:dyDescent="0.3">
      <c r="B129" s="176"/>
      <c r="D129" s="177" t="s">
        <v>127</v>
      </c>
      <c r="E129" s="178" t="s">
        <v>20</v>
      </c>
      <c r="F129" s="179" t="s">
        <v>170</v>
      </c>
      <c r="H129" s="180" t="s">
        <v>20</v>
      </c>
      <c r="I129" s="181"/>
      <c r="L129" s="176"/>
      <c r="M129" s="182"/>
      <c r="N129" s="183"/>
      <c r="O129" s="183"/>
      <c r="P129" s="183"/>
      <c r="Q129" s="183"/>
      <c r="R129" s="183"/>
      <c r="S129" s="183"/>
      <c r="T129" s="184"/>
      <c r="AT129" s="180" t="s">
        <v>127</v>
      </c>
      <c r="AU129" s="180" t="s">
        <v>81</v>
      </c>
      <c r="AV129" s="11" t="s">
        <v>22</v>
      </c>
      <c r="AW129" s="11" t="s">
        <v>37</v>
      </c>
      <c r="AX129" s="11" t="s">
        <v>73</v>
      </c>
      <c r="AY129" s="180" t="s">
        <v>119</v>
      </c>
    </row>
    <row r="130" spans="2:65" s="12" customFormat="1" x14ac:dyDescent="0.3">
      <c r="B130" s="185"/>
      <c r="D130" s="186" t="s">
        <v>127</v>
      </c>
      <c r="E130" s="187" t="s">
        <v>20</v>
      </c>
      <c r="F130" s="188" t="s">
        <v>331</v>
      </c>
      <c r="H130" s="189">
        <v>794.2</v>
      </c>
      <c r="I130" s="190"/>
      <c r="L130" s="185"/>
      <c r="M130" s="191"/>
      <c r="N130" s="192"/>
      <c r="O130" s="192"/>
      <c r="P130" s="192"/>
      <c r="Q130" s="192"/>
      <c r="R130" s="192"/>
      <c r="S130" s="192"/>
      <c r="T130" s="193"/>
      <c r="AT130" s="194" t="s">
        <v>127</v>
      </c>
      <c r="AU130" s="194" t="s">
        <v>81</v>
      </c>
      <c r="AV130" s="12" t="s">
        <v>81</v>
      </c>
      <c r="AW130" s="12" t="s">
        <v>37</v>
      </c>
      <c r="AX130" s="12" t="s">
        <v>22</v>
      </c>
      <c r="AY130" s="194" t="s">
        <v>119</v>
      </c>
    </row>
    <row r="131" spans="2:65" s="1" customFormat="1" ht="22.5" customHeight="1" x14ac:dyDescent="0.3">
      <c r="B131" s="163"/>
      <c r="C131" s="164" t="s">
        <v>171</v>
      </c>
      <c r="D131" s="164" t="s">
        <v>121</v>
      </c>
      <c r="E131" s="165" t="s">
        <v>172</v>
      </c>
      <c r="F131" s="166" t="s">
        <v>173</v>
      </c>
      <c r="G131" s="167" t="s">
        <v>149</v>
      </c>
      <c r="H131" s="168">
        <v>170.655</v>
      </c>
      <c r="I131" s="169"/>
      <c r="J131" s="170">
        <f>ROUND(I131*H131,2)</f>
        <v>0</v>
      </c>
      <c r="K131" s="166" t="s">
        <v>125</v>
      </c>
      <c r="L131" s="34"/>
      <c r="M131" s="171" t="s">
        <v>20</v>
      </c>
      <c r="N131" s="172" t="s">
        <v>44</v>
      </c>
      <c r="O131" s="35"/>
      <c r="P131" s="173">
        <f>O131*H131</f>
        <v>0</v>
      </c>
      <c r="Q131" s="173">
        <v>0</v>
      </c>
      <c r="R131" s="173">
        <f>Q131*H131</f>
        <v>0</v>
      </c>
      <c r="S131" s="173">
        <v>0</v>
      </c>
      <c r="T131" s="174">
        <f>S131*H131</f>
        <v>0</v>
      </c>
      <c r="AR131" s="17" t="s">
        <v>126</v>
      </c>
      <c r="AT131" s="17" t="s">
        <v>121</v>
      </c>
      <c r="AU131" s="17" t="s">
        <v>81</v>
      </c>
      <c r="AY131" s="17" t="s">
        <v>119</v>
      </c>
      <c r="BE131" s="175">
        <f>IF(N131="základní",J131,0)</f>
        <v>0</v>
      </c>
      <c r="BF131" s="175">
        <f>IF(N131="snížená",J131,0)</f>
        <v>0</v>
      </c>
      <c r="BG131" s="175">
        <f>IF(N131="zákl. přenesená",J131,0)</f>
        <v>0</v>
      </c>
      <c r="BH131" s="175">
        <f>IF(N131="sníž. přenesená",J131,0)</f>
        <v>0</v>
      </c>
      <c r="BI131" s="175">
        <f>IF(N131="nulová",J131,0)</f>
        <v>0</v>
      </c>
      <c r="BJ131" s="17" t="s">
        <v>22</v>
      </c>
      <c r="BK131" s="175">
        <f>ROUND(I131*H131,2)</f>
        <v>0</v>
      </c>
      <c r="BL131" s="17" t="s">
        <v>126</v>
      </c>
      <c r="BM131" s="17" t="s">
        <v>334</v>
      </c>
    </row>
    <row r="132" spans="2:65" s="11" customFormat="1" x14ac:dyDescent="0.3">
      <c r="B132" s="176"/>
      <c r="D132" s="177" t="s">
        <v>127</v>
      </c>
      <c r="E132" s="178" t="s">
        <v>20</v>
      </c>
      <c r="F132" s="179" t="s">
        <v>164</v>
      </c>
      <c r="H132" s="180" t="s">
        <v>20</v>
      </c>
      <c r="I132" s="181"/>
      <c r="L132" s="176"/>
      <c r="M132" s="182"/>
      <c r="N132" s="183"/>
      <c r="O132" s="183"/>
      <c r="P132" s="183"/>
      <c r="Q132" s="183"/>
      <c r="R132" s="183"/>
      <c r="S132" s="183"/>
      <c r="T132" s="184"/>
      <c r="AT132" s="180" t="s">
        <v>127</v>
      </c>
      <c r="AU132" s="180" t="s">
        <v>81</v>
      </c>
      <c r="AV132" s="11" t="s">
        <v>22</v>
      </c>
      <c r="AW132" s="11" t="s">
        <v>37</v>
      </c>
      <c r="AX132" s="11" t="s">
        <v>73</v>
      </c>
      <c r="AY132" s="180" t="s">
        <v>119</v>
      </c>
    </row>
    <row r="133" spans="2:65" s="12" customFormat="1" x14ac:dyDescent="0.3">
      <c r="B133" s="185"/>
      <c r="D133" s="186" t="s">
        <v>127</v>
      </c>
      <c r="E133" s="187" t="s">
        <v>20</v>
      </c>
      <c r="F133" s="188" t="s">
        <v>332</v>
      </c>
      <c r="H133" s="189">
        <v>170.655</v>
      </c>
      <c r="I133" s="190"/>
      <c r="L133" s="185"/>
      <c r="M133" s="191"/>
      <c r="N133" s="192"/>
      <c r="O133" s="192"/>
      <c r="P133" s="192"/>
      <c r="Q133" s="192"/>
      <c r="R133" s="192"/>
      <c r="S133" s="192"/>
      <c r="T133" s="193"/>
      <c r="AT133" s="194" t="s">
        <v>127</v>
      </c>
      <c r="AU133" s="194" t="s">
        <v>81</v>
      </c>
      <c r="AV133" s="12" t="s">
        <v>81</v>
      </c>
      <c r="AW133" s="12" t="s">
        <v>37</v>
      </c>
      <c r="AX133" s="12" t="s">
        <v>22</v>
      </c>
      <c r="AY133" s="194" t="s">
        <v>119</v>
      </c>
    </row>
    <row r="134" spans="2:65" s="1" customFormat="1" ht="22.5" customHeight="1" x14ac:dyDescent="0.3">
      <c r="B134" s="163"/>
      <c r="C134" s="164" t="s">
        <v>174</v>
      </c>
      <c r="D134" s="164" t="s">
        <v>121</v>
      </c>
      <c r="E134" s="165" t="s">
        <v>175</v>
      </c>
      <c r="F134" s="166" t="s">
        <v>176</v>
      </c>
      <c r="G134" s="167" t="s">
        <v>149</v>
      </c>
      <c r="H134" s="168">
        <v>794.2</v>
      </c>
      <c r="I134" s="169"/>
      <c r="J134" s="170">
        <f>ROUND(I134*H134,2)</f>
        <v>0</v>
      </c>
      <c r="K134" s="166" t="s">
        <v>20</v>
      </c>
      <c r="L134" s="34"/>
      <c r="M134" s="171" t="s">
        <v>20</v>
      </c>
      <c r="N134" s="172" t="s">
        <v>44</v>
      </c>
      <c r="O134" s="35"/>
      <c r="P134" s="173">
        <f>O134*H134</f>
        <v>0</v>
      </c>
      <c r="Q134" s="173">
        <v>0</v>
      </c>
      <c r="R134" s="173">
        <f>Q134*H134</f>
        <v>0</v>
      </c>
      <c r="S134" s="173">
        <v>0</v>
      </c>
      <c r="T134" s="174">
        <f>S134*H134</f>
        <v>0</v>
      </c>
      <c r="AR134" s="17" t="s">
        <v>126</v>
      </c>
      <c r="AT134" s="17" t="s">
        <v>121</v>
      </c>
      <c r="AU134" s="17" t="s">
        <v>81</v>
      </c>
      <c r="AY134" s="17" t="s">
        <v>119</v>
      </c>
      <c r="BE134" s="175">
        <f>IF(N134="základní",J134,0)</f>
        <v>0</v>
      </c>
      <c r="BF134" s="175">
        <f>IF(N134="snížená",J134,0)</f>
        <v>0</v>
      </c>
      <c r="BG134" s="175">
        <f>IF(N134="zákl. přenesená",J134,0)</f>
        <v>0</v>
      </c>
      <c r="BH134" s="175">
        <f>IF(N134="sníž. přenesená",J134,0)</f>
        <v>0</v>
      </c>
      <c r="BI134" s="175">
        <f>IF(N134="nulová",J134,0)</f>
        <v>0</v>
      </c>
      <c r="BJ134" s="17" t="s">
        <v>22</v>
      </c>
      <c r="BK134" s="175">
        <f>ROUND(I134*H134,2)</f>
        <v>0</v>
      </c>
      <c r="BL134" s="17" t="s">
        <v>126</v>
      </c>
      <c r="BM134" s="17" t="s">
        <v>335</v>
      </c>
    </row>
    <row r="135" spans="2:65" s="12" customFormat="1" x14ac:dyDescent="0.3">
      <c r="B135" s="185"/>
      <c r="D135" s="186" t="s">
        <v>127</v>
      </c>
      <c r="E135" s="187" t="s">
        <v>20</v>
      </c>
      <c r="F135" s="188" t="s">
        <v>331</v>
      </c>
      <c r="H135" s="189">
        <v>794.2</v>
      </c>
      <c r="I135" s="190"/>
      <c r="L135" s="185"/>
      <c r="M135" s="191"/>
      <c r="N135" s="192"/>
      <c r="O135" s="192"/>
      <c r="P135" s="192"/>
      <c r="Q135" s="192"/>
      <c r="R135" s="192"/>
      <c r="S135" s="192"/>
      <c r="T135" s="193"/>
      <c r="AT135" s="194" t="s">
        <v>127</v>
      </c>
      <c r="AU135" s="194" t="s">
        <v>81</v>
      </c>
      <c r="AV135" s="12" t="s">
        <v>81</v>
      </c>
      <c r="AW135" s="12" t="s">
        <v>37</v>
      </c>
      <c r="AX135" s="12" t="s">
        <v>22</v>
      </c>
      <c r="AY135" s="194" t="s">
        <v>119</v>
      </c>
    </row>
    <row r="136" spans="2:65" s="1" customFormat="1" ht="22.5" customHeight="1" x14ac:dyDescent="0.3">
      <c r="B136" s="163"/>
      <c r="C136" s="164" t="s">
        <v>8</v>
      </c>
      <c r="D136" s="164" t="s">
        <v>121</v>
      </c>
      <c r="E136" s="165" t="s">
        <v>177</v>
      </c>
      <c r="F136" s="166" t="s">
        <v>178</v>
      </c>
      <c r="G136" s="167" t="s">
        <v>149</v>
      </c>
      <c r="H136" s="168">
        <v>794.2</v>
      </c>
      <c r="I136" s="169"/>
      <c r="J136" s="170">
        <f>ROUND(I136*H136,2)</f>
        <v>0</v>
      </c>
      <c r="K136" s="166" t="s">
        <v>20</v>
      </c>
      <c r="L136" s="34"/>
      <c r="M136" s="171" t="s">
        <v>20</v>
      </c>
      <c r="N136" s="172" t="s">
        <v>44</v>
      </c>
      <c r="O136" s="35"/>
      <c r="P136" s="173">
        <f>O136*H136</f>
        <v>0</v>
      </c>
      <c r="Q136" s="173">
        <v>0</v>
      </c>
      <c r="R136" s="173">
        <f>Q136*H136</f>
        <v>0</v>
      </c>
      <c r="S136" s="173">
        <v>0</v>
      </c>
      <c r="T136" s="174">
        <f>S136*H136</f>
        <v>0</v>
      </c>
      <c r="AR136" s="17" t="s">
        <v>126</v>
      </c>
      <c r="AT136" s="17" t="s">
        <v>121</v>
      </c>
      <c r="AU136" s="17" t="s">
        <v>81</v>
      </c>
      <c r="AY136" s="17" t="s">
        <v>119</v>
      </c>
      <c r="BE136" s="175">
        <f>IF(N136="základní",J136,0)</f>
        <v>0</v>
      </c>
      <c r="BF136" s="175">
        <f>IF(N136="snížená",J136,0)</f>
        <v>0</v>
      </c>
      <c r="BG136" s="175">
        <f>IF(N136="zákl. přenesená",J136,0)</f>
        <v>0</v>
      </c>
      <c r="BH136" s="175">
        <f>IF(N136="sníž. přenesená",J136,0)</f>
        <v>0</v>
      </c>
      <c r="BI136" s="175">
        <f>IF(N136="nulová",J136,0)</f>
        <v>0</v>
      </c>
      <c r="BJ136" s="17" t="s">
        <v>22</v>
      </c>
      <c r="BK136" s="175">
        <f>ROUND(I136*H136,2)</f>
        <v>0</v>
      </c>
      <c r="BL136" s="17" t="s">
        <v>126</v>
      </c>
      <c r="BM136" s="17" t="s">
        <v>336</v>
      </c>
    </row>
    <row r="137" spans="2:65" s="12" customFormat="1" x14ac:dyDescent="0.3">
      <c r="B137" s="185"/>
      <c r="D137" s="177" t="s">
        <v>127</v>
      </c>
      <c r="E137" s="194" t="s">
        <v>20</v>
      </c>
      <c r="F137" s="195" t="s">
        <v>331</v>
      </c>
      <c r="H137" s="196">
        <v>794.2</v>
      </c>
      <c r="I137" s="190"/>
      <c r="L137" s="185"/>
      <c r="M137" s="191"/>
      <c r="N137" s="192"/>
      <c r="O137" s="192"/>
      <c r="P137" s="192"/>
      <c r="Q137" s="192"/>
      <c r="R137" s="192"/>
      <c r="S137" s="192"/>
      <c r="T137" s="193"/>
      <c r="AT137" s="194" t="s">
        <v>127</v>
      </c>
      <c r="AU137" s="194" t="s">
        <v>81</v>
      </c>
      <c r="AV137" s="12" t="s">
        <v>81</v>
      </c>
      <c r="AW137" s="12" t="s">
        <v>37</v>
      </c>
      <c r="AX137" s="12" t="s">
        <v>22</v>
      </c>
      <c r="AY137" s="194" t="s">
        <v>119</v>
      </c>
    </row>
    <row r="138" spans="2:65" s="10" customFormat="1" ht="29.85" customHeight="1" x14ac:dyDescent="0.3">
      <c r="B138" s="149"/>
      <c r="D138" s="160" t="s">
        <v>72</v>
      </c>
      <c r="E138" s="161" t="s">
        <v>179</v>
      </c>
      <c r="F138" s="161" t="s">
        <v>180</v>
      </c>
      <c r="I138" s="152"/>
      <c r="J138" s="162">
        <f>BK138</f>
        <v>0</v>
      </c>
      <c r="L138" s="149"/>
      <c r="M138" s="154"/>
      <c r="N138" s="155"/>
      <c r="O138" s="155"/>
      <c r="P138" s="156">
        <f>SUM(P139:P142)</f>
        <v>0</v>
      </c>
      <c r="Q138" s="155"/>
      <c r="R138" s="156">
        <f>SUM(R139:R142)</f>
        <v>0.56388199999999999</v>
      </c>
      <c r="S138" s="155"/>
      <c r="T138" s="157">
        <f>SUM(T139:T142)</f>
        <v>0</v>
      </c>
      <c r="AR138" s="150" t="s">
        <v>22</v>
      </c>
      <c r="AT138" s="158" t="s">
        <v>72</v>
      </c>
      <c r="AU138" s="158" t="s">
        <v>22</v>
      </c>
      <c r="AY138" s="150" t="s">
        <v>119</v>
      </c>
      <c r="BK138" s="159">
        <f>SUM(BK139:BK142)</f>
        <v>0</v>
      </c>
    </row>
    <row r="139" spans="2:65" s="1" customFormat="1" ht="22.5" customHeight="1" x14ac:dyDescent="0.3">
      <c r="B139" s="163"/>
      <c r="C139" s="164" t="s">
        <v>181</v>
      </c>
      <c r="D139" s="164" t="s">
        <v>121</v>
      </c>
      <c r="E139" s="165" t="s">
        <v>182</v>
      </c>
      <c r="F139" s="166" t="s">
        <v>183</v>
      </c>
      <c r="G139" s="167" t="s">
        <v>149</v>
      </c>
      <c r="H139" s="168">
        <v>794.2</v>
      </c>
      <c r="I139" s="169"/>
      <c r="J139" s="170">
        <f>ROUND(I139*H139,2)</f>
        <v>0</v>
      </c>
      <c r="K139" s="166" t="s">
        <v>20</v>
      </c>
      <c r="L139" s="34"/>
      <c r="M139" s="171" t="s">
        <v>20</v>
      </c>
      <c r="N139" s="172" t="s">
        <v>44</v>
      </c>
      <c r="O139" s="35"/>
      <c r="P139" s="173">
        <f>O139*H139</f>
        <v>0</v>
      </c>
      <c r="Q139" s="173">
        <v>7.1000000000000002E-4</v>
      </c>
      <c r="R139" s="173">
        <f>Q139*H139</f>
        <v>0.56388199999999999</v>
      </c>
      <c r="S139" s="173">
        <v>0</v>
      </c>
      <c r="T139" s="174">
        <f>S139*H139</f>
        <v>0</v>
      </c>
      <c r="AR139" s="17" t="s">
        <v>126</v>
      </c>
      <c r="AT139" s="17" t="s">
        <v>121</v>
      </c>
      <c r="AU139" s="17" t="s">
        <v>81</v>
      </c>
      <c r="AY139" s="17" t="s">
        <v>119</v>
      </c>
      <c r="BE139" s="175">
        <f>IF(N139="základní",J139,0)</f>
        <v>0</v>
      </c>
      <c r="BF139" s="175">
        <f>IF(N139="snížená",J139,0)</f>
        <v>0</v>
      </c>
      <c r="BG139" s="175">
        <f>IF(N139="zákl. přenesená",J139,0)</f>
        <v>0</v>
      </c>
      <c r="BH139" s="175">
        <f>IF(N139="sníž. přenesená",J139,0)</f>
        <v>0</v>
      </c>
      <c r="BI139" s="175">
        <f>IF(N139="nulová",J139,0)</f>
        <v>0</v>
      </c>
      <c r="BJ139" s="17" t="s">
        <v>22</v>
      </c>
      <c r="BK139" s="175">
        <f>ROUND(I139*H139,2)</f>
        <v>0</v>
      </c>
      <c r="BL139" s="17" t="s">
        <v>126</v>
      </c>
      <c r="BM139" s="17" t="s">
        <v>337</v>
      </c>
    </row>
    <row r="140" spans="2:65" s="12" customFormat="1" x14ac:dyDescent="0.3">
      <c r="B140" s="185"/>
      <c r="D140" s="186" t="s">
        <v>127</v>
      </c>
      <c r="E140" s="187" t="s">
        <v>20</v>
      </c>
      <c r="F140" s="188" t="s">
        <v>331</v>
      </c>
      <c r="H140" s="189">
        <v>794.2</v>
      </c>
      <c r="I140" s="190"/>
      <c r="L140" s="185"/>
      <c r="M140" s="191"/>
      <c r="N140" s="192"/>
      <c r="O140" s="192"/>
      <c r="P140" s="192"/>
      <c r="Q140" s="192"/>
      <c r="R140" s="192"/>
      <c r="S140" s="192"/>
      <c r="T140" s="193"/>
      <c r="AT140" s="194" t="s">
        <v>127</v>
      </c>
      <c r="AU140" s="194" t="s">
        <v>81</v>
      </c>
      <c r="AV140" s="12" t="s">
        <v>81</v>
      </c>
      <c r="AW140" s="12" t="s">
        <v>37</v>
      </c>
      <c r="AX140" s="12" t="s">
        <v>22</v>
      </c>
      <c r="AY140" s="194" t="s">
        <v>119</v>
      </c>
    </row>
    <row r="141" spans="2:65" s="1" customFormat="1" ht="31.5" customHeight="1" x14ac:dyDescent="0.3">
      <c r="B141" s="163"/>
      <c r="C141" s="164" t="s">
        <v>184</v>
      </c>
      <c r="D141" s="164" t="s">
        <v>121</v>
      </c>
      <c r="E141" s="165" t="s">
        <v>185</v>
      </c>
      <c r="F141" s="166" t="s">
        <v>186</v>
      </c>
      <c r="G141" s="167" t="s">
        <v>149</v>
      </c>
      <c r="H141" s="168">
        <v>794.2</v>
      </c>
      <c r="I141" s="169"/>
      <c r="J141" s="170">
        <f>ROUND(I141*H141,2)</f>
        <v>0</v>
      </c>
      <c r="K141" s="166" t="s">
        <v>20</v>
      </c>
      <c r="L141" s="34"/>
      <c r="M141" s="171" t="s">
        <v>20</v>
      </c>
      <c r="N141" s="172" t="s">
        <v>44</v>
      </c>
      <c r="O141" s="35"/>
      <c r="P141" s="173">
        <f>O141*H141</f>
        <v>0</v>
      </c>
      <c r="Q141" s="173">
        <v>0</v>
      </c>
      <c r="R141" s="173">
        <f>Q141*H141</f>
        <v>0</v>
      </c>
      <c r="S141" s="173">
        <v>0</v>
      </c>
      <c r="T141" s="174">
        <f>S141*H141</f>
        <v>0</v>
      </c>
      <c r="AR141" s="17" t="s">
        <v>126</v>
      </c>
      <c r="AT141" s="17" t="s">
        <v>121</v>
      </c>
      <c r="AU141" s="17" t="s">
        <v>81</v>
      </c>
      <c r="AY141" s="17" t="s">
        <v>119</v>
      </c>
      <c r="BE141" s="175">
        <f>IF(N141="základní",J141,0)</f>
        <v>0</v>
      </c>
      <c r="BF141" s="175">
        <f>IF(N141="snížená",J141,0)</f>
        <v>0</v>
      </c>
      <c r="BG141" s="175">
        <f>IF(N141="zákl. přenesená",J141,0)</f>
        <v>0</v>
      </c>
      <c r="BH141" s="175">
        <f>IF(N141="sníž. přenesená",J141,0)</f>
        <v>0</v>
      </c>
      <c r="BI141" s="175">
        <f>IF(N141="nulová",J141,0)</f>
        <v>0</v>
      </c>
      <c r="BJ141" s="17" t="s">
        <v>22</v>
      </c>
      <c r="BK141" s="175">
        <f>ROUND(I141*H141,2)</f>
        <v>0</v>
      </c>
      <c r="BL141" s="17" t="s">
        <v>126</v>
      </c>
      <c r="BM141" s="17" t="s">
        <v>338</v>
      </c>
    </row>
    <row r="142" spans="2:65" s="12" customFormat="1" x14ac:dyDescent="0.3">
      <c r="B142" s="185"/>
      <c r="D142" s="177" t="s">
        <v>127</v>
      </c>
      <c r="E142" s="194" t="s">
        <v>20</v>
      </c>
      <c r="F142" s="195" t="s">
        <v>331</v>
      </c>
      <c r="H142" s="196">
        <v>794.2</v>
      </c>
      <c r="I142" s="190"/>
      <c r="L142" s="185"/>
      <c r="M142" s="191"/>
      <c r="N142" s="192"/>
      <c r="O142" s="192"/>
      <c r="P142" s="192"/>
      <c r="Q142" s="192"/>
      <c r="R142" s="192"/>
      <c r="S142" s="192"/>
      <c r="T142" s="193"/>
      <c r="AT142" s="194" t="s">
        <v>127</v>
      </c>
      <c r="AU142" s="194" t="s">
        <v>81</v>
      </c>
      <c r="AV142" s="12" t="s">
        <v>81</v>
      </c>
      <c r="AW142" s="12" t="s">
        <v>37</v>
      </c>
      <c r="AX142" s="12" t="s">
        <v>22</v>
      </c>
      <c r="AY142" s="194" t="s">
        <v>119</v>
      </c>
    </row>
    <row r="143" spans="2:65" s="10" customFormat="1" ht="29.85" customHeight="1" x14ac:dyDescent="0.3">
      <c r="B143" s="149"/>
      <c r="D143" s="160" t="s">
        <v>72</v>
      </c>
      <c r="E143" s="161" t="s">
        <v>187</v>
      </c>
      <c r="F143" s="161" t="s">
        <v>188</v>
      </c>
      <c r="I143" s="152"/>
      <c r="J143" s="162">
        <f>BK143</f>
        <v>0</v>
      </c>
      <c r="L143" s="149"/>
      <c r="M143" s="154"/>
      <c r="N143" s="155"/>
      <c r="O143" s="155"/>
      <c r="P143" s="156">
        <f>SUM(P144:P158)</f>
        <v>0</v>
      </c>
      <c r="Q143" s="155"/>
      <c r="R143" s="156">
        <f>SUM(R144:R158)</f>
        <v>31.455552900000001</v>
      </c>
      <c r="S143" s="155"/>
      <c r="T143" s="157">
        <f>SUM(T144:T158)</f>
        <v>0</v>
      </c>
      <c r="AR143" s="150" t="s">
        <v>22</v>
      </c>
      <c r="AT143" s="158" t="s">
        <v>72</v>
      </c>
      <c r="AU143" s="158" t="s">
        <v>22</v>
      </c>
      <c r="AY143" s="150" t="s">
        <v>119</v>
      </c>
      <c r="BK143" s="159">
        <f>SUM(BK144:BK158)</f>
        <v>0</v>
      </c>
    </row>
    <row r="144" spans="2:65" s="1" customFormat="1" ht="22.5" customHeight="1" x14ac:dyDescent="0.3">
      <c r="B144" s="163"/>
      <c r="C144" s="164" t="s">
        <v>189</v>
      </c>
      <c r="D144" s="164" t="s">
        <v>121</v>
      </c>
      <c r="E144" s="165" t="s">
        <v>339</v>
      </c>
      <c r="F144" s="166" t="s">
        <v>340</v>
      </c>
      <c r="G144" s="167" t="s">
        <v>149</v>
      </c>
      <c r="H144" s="168">
        <v>130.614</v>
      </c>
      <c r="I144" s="169"/>
      <c r="J144" s="170">
        <f>ROUND(I144*H144,2)</f>
        <v>0</v>
      </c>
      <c r="K144" s="166" t="s">
        <v>125</v>
      </c>
      <c r="L144" s="34"/>
      <c r="M144" s="171" t="s">
        <v>20</v>
      </c>
      <c r="N144" s="172" t="s">
        <v>44</v>
      </c>
      <c r="O144" s="35"/>
      <c r="P144" s="173">
        <f>O144*H144</f>
        <v>0</v>
      </c>
      <c r="Q144" s="173">
        <v>8.4250000000000005E-2</v>
      </c>
      <c r="R144" s="173">
        <f>Q144*H144</f>
        <v>11.004229500000001</v>
      </c>
      <c r="S144" s="173">
        <v>0</v>
      </c>
      <c r="T144" s="174">
        <f>S144*H144</f>
        <v>0</v>
      </c>
      <c r="AR144" s="17" t="s">
        <v>126</v>
      </c>
      <c r="AT144" s="17" t="s">
        <v>121</v>
      </c>
      <c r="AU144" s="17" t="s">
        <v>81</v>
      </c>
      <c r="AY144" s="17" t="s">
        <v>119</v>
      </c>
      <c r="BE144" s="175">
        <f>IF(N144="základní",J144,0)</f>
        <v>0</v>
      </c>
      <c r="BF144" s="175">
        <f>IF(N144="snížená",J144,0)</f>
        <v>0</v>
      </c>
      <c r="BG144" s="175">
        <f>IF(N144="zákl. přenesená",J144,0)</f>
        <v>0</v>
      </c>
      <c r="BH144" s="175">
        <f>IF(N144="sníž. přenesená",J144,0)</f>
        <v>0</v>
      </c>
      <c r="BI144" s="175">
        <f>IF(N144="nulová",J144,0)</f>
        <v>0</v>
      </c>
      <c r="BJ144" s="17" t="s">
        <v>22</v>
      </c>
      <c r="BK144" s="175">
        <f>ROUND(I144*H144,2)</f>
        <v>0</v>
      </c>
      <c r="BL144" s="17" t="s">
        <v>126</v>
      </c>
      <c r="BM144" s="17" t="s">
        <v>341</v>
      </c>
    </row>
    <row r="145" spans="2:65" s="11" customFormat="1" x14ac:dyDescent="0.3">
      <c r="B145" s="176"/>
      <c r="D145" s="177" t="s">
        <v>127</v>
      </c>
      <c r="E145" s="178" t="s">
        <v>20</v>
      </c>
      <c r="F145" s="179" t="s">
        <v>190</v>
      </c>
      <c r="H145" s="180" t="s">
        <v>20</v>
      </c>
      <c r="I145" s="181"/>
      <c r="L145" s="176"/>
      <c r="M145" s="182"/>
      <c r="N145" s="183"/>
      <c r="O145" s="183"/>
      <c r="P145" s="183"/>
      <c r="Q145" s="183"/>
      <c r="R145" s="183"/>
      <c r="S145" s="183"/>
      <c r="T145" s="184"/>
      <c r="AT145" s="180" t="s">
        <v>127</v>
      </c>
      <c r="AU145" s="180" t="s">
        <v>81</v>
      </c>
      <c r="AV145" s="11" t="s">
        <v>22</v>
      </c>
      <c r="AW145" s="11" t="s">
        <v>37</v>
      </c>
      <c r="AX145" s="11" t="s">
        <v>73</v>
      </c>
      <c r="AY145" s="180" t="s">
        <v>119</v>
      </c>
    </row>
    <row r="146" spans="2:65" s="12" customFormat="1" x14ac:dyDescent="0.3">
      <c r="B146" s="185"/>
      <c r="D146" s="186" t="s">
        <v>127</v>
      </c>
      <c r="E146" s="187" t="s">
        <v>20</v>
      </c>
      <c r="F146" s="188" t="s">
        <v>342</v>
      </c>
      <c r="H146" s="189">
        <v>130.614</v>
      </c>
      <c r="I146" s="190"/>
      <c r="L146" s="185"/>
      <c r="M146" s="191"/>
      <c r="N146" s="192"/>
      <c r="O146" s="192"/>
      <c r="P146" s="192"/>
      <c r="Q146" s="192"/>
      <c r="R146" s="192"/>
      <c r="S146" s="192"/>
      <c r="T146" s="193"/>
      <c r="AT146" s="194" t="s">
        <v>127</v>
      </c>
      <c r="AU146" s="194" t="s">
        <v>81</v>
      </c>
      <c r="AV146" s="12" t="s">
        <v>81</v>
      </c>
      <c r="AW146" s="12" t="s">
        <v>37</v>
      </c>
      <c r="AX146" s="12" t="s">
        <v>22</v>
      </c>
      <c r="AY146" s="194" t="s">
        <v>119</v>
      </c>
    </row>
    <row r="147" spans="2:65" s="1" customFormat="1" ht="22.5" customHeight="1" x14ac:dyDescent="0.3">
      <c r="B147" s="163"/>
      <c r="C147" s="206" t="s">
        <v>191</v>
      </c>
      <c r="D147" s="206" t="s">
        <v>157</v>
      </c>
      <c r="E147" s="207" t="s">
        <v>192</v>
      </c>
      <c r="F147" s="208" t="s">
        <v>193</v>
      </c>
      <c r="G147" s="209" t="s">
        <v>149</v>
      </c>
      <c r="H147" s="210">
        <v>133.226</v>
      </c>
      <c r="I147" s="211"/>
      <c r="J147" s="212">
        <f>ROUND(I147*H147,2)</f>
        <v>0</v>
      </c>
      <c r="K147" s="208" t="s">
        <v>125</v>
      </c>
      <c r="L147" s="213"/>
      <c r="M147" s="214" t="s">
        <v>20</v>
      </c>
      <c r="N147" s="215" t="s">
        <v>44</v>
      </c>
      <c r="O147" s="35"/>
      <c r="P147" s="173">
        <f>O147*H147</f>
        <v>0</v>
      </c>
      <c r="Q147" s="173">
        <v>0.113</v>
      </c>
      <c r="R147" s="173">
        <f>Q147*H147</f>
        <v>15.054538000000001</v>
      </c>
      <c r="S147" s="173">
        <v>0</v>
      </c>
      <c r="T147" s="174">
        <f>S147*H147</f>
        <v>0</v>
      </c>
      <c r="AR147" s="17" t="s">
        <v>150</v>
      </c>
      <c r="AT147" s="17" t="s">
        <v>157</v>
      </c>
      <c r="AU147" s="17" t="s">
        <v>81</v>
      </c>
      <c r="AY147" s="17" t="s">
        <v>119</v>
      </c>
      <c r="BE147" s="175">
        <f>IF(N147="základní",J147,0)</f>
        <v>0</v>
      </c>
      <c r="BF147" s="175">
        <f>IF(N147="snížená",J147,0)</f>
        <v>0</v>
      </c>
      <c r="BG147" s="175">
        <f>IF(N147="zákl. přenesená",J147,0)</f>
        <v>0</v>
      </c>
      <c r="BH147" s="175">
        <f>IF(N147="sníž. přenesená",J147,0)</f>
        <v>0</v>
      </c>
      <c r="BI147" s="175">
        <f>IF(N147="nulová",J147,0)</f>
        <v>0</v>
      </c>
      <c r="BJ147" s="17" t="s">
        <v>22</v>
      </c>
      <c r="BK147" s="175">
        <f>ROUND(I147*H147,2)</f>
        <v>0</v>
      </c>
      <c r="BL147" s="17" t="s">
        <v>126</v>
      </c>
      <c r="BM147" s="17" t="s">
        <v>343</v>
      </c>
    </row>
    <row r="148" spans="2:65" s="11" customFormat="1" x14ac:dyDescent="0.3">
      <c r="B148" s="176"/>
      <c r="D148" s="177" t="s">
        <v>127</v>
      </c>
      <c r="E148" s="178" t="s">
        <v>20</v>
      </c>
      <c r="F148" s="179" t="s">
        <v>190</v>
      </c>
      <c r="H148" s="180" t="s">
        <v>20</v>
      </c>
      <c r="I148" s="181"/>
      <c r="L148" s="176"/>
      <c r="M148" s="182"/>
      <c r="N148" s="183"/>
      <c r="O148" s="183"/>
      <c r="P148" s="183"/>
      <c r="Q148" s="183"/>
      <c r="R148" s="183"/>
      <c r="S148" s="183"/>
      <c r="T148" s="184"/>
      <c r="AT148" s="180" t="s">
        <v>127</v>
      </c>
      <c r="AU148" s="180" t="s">
        <v>81</v>
      </c>
      <c r="AV148" s="11" t="s">
        <v>22</v>
      </c>
      <c r="AW148" s="11" t="s">
        <v>37</v>
      </c>
      <c r="AX148" s="11" t="s">
        <v>73</v>
      </c>
      <c r="AY148" s="180" t="s">
        <v>119</v>
      </c>
    </row>
    <row r="149" spans="2:65" s="12" customFormat="1" x14ac:dyDescent="0.3">
      <c r="B149" s="185"/>
      <c r="D149" s="186" t="s">
        <v>127</v>
      </c>
      <c r="E149" s="187" t="s">
        <v>20</v>
      </c>
      <c r="F149" s="188" t="s">
        <v>344</v>
      </c>
      <c r="H149" s="189">
        <v>133.226</v>
      </c>
      <c r="I149" s="190"/>
      <c r="L149" s="185"/>
      <c r="M149" s="191"/>
      <c r="N149" s="192"/>
      <c r="O149" s="192"/>
      <c r="P149" s="192"/>
      <c r="Q149" s="192"/>
      <c r="R149" s="192"/>
      <c r="S149" s="192"/>
      <c r="T149" s="193"/>
      <c r="AT149" s="194" t="s">
        <v>127</v>
      </c>
      <c r="AU149" s="194" t="s">
        <v>81</v>
      </c>
      <c r="AV149" s="12" t="s">
        <v>81</v>
      </c>
      <c r="AW149" s="12" t="s">
        <v>37</v>
      </c>
      <c r="AX149" s="12" t="s">
        <v>22</v>
      </c>
      <c r="AY149" s="194" t="s">
        <v>119</v>
      </c>
    </row>
    <row r="150" spans="2:65" s="1" customFormat="1" ht="22.5" customHeight="1" x14ac:dyDescent="0.3">
      <c r="B150" s="163"/>
      <c r="C150" s="164" t="s">
        <v>194</v>
      </c>
      <c r="D150" s="164" t="s">
        <v>121</v>
      </c>
      <c r="E150" s="165" t="s">
        <v>345</v>
      </c>
      <c r="F150" s="166" t="s">
        <v>346</v>
      </c>
      <c r="G150" s="167" t="s">
        <v>149</v>
      </c>
      <c r="H150" s="168">
        <v>22.975999999999999</v>
      </c>
      <c r="I150" s="169"/>
      <c r="J150" s="170">
        <f>ROUND(I150*H150,2)</f>
        <v>0</v>
      </c>
      <c r="K150" s="166" t="s">
        <v>125</v>
      </c>
      <c r="L150" s="34"/>
      <c r="M150" s="171" t="s">
        <v>20</v>
      </c>
      <c r="N150" s="172" t="s">
        <v>44</v>
      </c>
      <c r="O150" s="35"/>
      <c r="P150" s="173">
        <f>O150*H150</f>
        <v>0</v>
      </c>
      <c r="Q150" s="173">
        <v>8.5650000000000004E-2</v>
      </c>
      <c r="R150" s="173">
        <f>Q150*H150</f>
        <v>1.9678944</v>
      </c>
      <c r="S150" s="173">
        <v>0</v>
      </c>
      <c r="T150" s="174">
        <f>S150*H150</f>
        <v>0</v>
      </c>
      <c r="AR150" s="17" t="s">
        <v>126</v>
      </c>
      <c r="AT150" s="17" t="s">
        <v>121</v>
      </c>
      <c r="AU150" s="17" t="s">
        <v>81</v>
      </c>
      <c r="AY150" s="17" t="s">
        <v>119</v>
      </c>
      <c r="BE150" s="175">
        <f>IF(N150="základní",J150,0)</f>
        <v>0</v>
      </c>
      <c r="BF150" s="175">
        <f>IF(N150="snížená",J150,0)</f>
        <v>0</v>
      </c>
      <c r="BG150" s="175">
        <f>IF(N150="zákl. přenesená",J150,0)</f>
        <v>0</v>
      </c>
      <c r="BH150" s="175">
        <f>IF(N150="sníž. přenesená",J150,0)</f>
        <v>0</v>
      </c>
      <c r="BI150" s="175">
        <f>IF(N150="nulová",J150,0)</f>
        <v>0</v>
      </c>
      <c r="BJ150" s="17" t="s">
        <v>22</v>
      </c>
      <c r="BK150" s="175">
        <f>ROUND(I150*H150,2)</f>
        <v>0</v>
      </c>
      <c r="BL150" s="17" t="s">
        <v>126</v>
      </c>
      <c r="BM150" s="17" t="s">
        <v>347</v>
      </c>
    </row>
    <row r="151" spans="2:65" s="11" customFormat="1" x14ac:dyDescent="0.3">
      <c r="B151" s="176"/>
      <c r="D151" s="177" t="s">
        <v>127</v>
      </c>
      <c r="E151" s="178" t="s">
        <v>20</v>
      </c>
      <c r="F151" s="179" t="s">
        <v>195</v>
      </c>
      <c r="H151" s="180" t="s">
        <v>20</v>
      </c>
      <c r="I151" s="181"/>
      <c r="L151" s="176"/>
      <c r="M151" s="182"/>
      <c r="N151" s="183"/>
      <c r="O151" s="183"/>
      <c r="P151" s="183"/>
      <c r="Q151" s="183"/>
      <c r="R151" s="183"/>
      <c r="S151" s="183"/>
      <c r="T151" s="184"/>
      <c r="AT151" s="180" t="s">
        <v>127</v>
      </c>
      <c r="AU151" s="180" t="s">
        <v>81</v>
      </c>
      <c r="AV151" s="11" t="s">
        <v>22</v>
      </c>
      <c r="AW151" s="11" t="s">
        <v>37</v>
      </c>
      <c r="AX151" s="11" t="s">
        <v>73</v>
      </c>
      <c r="AY151" s="180" t="s">
        <v>119</v>
      </c>
    </row>
    <row r="152" spans="2:65" s="12" customFormat="1" x14ac:dyDescent="0.3">
      <c r="B152" s="185"/>
      <c r="D152" s="186" t="s">
        <v>127</v>
      </c>
      <c r="E152" s="187" t="s">
        <v>20</v>
      </c>
      <c r="F152" s="188" t="s">
        <v>348</v>
      </c>
      <c r="H152" s="189">
        <v>22.975999999999999</v>
      </c>
      <c r="I152" s="190"/>
      <c r="L152" s="185"/>
      <c r="M152" s="191"/>
      <c r="N152" s="192"/>
      <c r="O152" s="192"/>
      <c r="P152" s="192"/>
      <c r="Q152" s="192"/>
      <c r="R152" s="192"/>
      <c r="S152" s="192"/>
      <c r="T152" s="193"/>
      <c r="AT152" s="194" t="s">
        <v>127</v>
      </c>
      <c r="AU152" s="194" t="s">
        <v>81</v>
      </c>
      <c r="AV152" s="12" t="s">
        <v>81</v>
      </c>
      <c r="AW152" s="12" t="s">
        <v>37</v>
      </c>
      <c r="AX152" s="12" t="s">
        <v>22</v>
      </c>
      <c r="AY152" s="194" t="s">
        <v>119</v>
      </c>
    </row>
    <row r="153" spans="2:65" s="1" customFormat="1" ht="22.5" customHeight="1" x14ac:dyDescent="0.3">
      <c r="B153" s="163"/>
      <c r="C153" s="206" t="s">
        <v>7</v>
      </c>
      <c r="D153" s="206" t="s">
        <v>157</v>
      </c>
      <c r="E153" s="207" t="s">
        <v>196</v>
      </c>
      <c r="F153" s="208" t="s">
        <v>197</v>
      </c>
      <c r="G153" s="209" t="s">
        <v>149</v>
      </c>
      <c r="H153" s="210">
        <v>15.656000000000001</v>
      </c>
      <c r="I153" s="211"/>
      <c r="J153" s="212">
        <f>ROUND(I153*H153,2)</f>
        <v>0</v>
      </c>
      <c r="K153" s="208" t="s">
        <v>125</v>
      </c>
      <c r="L153" s="213"/>
      <c r="M153" s="214" t="s">
        <v>20</v>
      </c>
      <c r="N153" s="215" t="s">
        <v>44</v>
      </c>
      <c r="O153" s="35"/>
      <c r="P153" s="173">
        <f>O153*H153</f>
        <v>0</v>
      </c>
      <c r="Q153" s="173">
        <v>0.152</v>
      </c>
      <c r="R153" s="173">
        <f>Q153*H153</f>
        <v>2.379712</v>
      </c>
      <c r="S153" s="173">
        <v>0</v>
      </c>
      <c r="T153" s="174">
        <f>S153*H153</f>
        <v>0</v>
      </c>
      <c r="AR153" s="17" t="s">
        <v>150</v>
      </c>
      <c r="AT153" s="17" t="s">
        <v>157</v>
      </c>
      <c r="AU153" s="17" t="s">
        <v>81</v>
      </c>
      <c r="AY153" s="17" t="s">
        <v>119</v>
      </c>
      <c r="BE153" s="175">
        <f>IF(N153="základní",J153,0)</f>
        <v>0</v>
      </c>
      <c r="BF153" s="175">
        <f>IF(N153="snížená",J153,0)</f>
        <v>0</v>
      </c>
      <c r="BG153" s="175">
        <f>IF(N153="zákl. přenesená",J153,0)</f>
        <v>0</v>
      </c>
      <c r="BH153" s="175">
        <f>IF(N153="sníž. přenesená",J153,0)</f>
        <v>0</v>
      </c>
      <c r="BI153" s="175">
        <f>IF(N153="nulová",J153,0)</f>
        <v>0</v>
      </c>
      <c r="BJ153" s="17" t="s">
        <v>22</v>
      </c>
      <c r="BK153" s="175">
        <f>ROUND(I153*H153,2)</f>
        <v>0</v>
      </c>
      <c r="BL153" s="17" t="s">
        <v>126</v>
      </c>
      <c r="BM153" s="17" t="s">
        <v>349</v>
      </c>
    </row>
    <row r="154" spans="2:65" s="11" customFormat="1" x14ac:dyDescent="0.3">
      <c r="B154" s="176"/>
      <c r="D154" s="177" t="s">
        <v>127</v>
      </c>
      <c r="E154" s="178" t="s">
        <v>20</v>
      </c>
      <c r="F154" s="179" t="s">
        <v>195</v>
      </c>
      <c r="H154" s="180" t="s">
        <v>20</v>
      </c>
      <c r="I154" s="181"/>
      <c r="L154" s="176"/>
      <c r="M154" s="182"/>
      <c r="N154" s="183"/>
      <c r="O154" s="183"/>
      <c r="P154" s="183"/>
      <c r="Q154" s="183"/>
      <c r="R154" s="183"/>
      <c r="S154" s="183"/>
      <c r="T154" s="184"/>
      <c r="AT154" s="180" t="s">
        <v>127</v>
      </c>
      <c r="AU154" s="180" t="s">
        <v>81</v>
      </c>
      <c r="AV154" s="11" t="s">
        <v>22</v>
      </c>
      <c r="AW154" s="11" t="s">
        <v>37</v>
      </c>
      <c r="AX154" s="11" t="s">
        <v>73</v>
      </c>
      <c r="AY154" s="180" t="s">
        <v>119</v>
      </c>
    </row>
    <row r="155" spans="2:65" s="12" customFormat="1" x14ac:dyDescent="0.3">
      <c r="B155" s="185"/>
      <c r="D155" s="186" t="s">
        <v>127</v>
      </c>
      <c r="E155" s="187" t="s">
        <v>20</v>
      </c>
      <c r="F155" s="188" t="s">
        <v>350</v>
      </c>
      <c r="H155" s="189">
        <v>15.656000000000001</v>
      </c>
      <c r="I155" s="190"/>
      <c r="L155" s="185"/>
      <c r="M155" s="191"/>
      <c r="N155" s="192"/>
      <c r="O155" s="192"/>
      <c r="P155" s="192"/>
      <c r="Q155" s="192"/>
      <c r="R155" s="192"/>
      <c r="S155" s="192"/>
      <c r="T155" s="193"/>
      <c r="AT155" s="194" t="s">
        <v>127</v>
      </c>
      <c r="AU155" s="194" t="s">
        <v>81</v>
      </c>
      <c r="AV155" s="12" t="s">
        <v>81</v>
      </c>
      <c r="AW155" s="12" t="s">
        <v>37</v>
      </c>
      <c r="AX155" s="12" t="s">
        <v>22</v>
      </c>
      <c r="AY155" s="194" t="s">
        <v>119</v>
      </c>
    </row>
    <row r="156" spans="2:65" s="1" customFormat="1" ht="22.5" customHeight="1" x14ac:dyDescent="0.3">
      <c r="B156" s="163"/>
      <c r="C156" s="206" t="s">
        <v>198</v>
      </c>
      <c r="D156" s="206" t="s">
        <v>157</v>
      </c>
      <c r="E156" s="207" t="s">
        <v>199</v>
      </c>
      <c r="F156" s="208" t="s">
        <v>200</v>
      </c>
      <c r="G156" s="209" t="s">
        <v>149</v>
      </c>
      <c r="H156" s="210">
        <v>8.0090000000000003</v>
      </c>
      <c r="I156" s="211"/>
      <c r="J156" s="212">
        <f>ROUND(I156*H156,2)</f>
        <v>0</v>
      </c>
      <c r="K156" s="208" t="s">
        <v>20</v>
      </c>
      <c r="L156" s="213"/>
      <c r="M156" s="214" t="s">
        <v>20</v>
      </c>
      <c r="N156" s="215" t="s">
        <v>44</v>
      </c>
      <c r="O156" s="35"/>
      <c r="P156" s="173">
        <f>O156*H156</f>
        <v>0</v>
      </c>
      <c r="Q156" s="173">
        <v>0.13100000000000001</v>
      </c>
      <c r="R156" s="173">
        <f>Q156*H156</f>
        <v>1.0491790000000001</v>
      </c>
      <c r="S156" s="173">
        <v>0</v>
      </c>
      <c r="T156" s="174">
        <f>S156*H156</f>
        <v>0</v>
      </c>
      <c r="AR156" s="17" t="s">
        <v>150</v>
      </c>
      <c r="AT156" s="17" t="s">
        <v>157</v>
      </c>
      <c r="AU156" s="17" t="s">
        <v>81</v>
      </c>
      <c r="AY156" s="17" t="s">
        <v>119</v>
      </c>
      <c r="BE156" s="175">
        <f>IF(N156="základní",J156,0)</f>
        <v>0</v>
      </c>
      <c r="BF156" s="175">
        <f>IF(N156="snížená",J156,0)</f>
        <v>0</v>
      </c>
      <c r="BG156" s="175">
        <f>IF(N156="zákl. přenesená",J156,0)</f>
        <v>0</v>
      </c>
      <c r="BH156" s="175">
        <f>IF(N156="sníž. přenesená",J156,0)</f>
        <v>0</v>
      </c>
      <c r="BI156" s="175">
        <f>IF(N156="nulová",J156,0)</f>
        <v>0</v>
      </c>
      <c r="BJ156" s="17" t="s">
        <v>22</v>
      </c>
      <c r="BK156" s="175">
        <f>ROUND(I156*H156,2)</f>
        <v>0</v>
      </c>
      <c r="BL156" s="17" t="s">
        <v>126</v>
      </c>
      <c r="BM156" s="17" t="s">
        <v>351</v>
      </c>
    </row>
    <row r="157" spans="2:65" s="11" customFormat="1" x14ac:dyDescent="0.3">
      <c r="B157" s="176"/>
      <c r="D157" s="177" t="s">
        <v>127</v>
      </c>
      <c r="E157" s="178" t="s">
        <v>20</v>
      </c>
      <c r="F157" s="179" t="s">
        <v>195</v>
      </c>
      <c r="H157" s="180" t="s">
        <v>20</v>
      </c>
      <c r="I157" s="181"/>
      <c r="L157" s="176"/>
      <c r="M157" s="182"/>
      <c r="N157" s="183"/>
      <c r="O157" s="183"/>
      <c r="P157" s="183"/>
      <c r="Q157" s="183"/>
      <c r="R157" s="183"/>
      <c r="S157" s="183"/>
      <c r="T157" s="184"/>
      <c r="AT157" s="180" t="s">
        <v>127</v>
      </c>
      <c r="AU157" s="180" t="s">
        <v>81</v>
      </c>
      <c r="AV157" s="11" t="s">
        <v>22</v>
      </c>
      <c r="AW157" s="11" t="s">
        <v>37</v>
      </c>
      <c r="AX157" s="11" t="s">
        <v>73</v>
      </c>
      <c r="AY157" s="180" t="s">
        <v>119</v>
      </c>
    </row>
    <row r="158" spans="2:65" s="12" customFormat="1" x14ac:dyDescent="0.3">
      <c r="B158" s="185"/>
      <c r="D158" s="177" t="s">
        <v>127</v>
      </c>
      <c r="E158" s="194" t="s">
        <v>20</v>
      </c>
      <c r="F158" s="195" t="s">
        <v>352</v>
      </c>
      <c r="H158" s="196">
        <v>8.0090000000000003</v>
      </c>
      <c r="I158" s="190"/>
      <c r="L158" s="185"/>
      <c r="M158" s="191"/>
      <c r="N158" s="192"/>
      <c r="O158" s="192"/>
      <c r="P158" s="192"/>
      <c r="Q158" s="192"/>
      <c r="R158" s="192"/>
      <c r="S158" s="192"/>
      <c r="T158" s="193"/>
      <c r="AT158" s="194" t="s">
        <v>127</v>
      </c>
      <c r="AU158" s="194" t="s">
        <v>81</v>
      </c>
      <c r="AV158" s="12" t="s">
        <v>81</v>
      </c>
      <c r="AW158" s="12" t="s">
        <v>37</v>
      </c>
      <c r="AX158" s="12" t="s">
        <v>22</v>
      </c>
      <c r="AY158" s="194" t="s">
        <v>119</v>
      </c>
    </row>
    <row r="159" spans="2:65" s="10" customFormat="1" ht="29.85" customHeight="1" x14ac:dyDescent="0.3">
      <c r="B159" s="149"/>
      <c r="D159" s="160" t="s">
        <v>72</v>
      </c>
      <c r="E159" s="161" t="s">
        <v>202</v>
      </c>
      <c r="F159" s="161" t="s">
        <v>203</v>
      </c>
      <c r="I159" s="152"/>
      <c r="J159" s="162">
        <f>BK159</f>
        <v>0</v>
      </c>
      <c r="L159" s="149"/>
      <c r="M159" s="154"/>
      <c r="N159" s="155"/>
      <c r="O159" s="155"/>
      <c r="P159" s="156">
        <f>SUM(P160:P166)</f>
        <v>0</v>
      </c>
      <c r="Q159" s="155"/>
      <c r="R159" s="156">
        <f>SUM(R160:R166)</f>
        <v>6.0669699999999995</v>
      </c>
      <c r="S159" s="155"/>
      <c r="T159" s="157">
        <f>SUM(T160:T166)</f>
        <v>0</v>
      </c>
      <c r="AR159" s="150" t="s">
        <v>22</v>
      </c>
      <c r="AT159" s="158" t="s">
        <v>72</v>
      </c>
      <c r="AU159" s="158" t="s">
        <v>22</v>
      </c>
      <c r="AY159" s="150" t="s">
        <v>119</v>
      </c>
      <c r="BK159" s="159">
        <f>SUM(BK160:BK166)</f>
        <v>0</v>
      </c>
    </row>
    <row r="160" spans="2:65" s="1" customFormat="1" ht="22.5" customHeight="1" x14ac:dyDescent="0.3">
      <c r="B160" s="163"/>
      <c r="C160" s="164" t="s">
        <v>204</v>
      </c>
      <c r="D160" s="164" t="s">
        <v>121</v>
      </c>
      <c r="E160" s="165" t="s">
        <v>209</v>
      </c>
      <c r="F160" s="166" t="s">
        <v>210</v>
      </c>
      <c r="G160" s="167" t="s">
        <v>207</v>
      </c>
      <c r="H160" s="168">
        <v>3</v>
      </c>
      <c r="I160" s="169"/>
      <c r="J160" s="170">
        <f>ROUND(I160*H160,2)</f>
        <v>0</v>
      </c>
      <c r="K160" s="166" t="s">
        <v>20</v>
      </c>
      <c r="L160" s="34"/>
      <c r="M160" s="171" t="s">
        <v>20</v>
      </c>
      <c r="N160" s="172" t="s">
        <v>44</v>
      </c>
      <c r="O160" s="35"/>
      <c r="P160" s="173">
        <f>O160*H160</f>
        <v>0</v>
      </c>
      <c r="Q160" s="173">
        <v>3.1189999999999999E-2</v>
      </c>
      <c r="R160" s="173">
        <f>Q160*H160</f>
        <v>9.357E-2</v>
      </c>
      <c r="S160" s="173">
        <v>0</v>
      </c>
      <c r="T160" s="174">
        <f>S160*H160</f>
        <v>0</v>
      </c>
      <c r="AR160" s="17" t="s">
        <v>126</v>
      </c>
      <c r="AT160" s="17" t="s">
        <v>121</v>
      </c>
      <c r="AU160" s="17" t="s">
        <v>81</v>
      </c>
      <c r="AY160" s="17" t="s">
        <v>119</v>
      </c>
      <c r="BE160" s="175">
        <f>IF(N160="základní",J160,0)</f>
        <v>0</v>
      </c>
      <c r="BF160" s="175">
        <f>IF(N160="snížená",J160,0)</f>
        <v>0</v>
      </c>
      <c r="BG160" s="175">
        <f>IF(N160="zákl. přenesená",J160,0)</f>
        <v>0</v>
      </c>
      <c r="BH160" s="175">
        <f>IF(N160="sníž. přenesená",J160,0)</f>
        <v>0</v>
      </c>
      <c r="BI160" s="175">
        <f>IF(N160="nulová",J160,0)</f>
        <v>0</v>
      </c>
      <c r="BJ160" s="17" t="s">
        <v>22</v>
      </c>
      <c r="BK160" s="175">
        <f>ROUND(I160*H160,2)</f>
        <v>0</v>
      </c>
      <c r="BL160" s="17" t="s">
        <v>126</v>
      </c>
      <c r="BM160" s="17" t="s">
        <v>353</v>
      </c>
    </row>
    <row r="161" spans="2:65" s="1" customFormat="1" ht="22.5" customHeight="1" x14ac:dyDescent="0.3">
      <c r="B161" s="163"/>
      <c r="C161" s="164" t="s">
        <v>208</v>
      </c>
      <c r="D161" s="164" t="s">
        <v>121</v>
      </c>
      <c r="E161" s="165" t="s">
        <v>205</v>
      </c>
      <c r="F161" s="166" t="s">
        <v>206</v>
      </c>
      <c r="G161" s="167" t="s">
        <v>207</v>
      </c>
      <c r="H161" s="168">
        <v>3</v>
      </c>
      <c r="I161" s="169"/>
      <c r="J161" s="170">
        <f>ROUND(I161*H161,2)</f>
        <v>0</v>
      </c>
      <c r="K161" s="166" t="s">
        <v>20</v>
      </c>
      <c r="L161" s="34"/>
      <c r="M161" s="171" t="s">
        <v>20</v>
      </c>
      <c r="N161" s="172" t="s">
        <v>44</v>
      </c>
      <c r="O161" s="35"/>
      <c r="P161" s="173">
        <f>O161*H161</f>
        <v>0</v>
      </c>
      <c r="Q161" s="173">
        <v>0.42368</v>
      </c>
      <c r="R161" s="173">
        <f>Q161*H161</f>
        <v>1.2710399999999999</v>
      </c>
      <c r="S161" s="173">
        <v>0</v>
      </c>
      <c r="T161" s="174">
        <f>S161*H161</f>
        <v>0</v>
      </c>
      <c r="AR161" s="17" t="s">
        <v>126</v>
      </c>
      <c r="AT161" s="17" t="s">
        <v>121</v>
      </c>
      <c r="AU161" s="17" t="s">
        <v>81</v>
      </c>
      <c r="AY161" s="17" t="s">
        <v>119</v>
      </c>
      <c r="BE161" s="175">
        <f>IF(N161="základní",J161,0)</f>
        <v>0</v>
      </c>
      <c r="BF161" s="175">
        <f>IF(N161="snížená",J161,0)</f>
        <v>0</v>
      </c>
      <c r="BG161" s="175">
        <f>IF(N161="zákl. přenesená",J161,0)</f>
        <v>0</v>
      </c>
      <c r="BH161" s="175">
        <f>IF(N161="sníž. přenesená",J161,0)</f>
        <v>0</v>
      </c>
      <c r="BI161" s="175">
        <f>IF(N161="nulová",J161,0)</f>
        <v>0</v>
      </c>
      <c r="BJ161" s="17" t="s">
        <v>22</v>
      </c>
      <c r="BK161" s="175">
        <f>ROUND(I161*H161,2)</f>
        <v>0</v>
      </c>
      <c r="BL161" s="17" t="s">
        <v>126</v>
      </c>
      <c r="BM161" s="17" t="s">
        <v>354</v>
      </c>
    </row>
    <row r="162" spans="2:65" s="1" customFormat="1" ht="22.5" customHeight="1" x14ac:dyDescent="0.3">
      <c r="B162" s="163"/>
      <c r="C162" s="164" t="s">
        <v>211</v>
      </c>
      <c r="D162" s="164" t="s">
        <v>121</v>
      </c>
      <c r="E162" s="165" t="s">
        <v>212</v>
      </c>
      <c r="F162" s="166" t="s">
        <v>213</v>
      </c>
      <c r="G162" s="167" t="s">
        <v>207</v>
      </c>
      <c r="H162" s="168">
        <v>6</v>
      </c>
      <c r="I162" s="169"/>
      <c r="J162" s="170">
        <f>ROUND(I162*H162,2)</f>
        <v>0</v>
      </c>
      <c r="K162" s="166" t="s">
        <v>20</v>
      </c>
      <c r="L162" s="34"/>
      <c r="M162" s="171" t="s">
        <v>20</v>
      </c>
      <c r="N162" s="172" t="s">
        <v>44</v>
      </c>
      <c r="O162" s="35"/>
      <c r="P162" s="173">
        <f>O162*H162</f>
        <v>0</v>
      </c>
      <c r="Q162" s="173">
        <v>0.42080000000000001</v>
      </c>
      <c r="R162" s="173">
        <f>Q162*H162</f>
        <v>2.5247999999999999</v>
      </c>
      <c r="S162" s="173">
        <v>0</v>
      </c>
      <c r="T162" s="174">
        <f>S162*H162</f>
        <v>0</v>
      </c>
      <c r="AR162" s="17" t="s">
        <v>126</v>
      </c>
      <c r="AT162" s="17" t="s">
        <v>121</v>
      </c>
      <c r="AU162" s="17" t="s">
        <v>81</v>
      </c>
      <c r="AY162" s="17" t="s">
        <v>119</v>
      </c>
      <c r="BE162" s="175">
        <f>IF(N162="základní",J162,0)</f>
        <v>0</v>
      </c>
      <c r="BF162" s="175">
        <f>IF(N162="snížená",J162,0)</f>
        <v>0</v>
      </c>
      <c r="BG162" s="175">
        <f>IF(N162="zákl. přenesená",J162,0)</f>
        <v>0</v>
      </c>
      <c r="BH162" s="175">
        <f>IF(N162="sníž. přenesená",J162,0)</f>
        <v>0</v>
      </c>
      <c r="BI162" s="175">
        <f>IF(N162="nulová",J162,0)</f>
        <v>0</v>
      </c>
      <c r="BJ162" s="17" t="s">
        <v>22</v>
      </c>
      <c r="BK162" s="175">
        <f>ROUND(I162*H162,2)</f>
        <v>0</v>
      </c>
      <c r="BL162" s="17" t="s">
        <v>126</v>
      </c>
      <c r="BM162" s="17" t="s">
        <v>355</v>
      </c>
    </row>
    <row r="163" spans="2:65" s="1" customFormat="1" ht="31.5" customHeight="1" x14ac:dyDescent="0.3">
      <c r="B163" s="163"/>
      <c r="C163" s="164" t="s">
        <v>214</v>
      </c>
      <c r="D163" s="164" t="s">
        <v>121</v>
      </c>
      <c r="E163" s="165" t="s">
        <v>215</v>
      </c>
      <c r="F163" s="166" t="s">
        <v>216</v>
      </c>
      <c r="G163" s="167" t="s">
        <v>207</v>
      </c>
      <c r="H163" s="168">
        <v>7</v>
      </c>
      <c r="I163" s="169"/>
      <c r="J163" s="170">
        <f>ROUND(I163*H163,2)</f>
        <v>0</v>
      </c>
      <c r="K163" s="166" t="s">
        <v>20</v>
      </c>
      <c r="L163" s="34"/>
      <c r="M163" s="171" t="s">
        <v>20</v>
      </c>
      <c r="N163" s="172" t="s">
        <v>44</v>
      </c>
      <c r="O163" s="35"/>
      <c r="P163" s="173">
        <f>O163*H163</f>
        <v>0</v>
      </c>
      <c r="Q163" s="173">
        <v>0.31108000000000002</v>
      </c>
      <c r="R163" s="173">
        <f>Q163*H163</f>
        <v>2.1775600000000002</v>
      </c>
      <c r="S163" s="173">
        <v>0</v>
      </c>
      <c r="T163" s="174">
        <f>S163*H163</f>
        <v>0</v>
      </c>
      <c r="AR163" s="17" t="s">
        <v>126</v>
      </c>
      <c r="AT163" s="17" t="s">
        <v>121</v>
      </c>
      <c r="AU163" s="17" t="s">
        <v>81</v>
      </c>
      <c r="AY163" s="17" t="s">
        <v>119</v>
      </c>
      <c r="BE163" s="175">
        <f>IF(N163="základní",J163,0)</f>
        <v>0</v>
      </c>
      <c r="BF163" s="175">
        <f>IF(N163="snížená",J163,0)</f>
        <v>0</v>
      </c>
      <c r="BG163" s="175">
        <f>IF(N163="zákl. přenesená",J163,0)</f>
        <v>0</v>
      </c>
      <c r="BH163" s="175">
        <f>IF(N163="sníž. přenesená",J163,0)</f>
        <v>0</v>
      </c>
      <c r="BI163" s="175">
        <f>IF(N163="nulová",J163,0)</f>
        <v>0</v>
      </c>
      <c r="BJ163" s="17" t="s">
        <v>22</v>
      </c>
      <c r="BK163" s="175">
        <f>ROUND(I163*H163,2)</f>
        <v>0</v>
      </c>
      <c r="BL163" s="17" t="s">
        <v>126</v>
      </c>
      <c r="BM163" s="17" t="s">
        <v>356</v>
      </c>
    </row>
    <row r="164" spans="2:65" s="12" customFormat="1" x14ac:dyDescent="0.3">
      <c r="B164" s="185"/>
      <c r="D164" s="177" t="s">
        <v>127</v>
      </c>
      <c r="E164" s="194" t="s">
        <v>20</v>
      </c>
      <c r="F164" s="195" t="s">
        <v>357</v>
      </c>
      <c r="H164" s="196">
        <v>2</v>
      </c>
      <c r="I164" s="190"/>
      <c r="L164" s="185"/>
      <c r="M164" s="191"/>
      <c r="N164" s="192"/>
      <c r="O164" s="192"/>
      <c r="P164" s="192"/>
      <c r="Q164" s="192"/>
      <c r="R164" s="192"/>
      <c r="S164" s="192"/>
      <c r="T164" s="193"/>
      <c r="AT164" s="194" t="s">
        <v>127</v>
      </c>
      <c r="AU164" s="194" t="s">
        <v>81</v>
      </c>
      <c r="AV164" s="12" t="s">
        <v>81</v>
      </c>
      <c r="AW164" s="12" t="s">
        <v>37</v>
      </c>
      <c r="AX164" s="12" t="s">
        <v>73</v>
      </c>
      <c r="AY164" s="194" t="s">
        <v>119</v>
      </c>
    </row>
    <row r="165" spans="2:65" s="12" customFormat="1" x14ac:dyDescent="0.3">
      <c r="B165" s="185"/>
      <c r="D165" s="177" t="s">
        <v>127</v>
      </c>
      <c r="E165" s="194" t="s">
        <v>20</v>
      </c>
      <c r="F165" s="195" t="s">
        <v>358</v>
      </c>
      <c r="H165" s="196">
        <v>5</v>
      </c>
      <c r="I165" s="190"/>
      <c r="L165" s="185"/>
      <c r="M165" s="191"/>
      <c r="N165" s="192"/>
      <c r="O165" s="192"/>
      <c r="P165" s="192"/>
      <c r="Q165" s="192"/>
      <c r="R165" s="192"/>
      <c r="S165" s="192"/>
      <c r="T165" s="193"/>
      <c r="AT165" s="194" t="s">
        <v>127</v>
      </c>
      <c r="AU165" s="194" t="s">
        <v>81</v>
      </c>
      <c r="AV165" s="12" t="s">
        <v>81</v>
      </c>
      <c r="AW165" s="12" t="s">
        <v>37</v>
      </c>
      <c r="AX165" s="12" t="s">
        <v>73</v>
      </c>
      <c r="AY165" s="194" t="s">
        <v>119</v>
      </c>
    </row>
    <row r="166" spans="2:65" s="13" customFormat="1" x14ac:dyDescent="0.3">
      <c r="B166" s="197"/>
      <c r="D166" s="177" t="s">
        <v>127</v>
      </c>
      <c r="E166" s="216" t="s">
        <v>20</v>
      </c>
      <c r="F166" s="217" t="s">
        <v>131</v>
      </c>
      <c r="H166" s="218">
        <v>7</v>
      </c>
      <c r="I166" s="201"/>
      <c r="L166" s="197"/>
      <c r="M166" s="202"/>
      <c r="N166" s="203"/>
      <c r="O166" s="203"/>
      <c r="P166" s="203"/>
      <c r="Q166" s="203"/>
      <c r="R166" s="203"/>
      <c r="S166" s="203"/>
      <c r="T166" s="204"/>
      <c r="AT166" s="205" t="s">
        <v>127</v>
      </c>
      <c r="AU166" s="205" t="s">
        <v>81</v>
      </c>
      <c r="AV166" s="13" t="s">
        <v>126</v>
      </c>
      <c r="AW166" s="13" t="s">
        <v>37</v>
      </c>
      <c r="AX166" s="13" t="s">
        <v>22</v>
      </c>
      <c r="AY166" s="205" t="s">
        <v>119</v>
      </c>
    </row>
    <row r="167" spans="2:65" s="10" customFormat="1" ht="29.85" customHeight="1" x14ac:dyDescent="0.3">
      <c r="B167" s="149"/>
      <c r="D167" s="160" t="s">
        <v>72</v>
      </c>
      <c r="E167" s="161" t="s">
        <v>217</v>
      </c>
      <c r="F167" s="161" t="s">
        <v>218</v>
      </c>
      <c r="I167" s="152"/>
      <c r="J167" s="162">
        <f>BK167</f>
        <v>0</v>
      </c>
      <c r="L167" s="149"/>
      <c r="M167" s="154"/>
      <c r="N167" s="155"/>
      <c r="O167" s="155"/>
      <c r="P167" s="156">
        <f>SUM(P168:P190)</f>
        <v>0</v>
      </c>
      <c r="Q167" s="155"/>
      <c r="R167" s="156">
        <f>SUM(R168:R190)</f>
        <v>125.91663359999997</v>
      </c>
      <c r="S167" s="155"/>
      <c r="T167" s="157">
        <f>SUM(T168:T190)</f>
        <v>0</v>
      </c>
      <c r="AR167" s="150" t="s">
        <v>22</v>
      </c>
      <c r="AT167" s="158" t="s">
        <v>72</v>
      </c>
      <c r="AU167" s="158" t="s">
        <v>22</v>
      </c>
      <c r="AY167" s="150" t="s">
        <v>119</v>
      </c>
      <c r="BK167" s="159">
        <f>SUM(BK168:BK190)</f>
        <v>0</v>
      </c>
    </row>
    <row r="168" spans="2:65" s="1" customFormat="1" ht="31.5" customHeight="1" x14ac:dyDescent="0.3">
      <c r="B168" s="163"/>
      <c r="C168" s="164" t="s">
        <v>219</v>
      </c>
      <c r="D168" s="164" t="s">
        <v>121</v>
      </c>
      <c r="E168" s="165" t="s">
        <v>220</v>
      </c>
      <c r="F168" s="166" t="s">
        <v>221</v>
      </c>
      <c r="G168" s="167" t="s">
        <v>222</v>
      </c>
      <c r="H168" s="168">
        <v>278.77</v>
      </c>
      <c r="I168" s="169"/>
      <c r="J168" s="170">
        <f>ROUND(I168*H168,2)</f>
        <v>0</v>
      </c>
      <c r="K168" s="166" t="s">
        <v>125</v>
      </c>
      <c r="L168" s="34"/>
      <c r="M168" s="171" t="s">
        <v>20</v>
      </c>
      <c r="N168" s="172" t="s">
        <v>44</v>
      </c>
      <c r="O168" s="35"/>
      <c r="P168" s="173">
        <f>O168*H168</f>
        <v>0</v>
      </c>
      <c r="Q168" s="173">
        <v>8.0879999999999994E-2</v>
      </c>
      <c r="R168" s="173">
        <f>Q168*H168</f>
        <v>22.546917599999997</v>
      </c>
      <c r="S168" s="173">
        <v>0</v>
      </c>
      <c r="T168" s="174">
        <f>S168*H168</f>
        <v>0</v>
      </c>
      <c r="AR168" s="17" t="s">
        <v>126</v>
      </c>
      <c r="AT168" s="17" t="s">
        <v>121</v>
      </c>
      <c r="AU168" s="17" t="s">
        <v>81</v>
      </c>
      <c r="AY168" s="17" t="s">
        <v>119</v>
      </c>
      <c r="BE168" s="175">
        <f>IF(N168="základní",J168,0)</f>
        <v>0</v>
      </c>
      <c r="BF168" s="175">
        <f>IF(N168="snížená",J168,0)</f>
        <v>0</v>
      </c>
      <c r="BG168" s="175">
        <f>IF(N168="zákl. přenesená",J168,0)</f>
        <v>0</v>
      </c>
      <c r="BH168" s="175">
        <f>IF(N168="sníž. přenesená",J168,0)</f>
        <v>0</v>
      </c>
      <c r="BI168" s="175">
        <f>IF(N168="nulová",J168,0)</f>
        <v>0</v>
      </c>
      <c r="BJ168" s="17" t="s">
        <v>22</v>
      </c>
      <c r="BK168" s="175">
        <f>ROUND(I168*H168,2)</f>
        <v>0</v>
      </c>
      <c r="BL168" s="17" t="s">
        <v>126</v>
      </c>
      <c r="BM168" s="17" t="s">
        <v>359</v>
      </c>
    </row>
    <row r="169" spans="2:65" s="12" customFormat="1" x14ac:dyDescent="0.3">
      <c r="B169" s="185"/>
      <c r="D169" s="186" t="s">
        <v>127</v>
      </c>
      <c r="E169" s="187" t="s">
        <v>20</v>
      </c>
      <c r="F169" s="188" t="s">
        <v>360</v>
      </c>
      <c r="H169" s="189">
        <v>278.77</v>
      </c>
      <c r="I169" s="190"/>
      <c r="L169" s="185"/>
      <c r="M169" s="191"/>
      <c r="N169" s="192"/>
      <c r="O169" s="192"/>
      <c r="P169" s="192"/>
      <c r="Q169" s="192"/>
      <c r="R169" s="192"/>
      <c r="S169" s="192"/>
      <c r="T169" s="193"/>
      <c r="AT169" s="194" t="s">
        <v>127</v>
      </c>
      <c r="AU169" s="194" t="s">
        <v>81</v>
      </c>
      <c r="AV169" s="12" t="s">
        <v>81</v>
      </c>
      <c r="AW169" s="12" t="s">
        <v>37</v>
      </c>
      <c r="AX169" s="12" t="s">
        <v>22</v>
      </c>
      <c r="AY169" s="194" t="s">
        <v>119</v>
      </c>
    </row>
    <row r="170" spans="2:65" s="1" customFormat="1" ht="22.5" customHeight="1" x14ac:dyDescent="0.3">
      <c r="B170" s="163"/>
      <c r="C170" s="206" t="s">
        <v>223</v>
      </c>
      <c r="D170" s="206" t="s">
        <v>157</v>
      </c>
      <c r="E170" s="207" t="s">
        <v>224</v>
      </c>
      <c r="F170" s="208" t="s">
        <v>225</v>
      </c>
      <c r="G170" s="209" t="s">
        <v>145</v>
      </c>
      <c r="H170" s="210">
        <v>563.11500000000001</v>
      </c>
      <c r="I170" s="211"/>
      <c r="J170" s="212">
        <f>ROUND(I170*H170,2)</f>
        <v>0</v>
      </c>
      <c r="K170" s="208" t="s">
        <v>20</v>
      </c>
      <c r="L170" s="213"/>
      <c r="M170" s="214" t="s">
        <v>20</v>
      </c>
      <c r="N170" s="215" t="s">
        <v>44</v>
      </c>
      <c r="O170" s="35"/>
      <c r="P170" s="173">
        <f>O170*H170</f>
        <v>0</v>
      </c>
      <c r="Q170" s="173">
        <v>2.8000000000000001E-2</v>
      </c>
      <c r="R170" s="173">
        <f>Q170*H170</f>
        <v>15.76722</v>
      </c>
      <c r="S170" s="173">
        <v>0</v>
      </c>
      <c r="T170" s="174">
        <f>S170*H170</f>
        <v>0</v>
      </c>
      <c r="AR170" s="17" t="s">
        <v>150</v>
      </c>
      <c r="AT170" s="17" t="s">
        <v>157</v>
      </c>
      <c r="AU170" s="17" t="s">
        <v>81</v>
      </c>
      <c r="AY170" s="17" t="s">
        <v>119</v>
      </c>
      <c r="BE170" s="175">
        <f>IF(N170="základní",J170,0)</f>
        <v>0</v>
      </c>
      <c r="BF170" s="175">
        <f>IF(N170="snížená",J170,0)</f>
        <v>0</v>
      </c>
      <c r="BG170" s="175">
        <f>IF(N170="zákl. přenesená",J170,0)</f>
        <v>0</v>
      </c>
      <c r="BH170" s="175">
        <f>IF(N170="sníž. přenesená",J170,0)</f>
        <v>0</v>
      </c>
      <c r="BI170" s="175">
        <f>IF(N170="nulová",J170,0)</f>
        <v>0</v>
      </c>
      <c r="BJ170" s="17" t="s">
        <v>22</v>
      </c>
      <c r="BK170" s="175">
        <f>ROUND(I170*H170,2)</f>
        <v>0</v>
      </c>
      <c r="BL170" s="17" t="s">
        <v>126</v>
      </c>
      <c r="BM170" s="17" t="s">
        <v>361</v>
      </c>
    </row>
    <row r="171" spans="2:65" s="12" customFormat="1" x14ac:dyDescent="0.3">
      <c r="B171" s="185"/>
      <c r="D171" s="186" t="s">
        <v>127</v>
      </c>
      <c r="E171" s="187" t="s">
        <v>20</v>
      </c>
      <c r="F171" s="188" t="s">
        <v>362</v>
      </c>
      <c r="H171" s="189">
        <v>563.11500000000001</v>
      </c>
      <c r="I171" s="190"/>
      <c r="L171" s="185"/>
      <c r="M171" s="191"/>
      <c r="N171" s="192"/>
      <c r="O171" s="192"/>
      <c r="P171" s="192"/>
      <c r="Q171" s="192"/>
      <c r="R171" s="192"/>
      <c r="S171" s="192"/>
      <c r="T171" s="193"/>
      <c r="AT171" s="194" t="s">
        <v>127</v>
      </c>
      <c r="AU171" s="194" t="s">
        <v>81</v>
      </c>
      <c r="AV171" s="12" t="s">
        <v>81</v>
      </c>
      <c r="AW171" s="12" t="s">
        <v>37</v>
      </c>
      <c r="AX171" s="12" t="s">
        <v>22</v>
      </c>
      <c r="AY171" s="194" t="s">
        <v>119</v>
      </c>
    </row>
    <row r="172" spans="2:65" s="1" customFormat="1" ht="31.5" customHeight="1" x14ac:dyDescent="0.3">
      <c r="B172" s="163"/>
      <c r="C172" s="164" t="s">
        <v>226</v>
      </c>
      <c r="D172" s="164" t="s">
        <v>121</v>
      </c>
      <c r="E172" s="165" t="s">
        <v>227</v>
      </c>
      <c r="F172" s="166" t="s">
        <v>228</v>
      </c>
      <c r="G172" s="167" t="s">
        <v>222</v>
      </c>
      <c r="H172" s="168">
        <v>20</v>
      </c>
      <c r="I172" s="169"/>
      <c r="J172" s="170">
        <f>ROUND(I172*H172,2)</f>
        <v>0</v>
      </c>
      <c r="K172" s="166" t="s">
        <v>20</v>
      </c>
      <c r="L172" s="34"/>
      <c r="M172" s="171" t="s">
        <v>20</v>
      </c>
      <c r="N172" s="172" t="s">
        <v>44</v>
      </c>
      <c r="O172" s="35"/>
      <c r="P172" s="173">
        <f>O172*H172</f>
        <v>0</v>
      </c>
      <c r="Q172" s="173">
        <v>0.20219000000000001</v>
      </c>
      <c r="R172" s="173">
        <f>Q172*H172</f>
        <v>4.0438000000000001</v>
      </c>
      <c r="S172" s="173">
        <v>0</v>
      </c>
      <c r="T172" s="174">
        <f>S172*H172</f>
        <v>0</v>
      </c>
      <c r="AR172" s="17" t="s">
        <v>126</v>
      </c>
      <c r="AT172" s="17" t="s">
        <v>121</v>
      </c>
      <c r="AU172" s="17" t="s">
        <v>81</v>
      </c>
      <c r="AY172" s="17" t="s">
        <v>119</v>
      </c>
      <c r="BE172" s="175">
        <f>IF(N172="základní",J172,0)</f>
        <v>0</v>
      </c>
      <c r="BF172" s="175">
        <f>IF(N172="snížená",J172,0)</f>
        <v>0</v>
      </c>
      <c r="BG172" s="175">
        <f>IF(N172="zákl. přenesená",J172,0)</f>
        <v>0</v>
      </c>
      <c r="BH172" s="175">
        <f>IF(N172="sníž. přenesená",J172,0)</f>
        <v>0</v>
      </c>
      <c r="BI172" s="175">
        <f>IF(N172="nulová",J172,0)</f>
        <v>0</v>
      </c>
      <c r="BJ172" s="17" t="s">
        <v>22</v>
      </c>
      <c r="BK172" s="175">
        <f>ROUND(I172*H172,2)</f>
        <v>0</v>
      </c>
      <c r="BL172" s="17" t="s">
        <v>126</v>
      </c>
      <c r="BM172" s="17" t="s">
        <v>363</v>
      </c>
    </row>
    <row r="173" spans="2:65" s="11" customFormat="1" x14ac:dyDescent="0.3">
      <c r="B173" s="176"/>
      <c r="D173" s="177" t="s">
        <v>127</v>
      </c>
      <c r="E173" s="178" t="s">
        <v>20</v>
      </c>
      <c r="F173" s="179" t="s">
        <v>201</v>
      </c>
      <c r="H173" s="180" t="s">
        <v>20</v>
      </c>
      <c r="I173" s="181"/>
      <c r="L173" s="176"/>
      <c r="M173" s="182"/>
      <c r="N173" s="183"/>
      <c r="O173" s="183"/>
      <c r="P173" s="183"/>
      <c r="Q173" s="183"/>
      <c r="R173" s="183"/>
      <c r="S173" s="183"/>
      <c r="T173" s="184"/>
      <c r="AT173" s="180" t="s">
        <v>127</v>
      </c>
      <c r="AU173" s="180" t="s">
        <v>81</v>
      </c>
      <c r="AV173" s="11" t="s">
        <v>22</v>
      </c>
      <c r="AW173" s="11" t="s">
        <v>37</v>
      </c>
      <c r="AX173" s="11" t="s">
        <v>73</v>
      </c>
      <c r="AY173" s="180" t="s">
        <v>119</v>
      </c>
    </row>
    <row r="174" spans="2:65" s="12" customFormat="1" x14ac:dyDescent="0.3">
      <c r="B174" s="185"/>
      <c r="D174" s="186" t="s">
        <v>127</v>
      </c>
      <c r="E174" s="187" t="s">
        <v>20</v>
      </c>
      <c r="F174" s="188" t="s">
        <v>364</v>
      </c>
      <c r="H174" s="189">
        <v>20</v>
      </c>
      <c r="I174" s="190"/>
      <c r="L174" s="185"/>
      <c r="M174" s="191"/>
      <c r="N174" s="192"/>
      <c r="O174" s="192"/>
      <c r="P174" s="192"/>
      <c r="Q174" s="192"/>
      <c r="R174" s="192"/>
      <c r="S174" s="192"/>
      <c r="T174" s="193"/>
      <c r="AT174" s="194" t="s">
        <v>127</v>
      </c>
      <c r="AU174" s="194" t="s">
        <v>81</v>
      </c>
      <c r="AV174" s="12" t="s">
        <v>81</v>
      </c>
      <c r="AW174" s="12" t="s">
        <v>37</v>
      </c>
      <c r="AX174" s="12" t="s">
        <v>22</v>
      </c>
      <c r="AY174" s="194" t="s">
        <v>119</v>
      </c>
    </row>
    <row r="175" spans="2:65" s="1" customFormat="1" ht="22.5" customHeight="1" x14ac:dyDescent="0.3">
      <c r="B175" s="163"/>
      <c r="C175" s="206" t="s">
        <v>229</v>
      </c>
      <c r="D175" s="206" t="s">
        <v>157</v>
      </c>
      <c r="E175" s="207" t="s">
        <v>230</v>
      </c>
      <c r="F175" s="208" t="s">
        <v>231</v>
      </c>
      <c r="G175" s="209" t="s">
        <v>207</v>
      </c>
      <c r="H175" s="210">
        <v>20.2</v>
      </c>
      <c r="I175" s="211"/>
      <c r="J175" s="212">
        <f>ROUND(I175*H175,2)</f>
        <v>0</v>
      </c>
      <c r="K175" s="208" t="s">
        <v>20</v>
      </c>
      <c r="L175" s="213"/>
      <c r="M175" s="214" t="s">
        <v>20</v>
      </c>
      <c r="N175" s="215" t="s">
        <v>44</v>
      </c>
      <c r="O175" s="35"/>
      <c r="P175" s="173">
        <f>O175*H175</f>
        <v>0</v>
      </c>
      <c r="Q175" s="173">
        <v>4.8300000000000003E-2</v>
      </c>
      <c r="R175" s="173">
        <f>Q175*H175</f>
        <v>0.97565999999999997</v>
      </c>
      <c r="S175" s="173">
        <v>0</v>
      </c>
      <c r="T175" s="174">
        <f>S175*H175</f>
        <v>0</v>
      </c>
      <c r="AR175" s="17" t="s">
        <v>150</v>
      </c>
      <c r="AT175" s="17" t="s">
        <v>157</v>
      </c>
      <c r="AU175" s="17" t="s">
        <v>81</v>
      </c>
      <c r="AY175" s="17" t="s">
        <v>119</v>
      </c>
      <c r="BE175" s="175">
        <f>IF(N175="základní",J175,0)</f>
        <v>0</v>
      </c>
      <c r="BF175" s="175">
        <f>IF(N175="snížená",J175,0)</f>
        <v>0</v>
      </c>
      <c r="BG175" s="175">
        <f>IF(N175="zákl. přenesená",J175,0)</f>
        <v>0</v>
      </c>
      <c r="BH175" s="175">
        <f>IF(N175="sníž. přenesená",J175,0)</f>
        <v>0</v>
      </c>
      <c r="BI175" s="175">
        <f>IF(N175="nulová",J175,0)</f>
        <v>0</v>
      </c>
      <c r="BJ175" s="17" t="s">
        <v>22</v>
      </c>
      <c r="BK175" s="175">
        <f>ROUND(I175*H175,2)</f>
        <v>0</v>
      </c>
      <c r="BL175" s="17" t="s">
        <v>126</v>
      </c>
      <c r="BM175" s="17" t="s">
        <v>365</v>
      </c>
    </row>
    <row r="176" spans="2:65" s="12" customFormat="1" x14ac:dyDescent="0.3">
      <c r="B176" s="185"/>
      <c r="D176" s="186" t="s">
        <v>127</v>
      </c>
      <c r="E176" s="187" t="s">
        <v>20</v>
      </c>
      <c r="F176" s="188" t="s">
        <v>366</v>
      </c>
      <c r="H176" s="189">
        <v>20.2</v>
      </c>
      <c r="I176" s="190"/>
      <c r="L176" s="185"/>
      <c r="M176" s="191"/>
      <c r="N176" s="192"/>
      <c r="O176" s="192"/>
      <c r="P176" s="192"/>
      <c r="Q176" s="192"/>
      <c r="R176" s="192"/>
      <c r="S176" s="192"/>
      <c r="T176" s="193"/>
      <c r="AT176" s="194" t="s">
        <v>127</v>
      </c>
      <c r="AU176" s="194" t="s">
        <v>81</v>
      </c>
      <c r="AV176" s="12" t="s">
        <v>81</v>
      </c>
      <c r="AW176" s="12" t="s">
        <v>37</v>
      </c>
      <c r="AX176" s="12" t="s">
        <v>22</v>
      </c>
      <c r="AY176" s="194" t="s">
        <v>119</v>
      </c>
    </row>
    <row r="177" spans="2:65" s="1" customFormat="1" ht="31.5" customHeight="1" x14ac:dyDescent="0.3">
      <c r="B177" s="163"/>
      <c r="C177" s="164" t="s">
        <v>232</v>
      </c>
      <c r="D177" s="164" t="s">
        <v>121</v>
      </c>
      <c r="E177" s="165" t="s">
        <v>233</v>
      </c>
      <c r="F177" s="166" t="s">
        <v>234</v>
      </c>
      <c r="G177" s="167" t="s">
        <v>222</v>
      </c>
      <c r="H177" s="168">
        <v>270.27</v>
      </c>
      <c r="I177" s="169"/>
      <c r="J177" s="170">
        <f>ROUND(I177*H177,2)</f>
        <v>0</v>
      </c>
      <c r="K177" s="166" t="s">
        <v>20</v>
      </c>
      <c r="L177" s="34"/>
      <c r="M177" s="171" t="s">
        <v>20</v>
      </c>
      <c r="N177" s="172" t="s">
        <v>44</v>
      </c>
      <c r="O177" s="35"/>
      <c r="P177" s="173">
        <f>O177*H177</f>
        <v>0</v>
      </c>
      <c r="Q177" s="173">
        <v>0.15540000000000001</v>
      </c>
      <c r="R177" s="173">
        <f>Q177*H177</f>
        <v>41.999957999999999</v>
      </c>
      <c r="S177" s="173">
        <v>0</v>
      </c>
      <c r="T177" s="174">
        <f>S177*H177</f>
        <v>0</v>
      </c>
      <c r="AR177" s="17" t="s">
        <v>126</v>
      </c>
      <c r="AT177" s="17" t="s">
        <v>121</v>
      </c>
      <c r="AU177" s="17" t="s">
        <v>81</v>
      </c>
      <c r="AY177" s="17" t="s">
        <v>119</v>
      </c>
      <c r="BE177" s="175">
        <f>IF(N177="základní",J177,0)</f>
        <v>0</v>
      </c>
      <c r="BF177" s="175">
        <f>IF(N177="snížená",J177,0)</f>
        <v>0</v>
      </c>
      <c r="BG177" s="175">
        <f>IF(N177="zákl. přenesená",J177,0)</f>
        <v>0</v>
      </c>
      <c r="BH177" s="175">
        <f>IF(N177="sníž. přenesená",J177,0)</f>
        <v>0</v>
      </c>
      <c r="BI177" s="175">
        <f>IF(N177="nulová",J177,0)</f>
        <v>0</v>
      </c>
      <c r="BJ177" s="17" t="s">
        <v>22</v>
      </c>
      <c r="BK177" s="175">
        <f>ROUND(I177*H177,2)</f>
        <v>0</v>
      </c>
      <c r="BL177" s="17" t="s">
        <v>126</v>
      </c>
      <c r="BM177" s="17" t="s">
        <v>367</v>
      </c>
    </row>
    <row r="178" spans="2:65" s="12" customFormat="1" x14ac:dyDescent="0.3">
      <c r="B178" s="185"/>
      <c r="D178" s="186" t="s">
        <v>127</v>
      </c>
      <c r="E178" s="187" t="s">
        <v>20</v>
      </c>
      <c r="F178" s="188" t="s">
        <v>368</v>
      </c>
      <c r="H178" s="189">
        <v>270.27</v>
      </c>
      <c r="I178" s="190"/>
      <c r="L178" s="185"/>
      <c r="M178" s="191"/>
      <c r="N178" s="192"/>
      <c r="O178" s="192"/>
      <c r="P178" s="192"/>
      <c r="Q178" s="192"/>
      <c r="R178" s="192"/>
      <c r="S178" s="192"/>
      <c r="T178" s="193"/>
      <c r="AT178" s="194" t="s">
        <v>127</v>
      </c>
      <c r="AU178" s="194" t="s">
        <v>81</v>
      </c>
      <c r="AV178" s="12" t="s">
        <v>81</v>
      </c>
      <c r="AW178" s="12" t="s">
        <v>37</v>
      </c>
      <c r="AX178" s="12" t="s">
        <v>22</v>
      </c>
      <c r="AY178" s="194" t="s">
        <v>119</v>
      </c>
    </row>
    <row r="179" spans="2:65" s="1" customFormat="1" ht="22.5" customHeight="1" x14ac:dyDescent="0.3">
      <c r="B179" s="163"/>
      <c r="C179" s="206" t="s">
        <v>235</v>
      </c>
      <c r="D179" s="206" t="s">
        <v>157</v>
      </c>
      <c r="E179" s="207" t="s">
        <v>236</v>
      </c>
      <c r="F179" s="208" t="s">
        <v>237</v>
      </c>
      <c r="G179" s="209" t="s">
        <v>207</v>
      </c>
      <c r="H179" s="210">
        <v>262.87299999999999</v>
      </c>
      <c r="I179" s="211"/>
      <c r="J179" s="212">
        <f>ROUND(I179*H179,2)</f>
        <v>0</v>
      </c>
      <c r="K179" s="208" t="s">
        <v>125</v>
      </c>
      <c r="L179" s="213"/>
      <c r="M179" s="214" t="s">
        <v>20</v>
      </c>
      <c r="N179" s="215" t="s">
        <v>44</v>
      </c>
      <c r="O179" s="35"/>
      <c r="P179" s="173">
        <f>O179*H179</f>
        <v>0</v>
      </c>
      <c r="Q179" s="173">
        <v>8.5999999999999993E-2</v>
      </c>
      <c r="R179" s="173">
        <f>Q179*H179</f>
        <v>22.607077999999998</v>
      </c>
      <c r="S179" s="173">
        <v>0</v>
      </c>
      <c r="T179" s="174">
        <f>S179*H179</f>
        <v>0</v>
      </c>
      <c r="AR179" s="17" t="s">
        <v>150</v>
      </c>
      <c r="AT179" s="17" t="s">
        <v>157</v>
      </c>
      <c r="AU179" s="17" t="s">
        <v>81</v>
      </c>
      <c r="AY179" s="17" t="s">
        <v>119</v>
      </c>
      <c r="BE179" s="175">
        <f>IF(N179="základní",J179,0)</f>
        <v>0</v>
      </c>
      <c r="BF179" s="175">
        <f>IF(N179="snížená",J179,0)</f>
        <v>0</v>
      </c>
      <c r="BG179" s="175">
        <f>IF(N179="zákl. přenesená",J179,0)</f>
        <v>0</v>
      </c>
      <c r="BH179" s="175">
        <f>IF(N179="sníž. přenesená",J179,0)</f>
        <v>0</v>
      </c>
      <c r="BI179" s="175">
        <f>IF(N179="nulová",J179,0)</f>
        <v>0</v>
      </c>
      <c r="BJ179" s="17" t="s">
        <v>22</v>
      </c>
      <c r="BK179" s="175">
        <f>ROUND(I179*H179,2)</f>
        <v>0</v>
      </c>
      <c r="BL179" s="17" t="s">
        <v>126</v>
      </c>
      <c r="BM179" s="17" t="s">
        <v>369</v>
      </c>
    </row>
    <row r="180" spans="2:65" s="12" customFormat="1" x14ac:dyDescent="0.3">
      <c r="B180" s="185"/>
      <c r="D180" s="177" t="s">
        <v>127</v>
      </c>
      <c r="E180" s="194" t="s">
        <v>20</v>
      </c>
      <c r="F180" s="195" t="s">
        <v>370</v>
      </c>
      <c r="H180" s="196">
        <v>272.97300000000001</v>
      </c>
      <c r="I180" s="190"/>
      <c r="L180" s="185"/>
      <c r="M180" s="191"/>
      <c r="N180" s="192"/>
      <c r="O180" s="192"/>
      <c r="P180" s="192"/>
      <c r="Q180" s="192"/>
      <c r="R180" s="192"/>
      <c r="S180" s="192"/>
      <c r="T180" s="193"/>
      <c r="AT180" s="194" t="s">
        <v>127</v>
      </c>
      <c r="AU180" s="194" t="s">
        <v>81</v>
      </c>
      <c r="AV180" s="12" t="s">
        <v>81</v>
      </c>
      <c r="AW180" s="12" t="s">
        <v>37</v>
      </c>
      <c r="AX180" s="12" t="s">
        <v>73</v>
      </c>
      <c r="AY180" s="194" t="s">
        <v>119</v>
      </c>
    </row>
    <row r="181" spans="2:65" s="12" customFormat="1" x14ac:dyDescent="0.3">
      <c r="B181" s="185"/>
      <c r="D181" s="177" t="s">
        <v>127</v>
      </c>
      <c r="E181" s="194" t="s">
        <v>20</v>
      </c>
      <c r="F181" s="195" t="s">
        <v>371</v>
      </c>
      <c r="H181" s="196">
        <v>-10.1</v>
      </c>
      <c r="I181" s="190"/>
      <c r="L181" s="185"/>
      <c r="M181" s="191"/>
      <c r="N181" s="192"/>
      <c r="O181" s="192"/>
      <c r="P181" s="192"/>
      <c r="Q181" s="192"/>
      <c r="R181" s="192"/>
      <c r="S181" s="192"/>
      <c r="T181" s="193"/>
      <c r="AT181" s="194" t="s">
        <v>127</v>
      </c>
      <c r="AU181" s="194" t="s">
        <v>81</v>
      </c>
      <c r="AV181" s="12" t="s">
        <v>81</v>
      </c>
      <c r="AW181" s="12" t="s">
        <v>37</v>
      </c>
      <c r="AX181" s="12" t="s">
        <v>73</v>
      </c>
      <c r="AY181" s="194" t="s">
        <v>119</v>
      </c>
    </row>
    <row r="182" spans="2:65" s="13" customFormat="1" x14ac:dyDescent="0.3">
      <c r="B182" s="197"/>
      <c r="D182" s="186" t="s">
        <v>127</v>
      </c>
      <c r="E182" s="198" t="s">
        <v>20</v>
      </c>
      <c r="F182" s="199" t="s">
        <v>131</v>
      </c>
      <c r="H182" s="200">
        <v>262.87299999999999</v>
      </c>
      <c r="I182" s="201"/>
      <c r="L182" s="197"/>
      <c r="M182" s="202"/>
      <c r="N182" s="203"/>
      <c r="O182" s="203"/>
      <c r="P182" s="203"/>
      <c r="Q182" s="203"/>
      <c r="R182" s="203"/>
      <c r="S182" s="203"/>
      <c r="T182" s="204"/>
      <c r="AT182" s="205" t="s">
        <v>127</v>
      </c>
      <c r="AU182" s="205" t="s">
        <v>81</v>
      </c>
      <c r="AV182" s="13" t="s">
        <v>126</v>
      </c>
      <c r="AW182" s="13" t="s">
        <v>37</v>
      </c>
      <c r="AX182" s="13" t="s">
        <v>22</v>
      </c>
      <c r="AY182" s="205" t="s">
        <v>119</v>
      </c>
    </row>
    <row r="183" spans="2:65" s="1" customFormat="1" ht="22.5" customHeight="1" x14ac:dyDescent="0.3">
      <c r="B183" s="163"/>
      <c r="C183" s="206" t="s">
        <v>238</v>
      </c>
      <c r="D183" s="206" t="s">
        <v>157</v>
      </c>
      <c r="E183" s="207" t="s">
        <v>239</v>
      </c>
      <c r="F183" s="208" t="s">
        <v>240</v>
      </c>
      <c r="G183" s="209" t="s">
        <v>207</v>
      </c>
      <c r="H183" s="210">
        <v>10.1</v>
      </c>
      <c r="I183" s="211"/>
      <c r="J183" s="212">
        <f>ROUND(I183*H183,2)</f>
        <v>0</v>
      </c>
      <c r="K183" s="208" t="s">
        <v>20</v>
      </c>
      <c r="L183" s="213"/>
      <c r="M183" s="214" t="s">
        <v>20</v>
      </c>
      <c r="N183" s="215" t="s">
        <v>44</v>
      </c>
      <c r="O183" s="35"/>
      <c r="P183" s="173">
        <f>O183*H183</f>
        <v>0</v>
      </c>
      <c r="Q183" s="173">
        <v>7.0000000000000007E-2</v>
      </c>
      <c r="R183" s="173">
        <f>Q183*H183</f>
        <v>0.70700000000000007</v>
      </c>
      <c r="S183" s="173">
        <v>0</v>
      </c>
      <c r="T183" s="174">
        <f>S183*H183</f>
        <v>0</v>
      </c>
      <c r="AR183" s="17" t="s">
        <v>150</v>
      </c>
      <c r="AT183" s="17" t="s">
        <v>157</v>
      </c>
      <c r="AU183" s="17" t="s">
        <v>81</v>
      </c>
      <c r="AY183" s="17" t="s">
        <v>119</v>
      </c>
      <c r="BE183" s="175">
        <f>IF(N183="základní",J183,0)</f>
        <v>0</v>
      </c>
      <c r="BF183" s="175">
        <f>IF(N183="snížená",J183,0)</f>
        <v>0</v>
      </c>
      <c r="BG183" s="175">
        <f>IF(N183="zákl. přenesená",J183,0)</f>
        <v>0</v>
      </c>
      <c r="BH183" s="175">
        <f>IF(N183="sníž. přenesená",J183,0)</f>
        <v>0</v>
      </c>
      <c r="BI183" s="175">
        <f>IF(N183="nulová",J183,0)</f>
        <v>0</v>
      </c>
      <c r="BJ183" s="17" t="s">
        <v>22</v>
      </c>
      <c r="BK183" s="175">
        <f>ROUND(I183*H183,2)</f>
        <v>0</v>
      </c>
      <c r="BL183" s="17" t="s">
        <v>126</v>
      </c>
      <c r="BM183" s="17" t="s">
        <v>372</v>
      </c>
    </row>
    <row r="184" spans="2:65" s="12" customFormat="1" x14ac:dyDescent="0.3">
      <c r="B184" s="185"/>
      <c r="D184" s="186" t="s">
        <v>127</v>
      </c>
      <c r="E184" s="187" t="s">
        <v>20</v>
      </c>
      <c r="F184" s="188" t="s">
        <v>373</v>
      </c>
      <c r="H184" s="189">
        <v>10.1</v>
      </c>
      <c r="I184" s="190"/>
      <c r="L184" s="185"/>
      <c r="M184" s="191"/>
      <c r="N184" s="192"/>
      <c r="O184" s="192"/>
      <c r="P184" s="192"/>
      <c r="Q184" s="192"/>
      <c r="R184" s="192"/>
      <c r="S184" s="192"/>
      <c r="T184" s="193"/>
      <c r="AT184" s="194" t="s">
        <v>127</v>
      </c>
      <c r="AU184" s="194" t="s">
        <v>81</v>
      </c>
      <c r="AV184" s="12" t="s">
        <v>81</v>
      </c>
      <c r="AW184" s="12" t="s">
        <v>37</v>
      </c>
      <c r="AX184" s="12" t="s">
        <v>22</v>
      </c>
      <c r="AY184" s="194" t="s">
        <v>119</v>
      </c>
    </row>
    <row r="185" spans="2:65" s="1" customFormat="1" ht="31.5" customHeight="1" x14ac:dyDescent="0.3">
      <c r="B185" s="163"/>
      <c r="C185" s="164" t="s">
        <v>241</v>
      </c>
      <c r="D185" s="164" t="s">
        <v>121</v>
      </c>
      <c r="E185" s="165" t="s">
        <v>242</v>
      </c>
      <c r="F185" s="166" t="s">
        <v>243</v>
      </c>
      <c r="G185" s="167" t="s">
        <v>222</v>
      </c>
      <c r="H185" s="168">
        <v>113.77</v>
      </c>
      <c r="I185" s="169"/>
      <c r="J185" s="170">
        <f>ROUND(I185*H185,2)</f>
        <v>0</v>
      </c>
      <c r="K185" s="166" t="s">
        <v>20</v>
      </c>
      <c r="L185" s="34"/>
      <c r="M185" s="171" t="s">
        <v>20</v>
      </c>
      <c r="N185" s="172" t="s">
        <v>44</v>
      </c>
      <c r="O185" s="35"/>
      <c r="P185" s="173">
        <f>O185*H185</f>
        <v>0</v>
      </c>
      <c r="Q185" s="173">
        <v>0.1295</v>
      </c>
      <c r="R185" s="173">
        <f>Q185*H185</f>
        <v>14.733215</v>
      </c>
      <c r="S185" s="173">
        <v>0</v>
      </c>
      <c r="T185" s="174">
        <f>S185*H185</f>
        <v>0</v>
      </c>
      <c r="AR185" s="17" t="s">
        <v>126</v>
      </c>
      <c r="AT185" s="17" t="s">
        <v>121</v>
      </c>
      <c r="AU185" s="17" t="s">
        <v>81</v>
      </c>
      <c r="AY185" s="17" t="s">
        <v>119</v>
      </c>
      <c r="BE185" s="175">
        <f>IF(N185="základní",J185,0)</f>
        <v>0</v>
      </c>
      <c r="BF185" s="175">
        <f>IF(N185="snížená",J185,0)</f>
        <v>0</v>
      </c>
      <c r="BG185" s="175">
        <f>IF(N185="zákl. přenesená",J185,0)</f>
        <v>0</v>
      </c>
      <c r="BH185" s="175">
        <f>IF(N185="sníž. přenesená",J185,0)</f>
        <v>0</v>
      </c>
      <c r="BI185" s="175">
        <f>IF(N185="nulová",J185,0)</f>
        <v>0</v>
      </c>
      <c r="BJ185" s="17" t="s">
        <v>22</v>
      </c>
      <c r="BK185" s="175">
        <f>ROUND(I185*H185,2)</f>
        <v>0</v>
      </c>
      <c r="BL185" s="17" t="s">
        <v>126</v>
      </c>
      <c r="BM185" s="17" t="s">
        <v>374</v>
      </c>
    </row>
    <row r="186" spans="2:65" s="12" customFormat="1" x14ac:dyDescent="0.3">
      <c r="B186" s="185"/>
      <c r="D186" s="186" t="s">
        <v>127</v>
      </c>
      <c r="E186" s="187" t="s">
        <v>20</v>
      </c>
      <c r="F186" s="188" t="s">
        <v>375</v>
      </c>
      <c r="H186" s="189">
        <v>113.77</v>
      </c>
      <c r="I186" s="190"/>
      <c r="L186" s="185"/>
      <c r="M186" s="191"/>
      <c r="N186" s="192"/>
      <c r="O186" s="192"/>
      <c r="P186" s="192"/>
      <c r="Q186" s="192"/>
      <c r="R186" s="192"/>
      <c r="S186" s="192"/>
      <c r="T186" s="193"/>
      <c r="AT186" s="194" t="s">
        <v>127</v>
      </c>
      <c r="AU186" s="194" t="s">
        <v>81</v>
      </c>
      <c r="AV186" s="12" t="s">
        <v>81</v>
      </c>
      <c r="AW186" s="12" t="s">
        <v>37</v>
      </c>
      <c r="AX186" s="12" t="s">
        <v>22</v>
      </c>
      <c r="AY186" s="194" t="s">
        <v>119</v>
      </c>
    </row>
    <row r="187" spans="2:65" s="1" customFormat="1" ht="22.5" customHeight="1" x14ac:dyDescent="0.3">
      <c r="B187" s="163"/>
      <c r="C187" s="206" t="s">
        <v>244</v>
      </c>
      <c r="D187" s="206" t="s">
        <v>157</v>
      </c>
      <c r="E187" s="207" t="s">
        <v>245</v>
      </c>
      <c r="F187" s="208" t="s">
        <v>246</v>
      </c>
      <c r="G187" s="209" t="s">
        <v>207</v>
      </c>
      <c r="H187" s="210">
        <v>229.815</v>
      </c>
      <c r="I187" s="211"/>
      <c r="J187" s="212">
        <f>ROUND(I187*H187,2)</f>
        <v>0</v>
      </c>
      <c r="K187" s="208" t="s">
        <v>125</v>
      </c>
      <c r="L187" s="213"/>
      <c r="M187" s="214" t="s">
        <v>20</v>
      </c>
      <c r="N187" s="215" t="s">
        <v>44</v>
      </c>
      <c r="O187" s="35"/>
      <c r="P187" s="173">
        <f>O187*H187</f>
        <v>0</v>
      </c>
      <c r="Q187" s="173">
        <v>1.0999999999999999E-2</v>
      </c>
      <c r="R187" s="173">
        <f>Q187*H187</f>
        <v>2.527965</v>
      </c>
      <c r="S187" s="173">
        <v>0</v>
      </c>
      <c r="T187" s="174">
        <f>S187*H187</f>
        <v>0</v>
      </c>
      <c r="AR187" s="17" t="s">
        <v>150</v>
      </c>
      <c r="AT187" s="17" t="s">
        <v>157</v>
      </c>
      <c r="AU187" s="17" t="s">
        <v>81</v>
      </c>
      <c r="AY187" s="17" t="s">
        <v>119</v>
      </c>
      <c r="BE187" s="175">
        <f>IF(N187="základní",J187,0)</f>
        <v>0</v>
      </c>
      <c r="BF187" s="175">
        <f>IF(N187="snížená",J187,0)</f>
        <v>0</v>
      </c>
      <c r="BG187" s="175">
        <f>IF(N187="zákl. přenesená",J187,0)</f>
        <v>0</v>
      </c>
      <c r="BH187" s="175">
        <f>IF(N187="sníž. přenesená",J187,0)</f>
        <v>0</v>
      </c>
      <c r="BI187" s="175">
        <f>IF(N187="nulová",J187,0)</f>
        <v>0</v>
      </c>
      <c r="BJ187" s="17" t="s">
        <v>22</v>
      </c>
      <c r="BK187" s="175">
        <f>ROUND(I187*H187,2)</f>
        <v>0</v>
      </c>
      <c r="BL187" s="17" t="s">
        <v>126</v>
      </c>
      <c r="BM187" s="17" t="s">
        <v>376</v>
      </c>
    </row>
    <row r="188" spans="2:65" s="12" customFormat="1" x14ac:dyDescent="0.3">
      <c r="B188" s="185"/>
      <c r="D188" s="186" t="s">
        <v>127</v>
      </c>
      <c r="E188" s="187" t="s">
        <v>20</v>
      </c>
      <c r="F188" s="188" t="s">
        <v>377</v>
      </c>
      <c r="H188" s="189">
        <v>229.815</v>
      </c>
      <c r="I188" s="190"/>
      <c r="L188" s="185"/>
      <c r="M188" s="191"/>
      <c r="N188" s="192"/>
      <c r="O188" s="192"/>
      <c r="P188" s="192"/>
      <c r="Q188" s="192"/>
      <c r="R188" s="192"/>
      <c r="S188" s="192"/>
      <c r="T188" s="193"/>
      <c r="AT188" s="194" t="s">
        <v>127</v>
      </c>
      <c r="AU188" s="194" t="s">
        <v>81</v>
      </c>
      <c r="AV188" s="12" t="s">
        <v>81</v>
      </c>
      <c r="AW188" s="12" t="s">
        <v>37</v>
      </c>
      <c r="AX188" s="12" t="s">
        <v>22</v>
      </c>
      <c r="AY188" s="194" t="s">
        <v>119</v>
      </c>
    </row>
    <row r="189" spans="2:65" s="1" customFormat="1" ht="22.5" customHeight="1" x14ac:dyDescent="0.3">
      <c r="B189" s="163"/>
      <c r="C189" s="164" t="s">
        <v>247</v>
      </c>
      <c r="D189" s="164" t="s">
        <v>121</v>
      </c>
      <c r="E189" s="165" t="s">
        <v>248</v>
      </c>
      <c r="F189" s="166" t="s">
        <v>249</v>
      </c>
      <c r="G189" s="167" t="s">
        <v>222</v>
      </c>
      <c r="H189" s="168">
        <v>23</v>
      </c>
      <c r="I189" s="169"/>
      <c r="J189" s="170">
        <f>ROUND(I189*H189,2)</f>
        <v>0</v>
      </c>
      <c r="K189" s="166" t="s">
        <v>20</v>
      </c>
      <c r="L189" s="34"/>
      <c r="M189" s="171" t="s">
        <v>20</v>
      </c>
      <c r="N189" s="172" t="s">
        <v>44</v>
      </c>
      <c r="O189" s="35"/>
      <c r="P189" s="173">
        <f>O189*H189</f>
        <v>0</v>
      </c>
      <c r="Q189" s="173">
        <v>3.4000000000000002E-4</v>
      </c>
      <c r="R189" s="173">
        <f>Q189*H189</f>
        <v>7.8200000000000006E-3</v>
      </c>
      <c r="S189" s="173">
        <v>0</v>
      </c>
      <c r="T189" s="174">
        <f>S189*H189</f>
        <v>0</v>
      </c>
      <c r="AR189" s="17" t="s">
        <v>126</v>
      </c>
      <c r="AT189" s="17" t="s">
        <v>121</v>
      </c>
      <c r="AU189" s="17" t="s">
        <v>81</v>
      </c>
      <c r="AY189" s="17" t="s">
        <v>119</v>
      </c>
      <c r="BE189" s="175">
        <f>IF(N189="základní",J189,0)</f>
        <v>0</v>
      </c>
      <c r="BF189" s="175">
        <f>IF(N189="snížená",J189,0)</f>
        <v>0</v>
      </c>
      <c r="BG189" s="175">
        <f>IF(N189="zákl. přenesená",J189,0)</f>
        <v>0</v>
      </c>
      <c r="BH189" s="175">
        <f>IF(N189="sníž. přenesená",J189,0)</f>
        <v>0</v>
      </c>
      <c r="BI189" s="175">
        <f>IF(N189="nulová",J189,0)</f>
        <v>0</v>
      </c>
      <c r="BJ189" s="17" t="s">
        <v>22</v>
      </c>
      <c r="BK189" s="175">
        <f>ROUND(I189*H189,2)</f>
        <v>0</v>
      </c>
      <c r="BL189" s="17" t="s">
        <v>126</v>
      </c>
      <c r="BM189" s="17" t="s">
        <v>378</v>
      </c>
    </row>
    <row r="190" spans="2:65" s="12" customFormat="1" x14ac:dyDescent="0.3">
      <c r="B190" s="185"/>
      <c r="D190" s="177" t="s">
        <v>127</v>
      </c>
      <c r="E190" s="194" t="s">
        <v>20</v>
      </c>
      <c r="F190" s="195" t="s">
        <v>379</v>
      </c>
      <c r="H190" s="196">
        <v>23</v>
      </c>
      <c r="I190" s="190"/>
      <c r="L190" s="185"/>
      <c r="M190" s="191"/>
      <c r="N190" s="192"/>
      <c r="O190" s="192"/>
      <c r="P190" s="192"/>
      <c r="Q190" s="192"/>
      <c r="R190" s="192"/>
      <c r="S190" s="192"/>
      <c r="T190" s="193"/>
      <c r="AT190" s="194" t="s">
        <v>127</v>
      </c>
      <c r="AU190" s="194" t="s">
        <v>81</v>
      </c>
      <c r="AV190" s="12" t="s">
        <v>81</v>
      </c>
      <c r="AW190" s="12" t="s">
        <v>37</v>
      </c>
      <c r="AX190" s="12" t="s">
        <v>22</v>
      </c>
      <c r="AY190" s="194" t="s">
        <v>119</v>
      </c>
    </row>
    <row r="191" spans="2:65" s="10" customFormat="1" ht="29.85" customHeight="1" x14ac:dyDescent="0.3">
      <c r="B191" s="149"/>
      <c r="D191" s="160" t="s">
        <v>72</v>
      </c>
      <c r="E191" s="161" t="s">
        <v>250</v>
      </c>
      <c r="F191" s="161" t="s">
        <v>251</v>
      </c>
      <c r="I191" s="152"/>
      <c r="J191" s="162">
        <f>BK191</f>
        <v>0</v>
      </c>
      <c r="L191" s="149"/>
      <c r="M191" s="154"/>
      <c r="N191" s="155"/>
      <c r="O191" s="155"/>
      <c r="P191" s="156">
        <f>SUM(P192:P199)</f>
        <v>0</v>
      </c>
      <c r="Q191" s="155"/>
      <c r="R191" s="156">
        <f>SUM(R192:R199)</f>
        <v>0</v>
      </c>
      <c r="S191" s="155"/>
      <c r="T191" s="157">
        <f>SUM(T192:T199)</f>
        <v>7.5670000000000002</v>
      </c>
      <c r="AR191" s="150" t="s">
        <v>22</v>
      </c>
      <c r="AT191" s="158" t="s">
        <v>72</v>
      </c>
      <c r="AU191" s="158" t="s">
        <v>22</v>
      </c>
      <c r="AY191" s="150" t="s">
        <v>119</v>
      </c>
      <c r="BK191" s="159">
        <f>SUM(BK192:BK199)</f>
        <v>0</v>
      </c>
    </row>
    <row r="192" spans="2:65" s="1" customFormat="1" ht="22.5" customHeight="1" x14ac:dyDescent="0.3">
      <c r="B192" s="163"/>
      <c r="C192" s="164" t="s">
        <v>252</v>
      </c>
      <c r="D192" s="164" t="s">
        <v>121</v>
      </c>
      <c r="E192" s="165" t="s">
        <v>253</v>
      </c>
      <c r="F192" s="166" t="s">
        <v>254</v>
      </c>
      <c r="G192" s="167" t="s">
        <v>149</v>
      </c>
      <c r="H192" s="168">
        <v>32.200000000000003</v>
      </c>
      <c r="I192" s="169"/>
      <c r="J192" s="170">
        <f>ROUND(I192*H192,2)</f>
        <v>0</v>
      </c>
      <c r="K192" s="166" t="s">
        <v>125</v>
      </c>
      <c r="L192" s="34"/>
      <c r="M192" s="171" t="s">
        <v>20</v>
      </c>
      <c r="N192" s="172" t="s">
        <v>44</v>
      </c>
      <c r="O192" s="35"/>
      <c r="P192" s="173">
        <f>O192*H192</f>
        <v>0</v>
      </c>
      <c r="Q192" s="173">
        <v>0</v>
      </c>
      <c r="R192" s="173">
        <f>Q192*H192</f>
        <v>0</v>
      </c>
      <c r="S192" s="173">
        <v>0.23499999999999999</v>
      </c>
      <c r="T192" s="174">
        <f>S192*H192</f>
        <v>7.5670000000000002</v>
      </c>
      <c r="AR192" s="17" t="s">
        <v>126</v>
      </c>
      <c r="AT192" s="17" t="s">
        <v>121</v>
      </c>
      <c r="AU192" s="17" t="s">
        <v>81</v>
      </c>
      <c r="AY192" s="17" t="s">
        <v>119</v>
      </c>
      <c r="BE192" s="175">
        <f>IF(N192="základní",J192,0)</f>
        <v>0</v>
      </c>
      <c r="BF192" s="175">
        <f>IF(N192="snížená",J192,0)</f>
        <v>0</v>
      </c>
      <c r="BG192" s="175">
        <f>IF(N192="zákl. přenesená",J192,0)</f>
        <v>0</v>
      </c>
      <c r="BH192" s="175">
        <f>IF(N192="sníž. přenesená",J192,0)</f>
        <v>0</v>
      </c>
      <c r="BI192" s="175">
        <f>IF(N192="nulová",J192,0)</f>
        <v>0</v>
      </c>
      <c r="BJ192" s="17" t="s">
        <v>22</v>
      </c>
      <c r="BK192" s="175">
        <f>ROUND(I192*H192,2)</f>
        <v>0</v>
      </c>
      <c r="BL192" s="17" t="s">
        <v>126</v>
      </c>
      <c r="BM192" s="17" t="s">
        <v>380</v>
      </c>
    </row>
    <row r="193" spans="2:65" s="12" customFormat="1" x14ac:dyDescent="0.3">
      <c r="B193" s="185"/>
      <c r="D193" s="186" t="s">
        <v>127</v>
      </c>
      <c r="E193" s="187" t="s">
        <v>20</v>
      </c>
      <c r="F193" s="188" t="s">
        <v>381</v>
      </c>
      <c r="H193" s="189">
        <v>32.200000000000003</v>
      </c>
      <c r="I193" s="190"/>
      <c r="L193" s="185"/>
      <c r="M193" s="191"/>
      <c r="N193" s="192"/>
      <c r="O193" s="192"/>
      <c r="P193" s="192"/>
      <c r="Q193" s="192"/>
      <c r="R193" s="192"/>
      <c r="S193" s="192"/>
      <c r="T193" s="193"/>
      <c r="AT193" s="194" t="s">
        <v>127</v>
      </c>
      <c r="AU193" s="194" t="s">
        <v>81</v>
      </c>
      <c r="AV193" s="12" t="s">
        <v>81</v>
      </c>
      <c r="AW193" s="12" t="s">
        <v>37</v>
      </c>
      <c r="AX193" s="12" t="s">
        <v>22</v>
      </c>
      <c r="AY193" s="194" t="s">
        <v>119</v>
      </c>
    </row>
    <row r="194" spans="2:65" s="1" customFormat="1" ht="22.5" customHeight="1" x14ac:dyDescent="0.3">
      <c r="B194" s="163"/>
      <c r="C194" s="164" t="s">
        <v>255</v>
      </c>
      <c r="D194" s="164" t="s">
        <v>121</v>
      </c>
      <c r="E194" s="165" t="s">
        <v>256</v>
      </c>
      <c r="F194" s="166" t="s">
        <v>257</v>
      </c>
      <c r="G194" s="167" t="s">
        <v>222</v>
      </c>
      <c r="H194" s="168">
        <v>23</v>
      </c>
      <c r="I194" s="169"/>
      <c r="J194" s="170">
        <f>ROUND(I194*H194,2)</f>
        <v>0</v>
      </c>
      <c r="K194" s="166" t="s">
        <v>125</v>
      </c>
      <c r="L194" s="34"/>
      <c r="M194" s="171" t="s">
        <v>20</v>
      </c>
      <c r="N194" s="172" t="s">
        <v>44</v>
      </c>
      <c r="O194" s="35"/>
      <c r="P194" s="173">
        <f>O194*H194</f>
        <v>0</v>
      </c>
      <c r="Q194" s="173">
        <v>0</v>
      </c>
      <c r="R194" s="173">
        <f>Q194*H194</f>
        <v>0</v>
      </c>
      <c r="S194" s="173">
        <v>0</v>
      </c>
      <c r="T194" s="174">
        <f>S194*H194</f>
        <v>0</v>
      </c>
      <c r="AR194" s="17" t="s">
        <v>126</v>
      </c>
      <c r="AT194" s="17" t="s">
        <v>121</v>
      </c>
      <c r="AU194" s="17" t="s">
        <v>81</v>
      </c>
      <c r="AY194" s="17" t="s">
        <v>119</v>
      </c>
      <c r="BE194" s="175">
        <f>IF(N194="základní",J194,0)</f>
        <v>0</v>
      </c>
      <c r="BF194" s="175">
        <f>IF(N194="snížená",J194,0)</f>
        <v>0</v>
      </c>
      <c r="BG194" s="175">
        <f>IF(N194="zákl. přenesená",J194,0)</f>
        <v>0</v>
      </c>
      <c r="BH194" s="175">
        <f>IF(N194="sníž. přenesená",J194,0)</f>
        <v>0</v>
      </c>
      <c r="BI194" s="175">
        <f>IF(N194="nulová",J194,0)</f>
        <v>0</v>
      </c>
      <c r="BJ194" s="17" t="s">
        <v>22</v>
      </c>
      <c r="BK194" s="175">
        <f>ROUND(I194*H194,2)</f>
        <v>0</v>
      </c>
      <c r="BL194" s="17" t="s">
        <v>126</v>
      </c>
      <c r="BM194" s="17" t="s">
        <v>382</v>
      </c>
    </row>
    <row r="195" spans="2:65" s="12" customFormat="1" x14ac:dyDescent="0.3">
      <c r="B195" s="185"/>
      <c r="D195" s="186" t="s">
        <v>127</v>
      </c>
      <c r="E195" s="187" t="s">
        <v>20</v>
      </c>
      <c r="F195" s="188" t="s">
        <v>383</v>
      </c>
      <c r="H195" s="189">
        <v>23</v>
      </c>
      <c r="I195" s="190"/>
      <c r="L195" s="185"/>
      <c r="M195" s="191"/>
      <c r="N195" s="192"/>
      <c r="O195" s="192"/>
      <c r="P195" s="192"/>
      <c r="Q195" s="192"/>
      <c r="R195" s="192"/>
      <c r="S195" s="192"/>
      <c r="T195" s="193"/>
      <c r="AT195" s="194" t="s">
        <v>127</v>
      </c>
      <c r="AU195" s="194" t="s">
        <v>81</v>
      </c>
      <c r="AV195" s="12" t="s">
        <v>81</v>
      </c>
      <c r="AW195" s="12" t="s">
        <v>37</v>
      </c>
      <c r="AX195" s="12" t="s">
        <v>22</v>
      </c>
      <c r="AY195" s="194" t="s">
        <v>119</v>
      </c>
    </row>
    <row r="196" spans="2:65" s="1" customFormat="1" ht="22.5" customHeight="1" x14ac:dyDescent="0.3">
      <c r="B196" s="163"/>
      <c r="C196" s="164" t="s">
        <v>258</v>
      </c>
      <c r="D196" s="164" t="s">
        <v>121</v>
      </c>
      <c r="E196" s="165" t="s">
        <v>259</v>
      </c>
      <c r="F196" s="166" t="s">
        <v>260</v>
      </c>
      <c r="G196" s="167" t="s">
        <v>145</v>
      </c>
      <c r="H196" s="168">
        <v>7.5670000000000002</v>
      </c>
      <c r="I196" s="169"/>
      <c r="J196" s="170">
        <f>ROUND(I196*H196,2)</f>
        <v>0</v>
      </c>
      <c r="K196" s="166" t="s">
        <v>20</v>
      </c>
      <c r="L196" s="34"/>
      <c r="M196" s="171" t="s">
        <v>20</v>
      </c>
      <c r="N196" s="172" t="s">
        <v>44</v>
      </c>
      <c r="O196" s="35"/>
      <c r="P196" s="173">
        <f>O196*H196</f>
        <v>0</v>
      </c>
      <c r="Q196" s="173">
        <v>0</v>
      </c>
      <c r="R196" s="173">
        <f>Q196*H196</f>
        <v>0</v>
      </c>
      <c r="S196" s="173">
        <v>0</v>
      </c>
      <c r="T196" s="174">
        <f>S196*H196</f>
        <v>0</v>
      </c>
      <c r="AR196" s="17" t="s">
        <v>126</v>
      </c>
      <c r="AT196" s="17" t="s">
        <v>121</v>
      </c>
      <c r="AU196" s="17" t="s">
        <v>81</v>
      </c>
      <c r="AY196" s="17" t="s">
        <v>119</v>
      </c>
      <c r="BE196" s="175">
        <f>IF(N196="základní",J196,0)</f>
        <v>0</v>
      </c>
      <c r="BF196" s="175">
        <f>IF(N196="snížená",J196,0)</f>
        <v>0</v>
      </c>
      <c r="BG196" s="175">
        <f>IF(N196="zákl. přenesená",J196,0)</f>
        <v>0</v>
      </c>
      <c r="BH196" s="175">
        <f>IF(N196="sníž. přenesená",J196,0)</f>
        <v>0</v>
      </c>
      <c r="BI196" s="175">
        <f>IF(N196="nulová",J196,0)</f>
        <v>0</v>
      </c>
      <c r="BJ196" s="17" t="s">
        <v>22</v>
      </c>
      <c r="BK196" s="175">
        <f>ROUND(I196*H196,2)</f>
        <v>0</v>
      </c>
      <c r="BL196" s="17" t="s">
        <v>126</v>
      </c>
      <c r="BM196" s="17" t="s">
        <v>384</v>
      </c>
    </row>
    <row r="197" spans="2:65" s="1" customFormat="1" ht="22.5" customHeight="1" x14ac:dyDescent="0.3">
      <c r="B197" s="163"/>
      <c r="C197" s="164" t="s">
        <v>261</v>
      </c>
      <c r="D197" s="164" t="s">
        <v>121</v>
      </c>
      <c r="E197" s="165" t="s">
        <v>262</v>
      </c>
      <c r="F197" s="166" t="s">
        <v>263</v>
      </c>
      <c r="G197" s="167" t="s">
        <v>145</v>
      </c>
      <c r="H197" s="168">
        <v>15.134</v>
      </c>
      <c r="I197" s="169"/>
      <c r="J197" s="170">
        <f>ROUND(I197*H197,2)</f>
        <v>0</v>
      </c>
      <c r="K197" s="166" t="s">
        <v>20</v>
      </c>
      <c r="L197" s="34"/>
      <c r="M197" s="171" t="s">
        <v>20</v>
      </c>
      <c r="N197" s="172" t="s">
        <v>44</v>
      </c>
      <c r="O197" s="35"/>
      <c r="P197" s="173">
        <f>O197*H197</f>
        <v>0</v>
      </c>
      <c r="Q197" s="173">
        <v>0</v>
      </c>
      <c r="R197" s="173">
        <f>Q197*H197</f>
        <v>0</v>
      </c>
      <c r="S197" s="173">
        <v>0</v>
      </c>
      <c r="T197" s="174">
        <f>S197*H197</f>
        <v>0</v>
      </c>
      <c r="AR197" s="17" t="s">
        <v>126</v>
      </c>
      <c r="AT197" s="17" t="s">
        <v>121</v>
      </c>
      <c r="AU197" s="17" t="s">
        <v>81</v>
      </c>
      <c r="AY197" s="17" t="s">
        <v>119</v>
      </c>
      <c r="BE197" s="175">
        <f>IF(N197="základní",J197,0)</f>
        <v>0</v>
      </c>
      <c r="BF197" s="175">
        <f>IF(N197="snížená",J197,0)</f>
        <v>0</v>
      </c>
      <c r="BG197" s="175">
        <f>IF(N197="zákl. přenesená",J197,0)</f>
        <v>0</v>
      </c>
      <c r="BH197" s="175">
        <f>IF(N197="sníž. přenesená",J197,0)</f>
        <v>0</v>
      </c>
      <c r="BI197" s="175">
        <f>IF(N197="nulová",J197,0)</f>
        <v>0</v>
      </c>
      <c r="BJ197" s="17" t="s">
        <v>22</v>
      </c>
      <c r="BK197" s="175">
        <f>ROUND(I197*H197,2)</f>
        <v>0</v>
      </c>
      <c r="BL197" s="17" t="s">
        <v>126</v>
      </c>
      <c r="BM197" s="17" t="s">
        <v>385</v>
      </c>
    </row>
    <row r="198" spans="2:65" s="12" customFormat="1" x14ac:dyDescent="0.3">
      <c r="B198" s="185"/>
      <c r="D198" s="186" t="s">
        <v>127</v>
      </c>
      <c r="E198" s="187" t="s">
        <v>20</v>
      </c>
      <c r="F198" s="188" t="s">
        <v>386</v>
      </c>
      <c r="H198" s="189">
        <v>15.134</v>
      </c>
      <c r="I198" s="190"/>
      <c r="L198" s="185"/>
      <c r="M198" s="191"/>
      <c r="N198" s="192"/>
      <c r="O198" s="192"/>
      <c r="P198" s="192"/>
      <c r="Q198" s="192"/>
      <c r="R198" s="192"/>
      <c r="S198" s="192"/>
      <c r="T198" s="193"/>
      <c r="AT198" s="194" t="s">
        <v>127</v>
      </c>
      <c r="AU198" s="194" t="s">
        <v>81</v>
      </c>
      <c r="AV198" s="12" t="s">
        <v>81</v>
      </c>
      <c r="AW198" s="12" t="s">
        <v>37</v>
      </c>
      <c r="AX198" s="12" t="s">
        <v>22</v>
      </c>
      <c r="AY198" s="194" t="s">
        <v>119</v>
      </c>
    </row>
    <row r="199" spans="2:65" s="1" customFormat="1" ht="22.5" customHeight="1" x14ac:dyDescent="0.3">
      <c r="B199" s="163"/>
      <c r="C199" s="164" t="s">
        <v>264</v>
      </c>
      <c r="D199" s="164" t="s">
        <v>121</v>
      </c>
      <c r="E199" s="165" t="s">
        <v>265</v>
      </c>
      <c r="F199" s="166" t="s">
        <v>387</v>
      </c>
      <c r="G199" s="167" t="s">
        <v>145</v>
      </c>
      <c r="H199" s="168">
        <v>7.5670000000000002</v>
      </c>
      <c r="I199" s="169"/>
      <c r="J199" s="170">
        <f>ROUND(I199*H199,2)</f>
        <v>0</v>
      </c>
      <c r="K199" s="166" t="s">
        <v>20</v>
      </c>
      <c r="L199" s="34"/>
      <c r="M199" s="171" t="s">
        <v>20</v>
      </c>
      <c r="N199" s="172" t="s">
        <v>44</v>
      </c>
      <c r="O199" s="35"/>
      <c r="P199" s="173">
        <f>O199*H199</f>
        <v>0</v>
      </c>
      <c r="Q199" s="173">
        <v>0</v>
      </c>
      <c r="R199" s="173">
        <f>Q199*H199</f>
        <v>0</v>
      </c>
      <c r="S199" s="173">
        <v>0</v>
      </c>
      <c r="T199" s="174">
        <f>S199*H199</f>
        <v>0</v>
      </c>
      <c r="AR199" s="17" t="s">
        <v>126</v>
      </c>
      <c r="AT199" s="17" t="s">
        <v>121</v>
      </c>
      <c r="AU199" s="17" t="s">
        <v>81</v>
      </c>
      <c r="AY199" s="17" t="s">
        <v>119</v>
      </c>
      <c r="BE199" s="175">
        <f>IF(N199="základní",J199,0)</f>
        <v>0</v>
      </c>
      <c r="BF199" s="175">
        <f>IF(N199="snížená",J199,0)</f>
        <v>0</v>
      </c>
      <c r="BG199" s="175">
        <f>IF(N199="zákl. přenesená",J199,0)</f>
        <v>0</v>
      </c>
      <c r="BH199" s="175">
        <f>IF(N199="sníž. přenesená",J199,0)</f>
        <v>0</v>
      </c>
      <c r="BI199" s="175">
        <f>IF(N199="nulová",J199,0)</f>
        <v>0</v>
      </c>
      <c r="BJ199" s="17" t="s">
        <v>22</v>
      </c>
      <c r="BK199" s="175">
        <f>ROUND(I199*H199,2)</f>
        <v>0</v>
      </c>
      <c r="BL199" s="17" t="s">
        <v>126</v>
      </c>
      <c r="BM199" s="17" t="s">
        <v>388</v>
      </c>
    </row>
    <row r="200" spans="2:65" s="10" customFormat="1" ht="29.85" customHeight="1" x14ac:dyDescent="0.3">
      <c r="B200" s="149"/>
      <c r="D200" s="160" t="s">
        <v>72</v>
      </c>
      <c r="E200" s="161" t="s">
        <v>266</v>
      </c>
      <c r="F200" s="161" t="s">
        <v>267</v>
      </c>
      <c r="I200" s="152"/>
      <c r="J200" s="162">
        <f>BK200</f>
        <v>0</v>
      </c>
      <c r="L200" s="149"/>
      <c r="M200" s="154"/>
      <c r="N200" s="155"/>
      <c r="O200" s="155"/>
      <c r="P200" s="156">
        <f>P201</f>
        <v>0</v>
      </c>
      <c r="Q200" s="155"/>
      <c r="R200" s="156">
        <f>R201</f>
        <v>0</v>
      </c>
      <c r="S200" s="155"/>
      <c r="T200" s="157">
        <f>T201</f>
        <v>0</v>
      </c>
      <c r="AR200" s="150" t="s">
        <v>22</v>
      </c>
      <c r="AT200" s="158" t="s">
        <v>72</v>
      </c>
      <c r="AU200" s="158" t="s">
        <v>22</v>
      </c>
      <c r="AY200" s="150" t="s">
        <v>119</v>
      </c>
      <c r="BK200" s="159">
        <f>BK201</f>
        <v>0</v>
      </c>
    </row>
    <row r="201" spans="2:65" s="1" customFormat="1" ht="31.5" customHeight="1" x14ac:dyDescent="0.3">
      <c r="B201" s="163"/>
      <c r="C201" s="164" t="s">
        <v>268</v>
      </c>
      <c r="D201" s="164" t="s">
        <v>121</v>
      </c>
      <c r="E201" s="165" t="s">
        <v>269</v>
      </c>
      <c r="F201" s="166" t="s">
        <v>270</v>
      </c>
      <c r="G201" s="167" t="s">
        <v>145</v>
      </c>
      <c r="H201" s="168">
        <v>164.00700000000001</v>
      </c>
      <c r="I201" s="169"/>
      <c r="J201" s="170">
        <f>ROUND(I201*H201,2)</f>
        <v>0</v>
      </c>
      <c r="K201" s="166" t="s">
        <v>125</v>
      </c>
      <c r="L201" s="34"/>
      <c r="M201" s="171" t="s">
        <v>20</v>
      </c>
      <c r="N201" s="172" t="s">
        <v>44</v>
      </c>
      <c r="O201" s="35"/>
      <c r="P201" s="173">
        <f>O201*H201</f>
        <v>0</v>
      </c>
      <c r="Q201" s="173">
        <v>0</v>
      </c>
      <c r="R201" s="173">
        <f>Q201*H201</f>
        <v>0</v>
      </c>
      <c r="S201" s="173">
        <v>0</v>
      </c>
      <c r="T201" s="174">
        <f>S201*H201</f>
        <v>0</v>
      </c>
      <c r="AR201" s="17" t="s">
        <v>126</v>
      </c>
      <c r="AT201" s="17" t="s">
        <v>121</v>
      </c>
      <c r="AU201" s="17" t="s">
        <v>81</v>
      </c>
      <c r="AY201" s="17" t="s">
        <v>119</v>
      </c>
      <c r="BE201" s="175">
        <f>IF(N201="základní",J201,0)</f>
        <v>0</v>
      </c>
      <c r="BF201" s="175">
        <f>IF(N201="snížená",J201,0)</f>
        <v>0</v>
      </c>
      <c r="BG201" s="175">
        <f>IF(N201="zákl. přenesená",J201,0)</f>
        <v>0</v>
      </c>
      <c r="BH201" s="175">
        <f>IF(N201="sníž. přenesená",J201,0)</f>
        <v>0</v>
      </c>
      <c r="BI201" s="175">
        <f>IF(N201="nulová",J201,0)</f>
        <v>0</v>
      </c>
      <c r="BJ201" s="17" t="s">
        <v>22</v>
      </c>
      <c r="BK201" s="175">
        <f>ROUND(I201*H201,2)</f>
        <v>0</v>
      </c>
      <c r="BL201" s="17" t="s">
        <v>126</v>
      </c>
      <c r="BM201" s="17" t="s">
        <v>389</v>
      </c>
    </row>
    <row r="202" spans="2:65" s="10" customFormat="1" ht="37.35" customHeight="1" x14ac:dyDescent="0.35">
      <c r="B202" s="149"/>
      <c r="D202" s="160" t="s">
        <v>72</v>
      </c>
      <c r="E202" s="219" t="s">
        <v>271</v>
      </c>
      <c r="F202" s="219" t="s">
        <v>272</v>
      </c>
      <c r="I202" s="152"/>
      <c r="J202" s="220">
        <f>BK202</f>
        <v>0</v>
      </c>
      <c r="L202" s="149"/>
      <c r="M202" s="154"/>
      <c r="N202" s="155"/>
      <c r="O202" s="155"/>
      <c r="P202" s="156">
        <f>SUM(P203:P213)</f>
        <v>0</v>
      </c>
      <c r="Q202" s="155"/>
      <c r="R202" s="156">
        <f>SUM(R203:R213)</f>
        <v>0</v>
      </c>
      <c r="S202" s="155"/>
      <c r="T202" s="157">
        <f>SUM(T203:T213)</f>
        <v>0</v>
      </c>
      <c r="AR202" s="150" t="s">
        <v>138</v>
      </c>
      <c r="AT202" s="158" t="s">
        <v>72</v>
      </c>
      <c r="AU202" s="158" t="s">
        <v>73</v>
      </c>
      <c r="AY202" s="150" t="s">
        <v>119</v>
      </c>
      <c r="BK202" s="159">
        <f>SUM(BK203:BK213)</f>
        <v>0</v>
      </c>
    </row>
    <row r="203" spans="2:65" s="1" customFormat="1" ht="22.5" customHeight="1" x14ac:dyDescent="0.3">
      <c r="B203" s="163"/>
      <c r="C203" s="164" t="s">
        <v>273</v>
      </c>
      <c r="D203" s="164" t="s">
        <v>121</v>
      </c>
      <c r="E203" s="165" t="s">
        <v>274</v>
      </c>
      <c r="F203" s="166" t="s">
        <v>275</v>
      </c>
      <c r="G203" s="167" t="s">
        <v>276</v>
      </c>
      <c r="H203" s="168">
        <v>1</v>
      </c>
      <c r="I203" s="169"/>
      <c r="J203" s="170">
        <f t="shared" ref="J203:J213" si="0">ROUND(I203*H203,2)</f>
        <v>0</v>
      </c>
      <c r="K203" s="166" t="s">
        <v>20</v>
      </c>
      <c r="L203" s="34"/>
      <c r="M203" s="171" t="s">
        <v>20</v>
      </c>
      <c r="N203" s="172" t="s">
        <v>44</v>
      </c>
      <c r="O203" s="35"/>
      <c r="P203" s="173">
        <f t="shared" ref="P203:P213" si="1">O203*H203</f>
        <v>0</v>
      </c>
      <c r="Q203" s="173">
        <v>0</v>
      </c>
      <c r="R203" s="173">
        <f t="shared" ref="R203:R213" si="2">Q203*H203</f>
        <v>0</v>
      </c>
      <c r="S203" s="173">
        <v>0</v>
      </c>
      <c r="T203" s="174">
        <f t="shared" ref="T203:T213" si="3">S203*H203</f>
        <v>0</v>
      </c>
      <c r="AR203" s="17" t="s">
        <v>277</v>
      </c>
      <c r="AT203" s="17" t="s">
        <v>121</v>
      </c>
      <c r="AU203" s="17" t="s">
        <v>22</v>
      </c>
      <c r="AY203" s="17" t="s">
        <v>119</v>
      </c>
      <c r="BE203" s="175">
        <f t="shared" ref="BE203:BE213" si="4">IF(N203="základní",J203,0)</f>
        <v>0</v>
      </c>
      <c r="BF203" s="175">
        <f t="shared" ref="BF203:BF213" si="5">IF(N203="snížená",J203,0)</f>
        <v>0</v>
      </c>
      <c r="BG203" s="175">
        <f t="shared" ref="BG203:BG213" si="6">IF(N203="zákl. přenesená",J203,0)</f>
        <v>0</v>
      </c>
      <c r="BH203" s="175">
        <f t="shared" ref="BH203:BH213" si="7">IF(N203="sníž. přenesená",J203,0)</f>
        <v>0</v>
      </c>
      <c r="BI203" s="175">
        <f t="shared" ref="BI203:BI213" si="8">IF(N203="nulová",J203,0)</f>
        <v>0</v>
      </c>
      <c r="BJ203" s="17" t="s">
        <v>22</v>
      </c>
      <c r="BK203" s="175">
        <f t="shared" ref="BK203:BK213" si="9">ROUND(I203*H203,2)</f>
        <v>0</v>
      </c>
      <c r="BL203" s="17" t="s">
        <v>277</v>
      </c>
      <c r="BM203" s="17" t="s">
        <v>390</v>
      </c>
    </row>
    <row r="204" spans="2:65" s="1" customFormat="1" ht="22.5" customHeight="1" x14ac:dyDescent="0.3">
      <c r="B204" s="163"/>
      <c r="C204" s="164" t="s">
        <v>278</v>
      </c>
      <c r="D204" s="164" t="s">
        <v>121</v>
      </c>
      <c r="E204" s="165" t="s">
        <v>279</v>
      </c>
      <c r="F204" s="166" t="s">
        <v>280</v>
      </c>
      <c r="G204" s="167" t="s">
        <v>276</v>
      </c>
      <c r="H204" s="168">
        <v>1</v>
      </c>
      <c r="I204" s="169"/>
      <c r="J204" s="170">
        <f t="shared" si="0"/>
        <v>0</v>
      </c>
      <c r="K204" s="166" t="s">
        <v>20</v>
      </c>
      <c r="L204" s="34"/>
      <c r="M204" s="171" t="s">
        <v>20</v>
      </c>
      <c r="N204" s="172" t="s">
        <v>44</v>
      </c>
      <c r="O204" s="35"/>
      <c r="P204" s="173">
        <f t="shared" si="1"/>
        <v>0</v>
      </c>
      <c r="Q204" s="173">
        <v>0</v>
      </c>
      <c r="R204" s="173">
        <f t="shared" si="2"/>
        <v>0</v>
      </c>
      <c r="S204" s="173">
        <v>0</v>
      </c>
      <c r="T204" s="174">
        <f t="shared" si="3"/>
        <v>0</v>
      </c>
      <c r="AR204" s="17" t="s">
        <v>277</v>
      </c>
      <c r="AT204" s="17" t="s">
        <v>121</v>
      </c>
      <c r="AU204" s="17" t="s">
        <v>22</v>
      </c>
      <c r="AY204" s="17" t="s">
        <v>119</v>
      </c>
      <c r="BE204" s="175">
        <f t="shared" si="4"/>
        <v>0</v>
      </c>
      <c r="BF204" s="175">
        <f t="shared" si="5"/>
        <v>0</v>
      </c>
      <c r="BG204" s="175">
        <f t="shared" si="6"/>
        <v>0</v>
      </c>
      <c r="BH204" s="175">
        <f t="shared" si="7"/>
        <v>0</v>
      </c>
      <c r="BI204" s="175">
        <f t="shared" si="8"/>
        <v>0</v>
      </c>
      <c r="BJ204" s="17" t="s">
        <v>22</v>
      </c>
      <c r="BK204" s="175">
        <f t="shared" si="9"/>
        <v>0</v>
      </c>
      <c r="BL204" s="17" t="s">
        <v>277</v>
      </c>
      <c r="BM204" s="17" t="s">
        <v>391</v>
      </c>
    </row>
    <row r="205" spans="2:65" s="1" customFormat="1" ht="22.5" customHeight="1" x14ac:dyDescent="0.3">
      <c r="B205" s="163"/>
      <c r="C205" s="164" t="s">
        <v>281</v>
      </c>
      <c r="D205" s="164" t="s">
        <v>121</v>
      </c>
      <c r="E205" s="165" t="s">
        <v>282</v>
      </c>
      <c r="F205" s="166" t="s">
        <v>283</v>
      </c>
      <c r="G205" s="167" t="s">
        <v>276</v>
      </c>
      <c r="H205" s="168">
        <v>1</v>
      </c>
      <c r="I205" s="169"/>
      <c r="J205" s="170">
        <f t="shared" si="0"/>
        <v>0</v>
      </c>
      <c r="K205" s="166" t="s">
        <v>20</v>
      </c>
      <c r="L205" s="34"/>
      <c r="M205" s="171" t="s">
        <v>20</v>
      </c>
      <c r="N205" s="172" t="s">
        <v>44</v>
      </c>
      <c r="O205" s="35"/>
      <c r="P205" s="173">
        <f t="shared" si="1"/>
        <v>0</v>
      </c>
      <c r="Q205" s="173">
        <v>0</v>
      </c>
      <c r="R205" s="173">
        <f t="shared" si="2"/>
        <v>0</v>
      </c>
      <c r="S205" s="173">
        <v>0</v>
      </c>
      <c r="T205" s="174">
        <f t="shared" si="3"/>
        <v>0</v>
      </c>
      <c r="AR205" s="17" t="s">
        <v>277</v>
      </c>
      <c r="AT205" s="17" t="s">
        <v>121</v>
      </c>
      <c r="AU205" s="17" t="s">
        <v>22</v>
      </c>
      <c r="AY205" s="17" t="s">
        <v>119</v>
      </c>
      <c r="BE205" s="175">
        <f t="shared" si="4"/>
        <v>0</v>
      </c>
      <c r="BF205" s="175">
        <f t="shared" si="5"/>
        <v>0</v>
      </c>
      <c r="BG205" s="175">
        <f t="shared" si="6"/>
        <v>0</v>
      </c>
      <c r="BH205" s="175">
        <f t="shared" si="7"/>
        <v>0</v>
      </c>
      <c r="BI205" s="175">
        <f t="shared" si="8"/>
        <v>0</v>
      </c>
      <c r="BJ205" s="17" t="s">
        <v>22</v>
      </c>
      <c r="BK205" s="175">
        <f t="shared" si="9"/>
        <v>0</v>
      </c>
      <c r="BL205" s="17" t="s">
        <v>277</v>
      </c>
      <c r="BM205" s="17" t="s">
        <v>392</v>
      </c>
    </row>
    <row r="206" spans="2:65" s="1" customFormat="1" ht="22.5" customHeight="1" x14ac:dyDescent="0.3">
      <c r="B206" s="163"/>
      <c r="C206" s="164" t="s">
        <v>284</v>
      </c>
      <c r="D206" s="164" t="s">
        <v>121</v>
      </c>
      <c r="E206" s="165" t="s">
        <v>285</v>
      </c>
      <c r="F206" s="166" t="s">
        <v>286</v>
      </c>
      <c r="G206" s="167" t="s">
        <v>276</v>
      </c>
      <c r="H206" s="168">
        <v>1</v>
      </c>
      <c r="I206" s="169"/>
      <c r="J206" s="170">
        <f t="shared" si="0"/>
        <v>0</v>
      </c>
      <c r="K206" s="166" t="s">
        <v>20</v>
      </c>
      <c r="L206" s="34"/>
      <c r="M206" s="171" t="s">
        <v>20</v>
      </c>
      <c r="N206" s="172" t="s">
        <v>44</v>
      </c>
      <c r="O206" s="35"/>
      <c r="P206" s="173">
        <f t="shared" si="1"/>
        <v>0</v>
      </c>
      <c r="Q206" s="173">
        <v>0</v>
      </c>
      <c r="R206" s="173">
        <f t="shared" si="2"/>
        <v>0</v>
      </c>
      <c r="S206" s="173">
        <v>0</v>
      </c>
      <c r="T206" s="174">
        <f t="shared" si="3"/>
        <v>0</v>
      </c>
      <c r="AR206" s="17" t="s">
        <v>277</v>
      </c>
      <c r="AT206" s="17" t="s">
        <v>121</v>
      </c>
      <c r="AU206" s="17" t="s">
        <v>22</v>
      </c>
      <c r="AY206" s="17" t="s">
        <v>119</v>
      </c>
      <c r="BE206" s="175">
        <f t="shared" si="4"/>
        <v>0</v>
      </c>
      <c r="BF206" s="175">
        <f t="shared" si="5"/>
        <v>0</v>
      </c>
      <c r="BG206" s="175">
        <f t="shared" si="6"/>
        <v>0</v>
      </c>
      <c r="BH206" s="175">
        <f t="shared" si="7"/>
        <v>0</v>
      </c>
      <c r="BI206" s="175">
        <f t="shared" si="8"/>
        <v>0</v>
      </c>
      <c r="BJ206" s="17" t="s">
        <v>22</v>
      </c>
      <c r="BK206" s="175">
        <f t="shared" si="9"/>
        <v>0</v>
      </c>
      <c r="BL206" s="17" t="s">
        <v>277</v>
      </c>
      <c r="BM206" s="17" t="s">
        <v>393</v>
      </c>
    </row>
    <row r="207" spans="2:65" s="1" customFormat="1" ht="22.5" customHeight="1" x14ac:dyDescent="0.3">
      <c r="B207" s="163"/>
      <c r="C207" s="164" t="s">
        <v>287</v>
      </c>
      <c r="D207" s="164" t="s">
        <v>121</v>
      </c>
      <c r="E207" s="165" t="s">
        <v>288</v>
      </c>
      <c r="F207" s="166" t="s">
        <v>289</v>
      </c>
      <c r="G207" s="167" t="s">
        <v>276</v>
      </c>
      <c r="H207" s="168">
        <v>1</v>
      </c>
      <c r="I207" s="169"/>
      <c r="J207" s="170">
        <f t="shared" si="0"/>
        <v>0</v>
      </c>
      <c r="K207" s="166" t="s">
        <v>20</v>
      </c>
      <c r="L207" s="34"/>
      <c r="M207" s="171" t="s">
        <v>20</v>
      </c>
      <c r="N207" s="172" t="s">
        <v>44</v>
      </c>
      <c r="O207" s="35"/>
      <c r="P207" s="173">
        <f t="shared" si="1"/>
        <v>0</v>
      </c>
      <c r="Q207" s="173">
        <v>0</v>
      </c>
      <c r="R207" s="173">
        <f t="shared" si="2"/>
        <v>0</v>
      </c>
      <c r="S207" s="173">
        <v>0</v>
      </c>
      <c r="T207" s="174">
        <f t="shared" si="3"/>
        <v>0</v>
      </c>
      <c r="AR207" s="17" t="s">
        <v>277</v>
      </c>
      <c r="AT207" s="17" t="s">
        <v>121</v>
      </c>
      <c r="AU207" s="17" t="s">
        <v>22</v>
      </c>
      <c r="AY207" s="17" t="s">
        <v>119</v>
      </c>
      <c r="BE207" s="175">
        <f t="shared" si="4"/>
        <v>0</v>
      </c>
      <c r="BF207" s="175">
        <f t="shared" si="5"/>
        <v>0</v>
      </c>
      <c r="BG207" s="175">
        <f t="shared" si="6"/>
        <v>0</v>
      </c>
      <c r="BH207" s="175">
        <f t="shared" si="7"/>
        <v>0</v>
      </c>
      <c r="BI207" s="175">
        <f t="shared" si="8"/>
        <v>0</v>
      </c>
      <c r="BJ207" s="17" t="s">
        <v>22</v>
      </c>
      <c r="BK207" s="175">
        <f t="shared" si="9"/>
        <v>0</v>
      </c>
      <c r="BL207" s="17" t="s">
        <v>277</v>
      </c>
      <c r="BM207" s="17" t="s">
        <v>394</v>
      </c>
    </row>
    <row r="208" spans="2:65" s="1" customFormat="1" ht="22.5" customHeight="1" x14ac:dyDescent="0.3">
      <c r="B208" s="163"/>
      <c r="C208" s="164" t="s">
        <v>290</v>
      </c>
      <c r="D208" s="164" t="s">
        <v>121</v>
      </c>
      <c r="E208" s="165" t="s">
        <v>291</v>
      </c>
      <c r="F208" s="166" t="s">
        <v>292</v>
      </c>
      <c r="G208" s="167" t="s">
        <v>276</v>
      </c>
      <c r="H208" s="168">
        <v>1</v>
      </c>
      <c r="I208" s="169"/>
      <c r="J208" s="170">
        <f t="shared" si="0"/>
        <v>0</v>
      </c>
      <c r="K208" s="166" t="s">
        <v>20</v>
      </c>
      <c r="L208" s="34"/>
      <c r="M208" s="171" t="s">
        <v>20</v>
      </c>
      <c r="N208" s="172" t="s">
        <v>44</v>
      </c>
      <c r="O208" s="35"/>
      <c r="P208" s="173">
        <f t="shared" si="1"/>
        <v>0</v>
      </c>
      <c r="Q208" s="173">
        <v>0</v>
      </c>
      <c r="R208" s="173">
        <f t="shared" si="2"/>
        <v>0</v>
      </c>
      <c r="S208" s="173">
        <v>0</v>
      </c>
      <c r="T208" s="174">
        <f t="shared" si="3"/>
        <v>0</v>
      </c>
      <c r="AR208" s="17" t="s">
        <v>277</v>
      </c>
      <c r="AT208" s="17" t="s">
        <v>121</v>
      </c>
      <c r="AU208" s="17" t="s">
        <v>22</v>
      </c>
      <c r="AY208" s="17" t="s">
        <v>119</v>
      </c>
      <c r="BE208" s="175">
        <f t="shared" si="4"/>
        <v>0</v>
      </c>
      <c r="BF208" s="175">
        <f t="shared" si="5"/>
        <v>0</v>
      </c>
      <c r="BG208" s="175">
        <f t="shared" si="6"/>
        <v>0</v>
      </c>
      <c r="BH208" s="175">
        <f t="shared" si="7"/>
        <v>0</v>
      </c>
      <c r="BI208" s="175">
        <f t="shared" si="8"/>
        <v>0</v>
      </c>
      <c r="BJ208" s="17" t="s">
        <v>22</v>
      </c>
      <c r="BK208" s="175">
        <f t="shared" si="9"/>
        <v>0</v>
      </c>
      <c r="BL208" s="17" t="s">
        <v>277</v>
      </c>
      <c r="BM208" s="17" t="s">
        <v>395</v>
      </c>
    </row>
    <row r="209" spans="2:65" s="1" customFormat="1" ht="22.5" customHeight="1" x14ac:dyDescent="0.3">
      <c r="B209" s="163"/>
      <c r="C209" s="164" t="s">
        <v>293</v>
      </c>
      <c r="D209" s="164" t="s">
        <v>121</v>
      </c>
      <c r="E209" s="165" t="s">
        <v>294</v>
      </c>
      <c r="F209" s="166" t="s">
        <v>295</v>
      </c>
      <c r="G209" s="167" t="s">
        <v>276</v>
      </c>
      <c r="H209" s="168">
        <v>1</v>
      </c>
      <c r="I209" s="169"/>
      <c r="J209" s="170">
        <f t="shared" si="0"/>
        <v>0</v>
      </c>
      <c r="K209" s="166" t="s">
        <v>20</v>
      </c>
      <c r="L209" s="34"/>
      <c r="M209" s="171" t="s">
        <v>20</v>
      </c>
      <c r="N209" s="172" t="s">
        <v>44</v>
      </c>
      <c r="O209" s="35"/>
      <c r="P209" s="173">
        <f t="shared" si="1"/>
        <v>0</v>
      </c>
      <c r="Q209" s="173">
        <v>0</v>
      </c>
      <c r="R209" s="173">
        <f t="shared" si="2"/>
        <v>0</v>
      </c>
      <c r="S209" s="173">
        <v>0</v>
      </c>
      <c r="T209" s="174">
        <f t="shared" si="3"/>
        <v>0</v>
      </c>
      <c r="AR209" s="17" t="s">
        <v>277</v>
      </c>
      <c r="AT209" s="17" t="s">
        <v>121</v>
      </c>
      <c r="AU209" s="17" t="s">
        <v>22</v>
      </c>
      <c r="AY209" s="17" t="s">
        <v>119</v>
      </c>
      <c r="BE209" s="175">
        <f t="shared" si="4"/>
        <v>0</v>
      </c>
      <c r="BF209" s="175">
        <f t="shared" si="5"/>
        <v>0</v>
      </c>
      <c r="BG209" s="175">
        <f t="shared" si="6"/>
        <v>0</v>
      </c>
      <c r="BH209" s="175">
        <f t="shared" si="7"/>
        <v>0</v>
      </c>
      <c r="BI209" s="175">
        <f t="shared" si="8"/>
        <v>0</v>
      </c>
      <c r="BJ209" s="17" t="s">
        <v>22</v>
      </c>
      <c r="BK209" s="175">
        <f t="shared" si="9"/>
        <v>0</v>
      </c>
      <c r="BL209" s="17" t="s">
        <v>277</v>
      </c>
      <c r="BM209" s="17" t="s">
        <v>396</v>
      </c>
    </row>
    <row r="210" spans="2:65" s="1" customFormat="1" ht="22.5" customHeight="1" x14ac:dyDescent="0.3">
      <c r="B210" s="163"/>
      <c r="C210" s="164" t="s">
        <v>296</v>
      </c>
      <c r="D210" s="164" t="s">
        <v>121</v>
      </c>
      <c r="E210" s="165" t="s">
        <v>297</v>
      </c>
      <c r="F210" s="166" t="s">
        <v>298</v>
      </c>
      <c r="G210" s="167" t="s">
        <v>276</v>
      </c>
      <c r="H210" s="168">
        <v>1</v>
      </c>
      <c r="I210" s="169"/>
      <c r="J210" s="170">
        <f t="shared" si="0"/>
        <v>0</v>
      </c>
      <c r="K210" s="166" t="s">
        <v>20</v>
      </c>
      <c r="L210" s="34"/>
      <c r="M210" s="171" t="s">
        <v>20</v>
      </c>
      <c r="N210" s="172" t="s">
        <v>44</v>
      </c>
      <c r="O210" s="35"/>
      <c r="P210" s="173">
        <f t="shared" si="1"/>
        <v>0</v>
      </c>
      <c r="Q210" s="173">
        <v>0</v>
      </c>
      <c r="R210" s="173">
        <f t="shared" si="2"/>
        <v>0</v>
      </c>
      <c r="S210" s="173">
        <v>0</v>
      </c>
      <c r="T210" s="174">
        <f t="shared" si="3"/>
        <v>0</v>
      </c>
      <c r="AR210" s="17" t="s">
        <v>277</v>
      </c>
      <c r="AT210" s="17" t="s">
        <v>121</v>
      </c>
      <c r="AU210" s="17" t="s">
        <v>22</v>
      </c>
      <c r="AY210" s="17" t="s">
        <v>119</v>
      </c>
      <c r="BE210" s="175">
        <f t="shared" si="4"/>
        <v>0</v>
      </c>
      <c r="BF210" s="175">
        <f t="shared" si="5"/>
        <v>0</v>
      </c>
      <c r="BG210" s="175">
        <f t="shared" si="6"/>
        <v>0</v>
      </c>
      <c r="BH210" s="175">
        <f t="shared" si="7"/>
        <v>0</v>
      </c>
      <c r="BI210" s="175">
        <f t="shared" si="8"/>
        <v>0</v>
      </c>
      <c r="BJ210" s="17" t="s">
        <v>22</v>
      </c>
      <c r="BK210" s="175">
        <f t="shared" si="9"/>
        <v>0</v>
      </c>
      <c r="BL210" s="17" t="s">
        <v>277</v>
      </c>
      <c r="BM210" s="17" t="s">
        <v>397</v>
      </c>
    </row>
    <row r="211" spans="2:65" s="1" customFormat="1" ht="22.5" customHeight="1" x14ac:dyDescent="0.3">
      <c r="B211" s="163"/>
      <c r="C211" s="164" t="s">
        <v>299</v>
      </c>
      <c r="D211" s="164" t="s">
        <v>121</v>
      </c>
      <c r="E211" s="165" t="s">
        <v>300</v>
      </c>
      <c r="F211" s="166" t="s">
        <v>301</v>
      </c>
      <c r="G211" s="167" t="s">
        <v>276</v>
      </c>
      <c r="H211" s="168">
        <v>1</v>
      </c>
      <c r="I211" s="169"/>
      <c r="J211" s="170">
        <f t="shared" si="0"/>
        <v>0</v>
      </c>
      <c r="K211" s="166" t="s">
        <v>20</v>
      </c>
      <c r="L211" s="34"/>
      <c r="M211" s="171" t="s">
        <v>20</v>
      </c>
      <c r="N211" s="172" t="s">
        <v>44</v>
      </c>
      <c r="O211" s="35"/>
      <c r="P211" s="173">
        <f t="shared" si="1"/>
        <v>0</v>
      </c>
      <c r="Q211" s="173">
        <v>0</v>
      </c>
      <c r="R211" s="173">
        <f t="shared" si="2"/>
        <v>0</v>
      </c>
      <c r="S211" s="173">
        <v>0</v>
      </c>
      <c r="T211" s="174">
        <f t="shared" si="3"/>
        <v>0</v>
      </c>
      <c r="AR211" s="17" t="s">
        <v>277</v>
      </c>
      <c r="AT211" s="17" t="s">
        <v>121</v>
      </c>
      <c r="AU211" s="17" t="s">
        <v>22</v>
      </c>
      <c r="AY211" s="17" t="s">
        <v>119</v>
      </c>
      <c r="BE211" s="175">
        <f t="shared" si="4"/>
        <v>0</v>
      </c>
      <c r="BF211" s="175">
        <f t="shared" si="5"/>
        <v>0</v>
      </c>
      <c r="BG211" s="175">
        <f t="shared" si="6"/>
        <v>0</v>
      </c>
      <c r="BH211" s="175">
        <f t="shared" si="7"/>
        <v>0</v>
      </c>
      <c r="BI211" s="175">
        <f t="shared" si="8"/>
        <v>0</v>
      </c>
      <c r="BJ211" s="17" t="s">
        <v>22</v>
      </c>
      <c r="BK211" s="175">
        <f t="shared" si="9"/>
        <v>0</v>
      </c>
      <c r="BL211" s="17" t="s">
        <v>277</v>
      </c>
      <c r="BM211" s="17" t="s">
        <v>398</v>
      </c>
    </row>
    <row r="212" spans="2:65" s="1" customFormat="1" ht="22.5" customHeight="1" x14ac:dyDescent="0.3">
      <c r="B212" s="163"/>
      <c r="C212" s="164" t="s">
        <v>302</v>
      </c>
      <c r="D212" s="164" t="s">
        <v>121</v>
      </c>
      <c r="E212" s="165" t="s">
        <v>303</v>
      </c>
      <c r="F212" s="166" t="s">
        <v>304</v>
      </c>
      <c r="G212" s="167" t="s">
        <v>276</v>
      </c>
      <c r="H212" s="168">
        <v>1</v>
      </c>
      <c r="I212" s="169"/>
      <c r="J212" s="170">
        <f t="shared" si="0"/>
        <v>0</v>
      </c>
      <c r="K212" s="166" t="s">
        <v>20</v>
      </c>
      <c r="L212" s="34"/>
      <c r="M212" s="171" t="s">
        <v>20</v>
      </c>
      <c r="N212" s="172" t="s">
        <v>44</v>
      </c>
      <c r="O212" s="35"/>
      <c r="P212" s="173">
        <f t="shared" si="1"/>
        <v>0</v>
      </c>
      <c r="Q212" s="173">
        <v>0</v>
      </c>
      <c r="R212" s="173">
        <f t="shared" si="2"/>
        <v>0</v>
      </c>
      <c r="S212" s="173">
        <v>0</v>
      </c>
      <c r="T212" s="174">
        <f t="shared" si="3"/>
        <v>0</v>
      </c>
      <c r="AR212" s="17" t="s">
        <v>277</v>
      </c>
      <c r="AT212" s="17" t="s">
        <v>121</v>
      </c>
      <c r="AU212" s="17" t="s">
        <v>22</v>
      </c>
      <c r="AY212" s="17" t="s">
        <v>119</v>
      </c>
      <c r="BE212" s="175">
        <f t="shared" si="4"/>
        <v>0</v>
      </c>
      <c r="BF212" s="175">
        <f t="shared" si="5"/>
        <v>0</v>
      </c>
      <c r="BG212" s="175">
        <f t="shared" si="6"/>
        <v>0</v>
      </c>
      <c r="BH212" s="175">
        <f t="shared" si="7"/>
        <v>0</v>
      </c>
      <c r="BI212" s="175">
        <f t="shared" si="8"/>
        <v>0</v>
      </c>
      <c r="BJ212" s="17" t="s">
        <v>22</v>
      </c>
      <c r="BK212" s="175">
        <f t="shared" si="9"/>
        <v>0</v>
      </c>
      <c r="BL212" s="17" t="s">
        <v>277</v>
      </c>
      <c r="BM212" s="17" t="s">
        <v>399</v>
      </c>
    </row>
    <row r="213" spans="2:65" s="1" customFormat="1" ht="22.5" customHeight="1" x14ac:dyDescent="0.3">
      <c r="B213" s="163"/>
      <c r="C213" s="164" t="s">
        <v>305</v>
      </c>
      <c r="D213" s="164" t="s">
        <v>121</v>
      </c>
      <c r="E213" s="165" t="s">
        <v>306</v>
      </c>
      <c r="F213" s="166" t="s">
        <v>307</v>
      </c>
      <c r="G213" s="167" t="s">
        <v>276</v>
      </c>
      <c r="H213" s="168">
        <v>1</v>
      </c>
      <c r="I213" s="169"/>
      <c r="J213" s="170">
        <f t="shared" si="0"/>
        <v>0</v>
      </c>
      <c r="K213" s="166" t="s">
        <v>20</v>
      </c>
      <c r="L213" s="34"/>
      <c r="M213" s="171" t="s">
        <v>20</v>
      </c>
      <c r="N213" s="221" t="s">
        <v>44</v>
      </c>
      <c r="O213" s="222"/>
      <c r="P213" s="223">
        <f t="shared" si="1"/>
        <v>0</v>
      </c>
      <c r="Q213" s="223">
        <v>0</v>
      </c>
      <c r="R213" s="223">
        <f t="shared" si="2"/>
        <v>0</v>
      </c>
      <c r="S213" s="223">
        <v>0</v>
      </c>
      <c r="T213" s="224">
        <f t="shared" si="3"/>
        <v>0</v>
      </c>
      <c r="AR213" s="17" t="s">
        <v>277</v>
      </c>
      <c r="AT213" s="17" t="s">
        <v>121</v>
      </c>
      <c r="AU213" s="17" t="s">
        <v>22</v>
      </c>
      <c r="AY213" s="17" t="s">
        <v>119</v>
      </c>
      <c r="BE213" s="175">
        <f t="shared" si="4"/>
        <v>0</v>
      </c>
      <c r="BF213" s="175">
        <f t="shared" si="5"/>
        <v>0</v>
      </c>
      <c r="BG213" s="175">
        <f t="shared" si="6"/>
        <v>0</v>
      </c>
      <c r="BH213" s="175">
        <f t="shared" si="7"/>
        <v>0</v>
      </c>
      <c r="BI213" s="175">
        <f t="shared" si="8"/>
        <v>0</v>
      </c>
      <c r="BJ213" s="17" t="s">
        <v>22</v>
      </c>
      <c r="BK213" s="175">
        <f t="shared" si="9"/>
        <v>0</v>
      </c>
      <c r="BL213" s="17" t="s">
        <v>277</v>
      </c>
      <c r="BM213" s="17" t="s">
        <v>400</v>
      </c>
    </row>
    <row r="214" spans="2:65" s="1" customFormat="1" ht="6.95" customHeight="1" x14ac:dyDescent="0.3">
      <c r="B214" s="49"/>
      <c r="C214" s="50"/>
      <c r="D214" s="50"/>
      <c r="E214" s="50"/>
      <c r="F214" s="50"/>
      <c r="G214" s="50"/>
      <c r="H214" s="50"/>
      <c r="I214" s="115"/>
      <c r="J214" s="50"/>
      <c r="K214" s="50"/>
      <c r="L214" s="34"/>
    </row>
    <row r="222" spans="2:65" x14ac:dyDescent="0.3">
      <c r="AT222" s="225"/>
    </row>
  </sheetData>
  <sheetProtection password="CC35" sheet="1" objects="1" scenarios="1" formatColumns="0" formatRows="0" sort="0" autoFilter="0"/>
  <autoFilter ref="C85:K85"/>
  <mergeCells count="9">
    <mergeCell ref="E78:H78"/>
    <mergeCell ref="G1:H1"/>
    <mergeCell ref="L2:V2"/>
    <mergeCell ref="E7:H7"/>
    <mergeCell ref="E9:H9"/>
    <mergeCell ref="E24:H24"/>
    <mergeCell ref="E45:H45"/>
    <mergeCell ref="E47:H47"/>
    <mergeCell ref="E76:H76"/>
  </mergeCells>
  <hyperlinks>
    <hyperlink ref="F1:G1" location="C2" tooltip="Krycí list soupisu" display="1) Krycí list soupisu"/>
    <hyperlink ref="G1:H1" location="C54" tooltip="Rekapitulace" display="2) Rekapitulace"/>
    <hyperlink ref="J1" location="C85" tooltip="Soupis prací" display="3) Soupis prací"/>
    <hyperlink ref="L1:V1" location="'Rekapitulace stavby'!C2" tooltip="Rekapitulace stavby" display="Rekapitulace stavby"/>
  </hyperlinks>
  <pageMargins left="0.58333331346511841" right="0.58333331346511841" top="0.58333331346511841" bottom="0.58333331346511841" header="0" footer="0"/>
  <pageSetup paperSize="9" fitToHeight="100" orientation="landscape" blackAndWhite="1" errors="blank" r:id="rId1"/>
  <headerFooter>
    <oddFooter>&amp;CStrana &amp;P z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212"/>
  <sheetViews>
    <sheetView showGridLines="0" zoomScaleNormal="100" workbookViewId="0"/>
  </sheetViews>
  <sheetFormatPr defaultRowHeight="13.5" x14ac:dyDescent="0.3"/>
  <cols>
    <col min="1" max="1" width="8.33203125" style="236" customWidth="1"/>
    <col min="2" max="2" width="1.6640625" style="236" customWidth="1"/>
    <col min="3" max="4" width="5" style="236" customWidth="1"/>
    <col min="5" max="5" width="11.6640625" style="236" customWidth="1"/>
    <col min="6" max="6" width="9.1640625" style="236" customWidth="1"/>
    <col min="7" max="7" width="5" style="236" customWidth="1"/>
    <col min="8" max="8" width="77.83203125" style="236" customWidth="1"/>
    <col min="9" max="10" width="20" style="236" customWidth="1"/>
    <col min="11" max="11" width="1.6640625" style="236" customWidth="1"/>
    <col min="12" max="16384" width="9.33203125" style="236"/>
  </cols>
  <sheetData>
    <row r="1" spans="2:11" ht="37.5" customHeight="1" x14ac:dyDescent="0.3"/>
    <row r="2" spans="2:11" ht="7.5" customHeight="1" x14ac:dyDescent="0.3">
      <c r="B2" s="237"/>
      <c r="C2" s="238"/>
      <c r="D2" s="238"/>
      <c r="E2" s="238"/>
      <c r="F2" s="238"/>
      <c r="G2" s="238"/>
      <c r="H2" s="238"/>
      <c r="I2" s="238"/>
      <c r="J2" s="238"/>
      <c r="K2" s="239"/>
    </row>
    <row r="3" spans="2:11" s="242" customFormat="1" ht="45" customHeight="1" x14ac:dyDescent="0.3">
      <c r="B3" s="240"/>
      <c r="C3" s="359" t="s">
        <v>408</v>
      </c>
      <c r="D3" s="359"/>
      <c r="E3" s="359"/>
      <c r="F3" s="359"/>
      <c r="G3" s="359"/>
      <c r="H3" s="359"/>
      <c r="I3" s="359"/>
      <c r="J3" s="359"/>
      <c r="K3" s="241"/>
    </row>
    <row r="4" spans="2:11" ht="25.5" customHeight="1" x14ac:dyDescent="0.3">
      <c r="B4" s="243"/>
      <c r="C4" s="360" t="s">
        <v>409</v>
      </c>
      <c r="D4" s="360"/>
      <c r="E4" s="360"/>
      <c r="F4" s="360"/>
      <c r="G4" s="360"/>
      <c r="H4" s="360"/>
      <c r="I4" s="360"/>
      <c r="J4" s="360"/>
      <c r="K4" s="244"/>
    </row>
    <row r="5" spans="2:11" ht="5.25" customHeight="1" x14ac:dyDescent="0.3">
      <c r="B5" s="243"/>
      <c r="C5" s="245"/>
      <c r="D5" s="245"/>
      <c r="E5" s="245"/>
      <c r="F5" s="245"/>
      <c r="G5" s="245"/>
      <c r="H5" s="245"/>
      <c r="I5" s="245"/>
      <c r="J5" s="245"/>
      <c r="K5" s="244"/>
    </row>
    <row r="6" spans="2:11" ht="15" customHeight="1" x14ac:dyDescent="0.3">
      <c r="B6" s="243"/>
      <c r="C6" s="361" t="s">
        <v>410</v>
      </c>
      <c r="D6" s="361"/>
      <c r="E6" s="361"/>
      <c r="F6" s="361"/>
      <c r="G6" s="361"/>
      <c r="H6" s="361"/>
      <c r="I6" s="361"/>
      <c r="J6" s="361"/>
      <c r="K6" s="244"/>
    </row>
    <row r="7" spans="2:11" ht="15" customHeight="1" x14ac:dyDescent="0.3">
      <c r="B7" s="247"/>
      <c r="C7" s="361" t="s">
        <v>411</v>
      </c>
      <c r="D7" s="361"/>
      <c r="E7" s="361"/>
      <c r="F7" s="361"/>
      <c r="G7" s="361"/>
      <c r="H7" s="361"/>
      <c r="I7" s="361"/>
      <c r="J7" s="361"/>
      <c r="K7" s="244"/>
    </row>
    <row r="8" spans="2:11" ht="12.75" customHeight="1" x14ac:dyDescent="0.3">
      <c r="B8" s="247"/>
      <c r="C8" s="246"/>
      <c r="D8" s="246"/>
      <c r="E8" s="246"/>
      <c r="F8" s="246"/>
      <c r="G8" s="246"/>
      <c r="H8" s="246"/>
      <c r="I8" s="246"/>
      <c r="J8" s="246"/>
      <c r="K8" s="244"/>
    </row>
    <row r="9" spans="2:11" ht="15" customHeight="1" x14ac:dyDescent="0.3">
      <c r="B9" s="247"/>
      <c r="C9" s="361" t="s">
        <v>412</v>
      </c>
      <c r="D9" s="361"/>
      <c r="E9" s="361"/>
      <c r="F9" s="361"/>
      <c r="G9" s="361"/>
      <c r="H9" s="361"/>
      <c r="I9" s="361"/>
      <c r="J9" s="361"/>
      <c r="K9" s="244"/>
    </row>
    <row r="10" spans="2:11" ht="15" customHeight="1" x14ac:dyDescent="0.3">
      <c r="B10" s="247"/>
      <c r="C10" s="246"/>
      <c r="D10" s="361" t="s">
        <v>413</v>
      </c>
      <c r="E10" s="361"/>
      <c r="F10" s="361"/>
      <c r="G10" s="361"/>
      <c r="H10" s="361"/>
      <c r="I10" s="361"/>
      <c r="J10" s="361"/>
      <c r="K10" s="244"/>
    </row>
    <row r="11" spans="2:11" ht="15" customHeight="1" x14ac:dyDescent="0.3">
      <c r="B11" s="247"/>
      <c r="C11" s="248"/>
      <c r="D11" s="361" t="s">
        <v>414</v>
      </c>
      <c r="E11" s="361"/>
      <c r="F11" s="361"/>
      <c r="G11" s="361"/>
      <c r="H11" s="361"/>
      <c r="I11" s="361"/>
      <c r="J11" s="361"/>
      <c r="K11" s="244"/>
    </row>
    <row r="12" spans="2:11" ht="12.75" customHeight="1" x14ac:dyDescent="0.3">
      <c r="B12" s="247"/>
      <c r="C12" s="248"/>
      <c r="D12" s="248"/>
      <c r="E12" s="248"/>
      <c r="F12" s="248"/>
      <c r="G12" s="248"/>
      <c r="H12" s="248"/>
      <c r="I12" s="248"/>
      <c r="J12" s="248"/>
      <c r="K12" s="244"/>
    </row>
    <row r="13" spans="2:11" ht="15" customHeight="1" x14ac:dyDescent="0.3">
      <c r="B13" s="247"/>
      <c r="C13" s="248"/>
      <c r="D13" s="361" t="s">
        <v>415</v>
      </c>
      <c r="E13" s="361"/>
      <c r="F13" s="361"/>
      <c r="G13" s="361"/>
      <c r="H13" s="361"/>
      <c r="I13" s="361"/>
      <c r="J13" s="361"/>
      <c r="K13" s="244"/>
    </row>
    <row r="14" spans="2:11" ht="15" customHeight="1" x14ac:dyDescent="0.3">
      <c r="B14" s="247"/>
      <c r="C14" s="248"/>
      <c r="D14" s="361" t="s">
        <v>416</v>
      </c>
      <c r="E14" s="361"/>
      <c r="F14" s="361"/>
      <c r="G14" s="361"/>
      <c r="H14" s="361"/>
      <c r="I14" s="361"/>
      <c r="J14" s="361"/>
      <c r="K14" s="244"/>
    </row>
    <row r="15" spans="2:11" ht="15" customHeight="1" x14ac:dyDescent="0.3">
      <c r="B15" s="247"/>
      <c r="C15" s="248"/>
      <c r="D15" s="361" t="s">
        <v>417</v>
      </c>
      <c r="E15" s="361"/>
      <c r="F15" s="361"/>
      <c r="G15" s="361"/>
      <c r="H15" s="361"/>
      <c r="I15" s="361"/>
      <c r="J15" s="361"/>
      <c r="K15" s="244"/>
    </row>
    <row r="16" spans="2:11" ht="15" customHeight="1" x14ac:dyDescent="0.3">
      <c r="B16" s="247"/>
      <c r="C16" s="248"/>
      <c r="D16" s="248"/>
      <c r="E16" s="249" t="s">
        <v>79</v>
      </c>
      <c r="F16" s="361" t="s">
        <v>418</v>
      </c>
      <c r="G16" s="361"/>
      <c r="H16" s="361"/>
      <c r="I16" s="361"/>
      <c r="J16" s="361"/>
      <c r="K16" s="244"/>
    </row>
    <row r="17" spans="2:11" ht="15" customHeight="1" x14ac:dyDescent="0.3">
      <c r="B17" s="247"/>
      <c r="C17" s="248"/>
      <c r="D17" s="248"/>
      <c r="E17" s="249" t="s">
        <v>419</v>
      </c>
      <c r="F17" s="361" t="s">
        <v>420</v>
      </c>
      <c r="G17" s="361"/>
      <c r="H17" s="361"/>
      <c r="I17" s="361"/>
      <c r="J17" s="361"/>
      <c r="K17" s="244"/>
    </row>
    <row r="18" spans="2:11" ht="15" customHeight="1" x14ac:dyDescent="0.3">
      <c r="B18" s="247"/>
      <c r="C18" s="248"/>
      <c r="D18" s="248"/>
      <c r="E18" s="249" t="s">
        <v>421</v>
      </c>
      <c r="F18" s="361" t="s">
        <v>422</v>
      </c>
      <c r="G18" s="361"/>
      <c r="H18" s="361"/>
      <c r="I18" s="361"/>
      <c r="J18" s="361"/>
      <c r="K18" s="244"/>
    </row>
    <row r="19" spans="2:11" ht="15" customHeight="1" x14ac:dyDescent="0.3">
      <c r="B19" s="247"/>
      <c r="C19" s="248"/>
      <c r="D19" s="248"/>
      <c r="E19" s="249" t="s">
        <v>423</v>
      </c>
      <c r="F19" s="361" t="s">
        <v>424</v>
      </c>
      <c r="G19" s="361"/>
      <c r="H19" s="361"/>
      <c r="I19" s="361"/>
      <c r="J19" s="361"/>
      <c r="K19" s="244"/>
    </row>
    <row r="20" spans="2:11" ht="15" customHeight="1" x14ac:dyDescent="0.3">
      <c r="B20" s="247"/>
      <c r="C20" s="248"/>
      <c r="D20" s="248"/>
      <c r="E20" s="249" t="s">
        <v>425</v>
      </c>
      <c r="F20" s="361" t="s">
        <v>426</v>
      </c>
      <c r="G20" s="361"/>
      <c r="H20" s="361"/>
      <c r="I20" s="361"/>
      <c r="J20" s="361"/>
      <c r="K20" s="244"/>
    </row>
    <row r="21" spans="2:11" ht="15" customHeight="1" x14ac:dyDescent="0.3">
      <c r="B21" s="247"/>
      <c r="C21" s="248"/>
      <c r="D21" s="248"/>
      <c r="E21" s="249" t="s">
        <v>427</v>
      </c>
      <c r="F21" s="361" t="s">
        <v>428</v>
      </c>
      <c r="G21" s="361"/>
      <c r="H21" s="361"/>
      <c r="I21" s="361"/>
      <c r="J21" s="361"/>
      <c r="K21" s="244"/>
    </row>
    <row r="22" spans="2:11" ht="12.75" customHeight="1" x14ac:dyDescent="0.3">
      <c r="B22" s="247"/>
      <c r="C22" s="248"/>
      <c r="D22" s="248"/>
      <c r="E22" s="248"/>
      <c r="F22" s="248"/>
      <c r="G22" s="248"/>
      <c r="H22" s="248"/>
      <c r="I22" s="248"/>
      <c r="J22" s="248"/>
      <c r="K22" s="244"/>
    </row>
    <row r="23" spans="2:11" ht="15" customHeight="1" x14ac:dyDescent="0.3">
      <c r="B23" s="247"/>
      <c r="C23" s="361" t="s">
        <v>429</v>
      </c>
      <c r="D23" s="361"/>
      <c r="E23" s="361"/>
      <c r="F23" s="361"/>
      <c r="G23" s="361"/>
      <c r="H23" s="361"/>
      <c r="I23" s="361"/>
      <c r="J23" s="361"/>
      <c r="K23" s="244"/>
    </row>
    <row r="24" spans="2:11" ht="15" customHeight="1" x14ac:dyDescent="0.3">
      <c r="B24" s="247"/>
      <c r="C24" s="361" t="s">
        <v>430</v>
      </c>
      <c r="D24" s="361"/>
      <c r="E24" s="361"/>
      <c r="F24" s="361"/>
      <c r="G24" s="361"/>
      <c r="H24" s="361"/>
      <c r="I24" s="361"/>
      <c r="J24" s="361"/>
      <c r="K24" s="244"/>
    </row>
    <row r="25" spans="2:11" ht="15" customHeight="1" x14ac:dyDescent="0.3">
      <c r="B25" s="247"/>
      <c r="C25" s="246"/>
      <c r="D25" s="361" t="s">
        <v>431</v>
      </c>
      <c r="E25" s="361"/>
      <c r="F25" s="361"/>
      <c r="G25" s="361"/>
      <c r="H25" s="361"/>
      <c r="I25" s="361"/>
      <c r="J25" s="361"/>
      <c r="K25" s="244"/>
    </row>
    <row r="26" spans="2:11" ht="15" customHeight="1" x14ac:dyDescent="0.3">
      <c r="B26" s="247"/>
      <c r="C26" s="248"/>
      <c r="D26" s="361" t="s">
        <v>432</v>
      </c>
      <c r="E26" s="361"/>
      <c r="F26" s="361"/>
      <c r="G26" s="361"/>
      <c r="H26" s="361"/>
      <c r="I26" s="361"/>
      <c r="J26" s="361"/>
      <c r="K26" s="244"/>
    </row>
    <row r="27" spans="2:11" ht="12.75" customHeight="1" x14ac:dyDescent="0.3">
      <c r="B27" s="247"/>
      <c r="C27" s="248"/>
      <c r="D27" s="248"/>
      <c r="E27" s="248"/>
      <c r="F27" s="248"/>
      <c r="G27" s="248"/>
      <c r="H27" s="248"/>
      <c r="I27" s="248"/>
      <c r="J27" s="248"/>
      <c r="K27" s="244"/>
    </row>
    <row r="28" spans="2:11" ht="15" customHeight="1" x14ac:dyDescent="0.3">
      <c r="B28" s="247"/>
      <c r="C28" s="248"/>
      <c r="D28" s="361" t="s">
        <v>433</v>
      </c>
      <c r="E28" s="361"/>
      <c r="F28" s="361"/>
      <c r="G28" s="361"/>
      <c r="H28" s="361"/>
      <c r="I28" s="361"/>
      <c r="J28" s="361"/>
      <c r="K28" s="244"/>
    </row>
    <row r="29" spans="2:11" ht="15" customHeight="1" x14ac:dyDescent="0.3">
      <c r="B29" s="247"/>
      <c r="C29" s="248"/>
      <c r="D29" s="361" t="s">
        <v>434</v>
      </c>
      <c r="E29" s="361"/>
      <c r="F29" s="361"/>
      <c r="G29" s="361"/>
      <c r="H29" s="361"/>
      <c r="I29" s="361"/>
      <c r="J29" s="361"/>
      <c r="K29" s="244"/>
    </row>
    <row r="30" spans="2:11" ht="12.75" customHeight="1" x14ac:dyDescent="0.3">
      <c r="B30" s="247"/>
      <c r="C30" s="248"/>
      <c r="D30" s="248"/>
      <c r="E30" s="248"/>
      <c r="F30" s="248"/>
      <c r="G30" s="248"/>
      <c r="H30" s="248"/>
      <c r="I30" s="248"/>
      <c r="J30" s="248"/>
      <c r="K30" s="244"/>
    </row>
    <row r="31" spans="2:11" ht="15" customHeight="1" x14ac:dyDescent="0.3">
      <c r="B31" s="247"/>
      <c r="C31" s="248"/>
      <c r="D31" s="361" t="s">
        <v>435</v>
      </c>
      <c r="E31" s="361"/>
      <c r="F31" s="361"/>
      <c r="G31" s="361"/>
      <c r="H31" s="361"/>
      <c r="I31" s="361"/>
      <c r="J31" s="361"/>
      <c r="K31" s="244"/>
    </row>
    <row r="32" spans="2:11" ht="15" customHeight="1" x14ac:dyDescent="0.3">
      <c r="B32" s="247"/>
      <c r="C32" s="248"/>
      <c r="D32" s="361" t="s">
        <v>436</v>
      </c>
      <c r="E32" s="361"/>
      <c r="F32" s="361"/>
      <c r="G32" s="361"/>
      <c r="H32" s="361"/>
      <c r="I32" s="361"/>
      <c r="J32" s="361"/>
      <c r="K32" s="244"/>
    </row>
    <row r="33" spans="2:11" ht="15" customHeight="1" x14ac:dyDescent="0.3">
      <c r="B33" s="247"/>
      <c r="C33" s="248"/>
      <c r="D33" s="361" t="s">
        <v>437</v>
      </c>
      <c r="E33" s="361"/>
      <c r="F33" s="361"/>
      <c r="G33" s="361"/>
      <c r="H33" s="361"/>
      <c r="I33" s="361"/>
      <c r="J33" s="361"/>
      <c r="K33" s="244"/>
    </row>
    <row r="34" spans="2:11" ht="15" customHeight="1" x14ac:dyDescent="0.3">
      <c r="B34" s="247"/>
      <c r="C34" s="248"/>
      <c r="D34" s="246"/>
      <c r="E34" s="250" t="s">
        <v>104</v>
      </c>
      <c r="F34" s="246"/>
      <c r="G34" s="361" t="s">
        <v>438</v>
      </c>
      <c r="H34" s="361"/>
      <c r="I34" s="361"/>
      <c r="J34" s="361"/>
      <c r="K34" s="244"/>
    </row>
    <row r="35" spans="2:11" ht="30.75" customHeight="1" x14ac:dyDescent="0.3">
      <c r="B35" s="247"/>
      <c r="C35" s="248"/>
      <c r="D35" s="246"/>
      <c r="E35" s="250" t="s">
        <v>439</v>
      </c>
      <c r="F35" s="246"/>
      <c r="G35" s="361" t="s">
        <v>440</v>
      </c>
      <c r="H35" s="361"/>
      <c r="I35" s="361"/>
      <c r="J35" s="361"/>
      <c r="K35" s="244"/>
    </row>
    <row r="36" spans="2:11" ht="15" customHeight="1" x14ac:dyDescent="0.3">
      <c r="B36" s="247"/>
      <c r="C36" s="248"/>
      <c r="D36" s="246"/>
      <c r="E36" s="250" t="s">
        <v>54</v>
      </c>
      <c r="F36" s="246"/>
      <c r="G36" s="361" t="s">
        <v>441</v>
      </c>
      <c r="H36" s="361"/>
      <c r="I36" s="361"/>
      <c r="J36" s="361"/>
      <c r="K36" s="244"/>
    </row>
    <row r="37" spans="2:11" ht="15" customHeight="1" x14ac:dyDescent="0.3">
      <c r="B37" s="247"/>
      <c r="C37" s="248"/>
      <c r="D37" s="246"/>
      <c r="E37" s="250" t="s">
        <v>105</v>
      </c>
      <c r="F37" s="246"/>
      <c r="G37" s="361" t="s">
        <v>442</v>
      </c>
      <c r="H37" s="361"/>
      <c r="I37" s="361"/>
      <c r="J37" s="361"/>
      <c r="K37" s="244"/>
    </row>
    <row r="38" spans="2:11" ht="15" customHeight="1" x14ac:dyDescent="0.3">
      <c r="B38" s="247"/>
      <c r="C38" s="248"/>
      <c r="D38" s="246"/>
      <c r="E38" s="250" t="s">
        <v>106</v>
      </c>
      <c r="F38" s="246"/>
      <c r="G38" s="361" t="s">
        <v>443</v>
      </c>
      <c r="H38" s="361"/>
      <c r="I38" s="361"/>
      <c r="J38" s="361"/>
      <c r="K38" s="244"/>
    </row>
    <row r="39" spans="2:11" ht="15" customHeight="1" x14ac:dyDescent="0.3">
      <c r="B39" s="247"/>
      <c r="C39" s="248"/>
      <c r="D39" s="246"/>
      <c r="E39" s="250" t="s">
        <v>107</v>
      </c>
      <c r="F39" s="246"/>
      <c r="G39" s="361" t="s">
        <v>444</v>
      </c>
      <c r="H39" s="361"/>
      <c r="I39" s="361"/>
      <c r="J39" s="361"/>
      <c r="K39" s="244"/>
    </row>
    <row r="40" spans="2:11" ht="15" customHeight="1" x14ac:dyDescent="0.3">
      <c r="B40" s="247"/>
      <c r="C40" s="248"/>
      <c r="D40" s="246"/>
      <c r="E40" s="250" t="s">
        <v>445</v>
      </c>
      <c r="F40" s="246"/>
      <c r="G40" s="361" t="s">
        <v>446</v>
      </c>
      <c r="H40" s="361"/>
      <c r="I40" s="361"/>
      <c r="J40" s="361"/>
      <c r="K40" s="244"/>
    </row>
    <row r="41" spans="2:11" ht="15" customHeight="1" x14ac:dyDescent="0.3">
      <c r="B41" s="247"/>
      <c r="C41" s="248"/>
      <c r="D41" s="246"/>
      <c r="E41" s="250"/>
      <c r="F41" s="246"/>
      <c r="G41" s="361" t="s">
        <v>447</v>
      </c>
      <c r="H41" s="361"/>
      <c r="I41" s="361"/>
      <c r="J41" s="361"/>
      <c r="K41" s="244"/>
    </row>
    <row r="42" spans="2:11" ht="15" customHeight="1" x14ac:dyDescent="0.3">
      <c r="B42" s="247"/>
      <c r="C42" s="248"/>
      <c r="D42" s="246"/>
      <c r="E42" s="250" t="s">
        <v>448</v>
      </c>
      <c r="F42" s="246"/>
      <c r="G42" s="361" t="s">
        <v>449</v>
      </c>
      <c r="H42" s="361"/>
      <c r="I42" s="361"/>
      <c r="J42" s="361"/>
      <c r="K42" s="244"/>
    </row>
    <row r="43" spans="2:11" ht="15" customHeight="1" x14ac:dyDescent="0.3">
      <c r="B43" s="247"/>
      <c r="C43" s="248"/>
      <c r="D43" s="246"/>
      <c r="E43" s="250" t="s">
        <v>109</v>
      </c>
      <c r="F43" s="246"/>
      <c r="G43" s="361" t="s">
        <v>450</v>
      </c>
      <c r="H43" s="361"/>
      <c r="I43" s="361"/>
      <c r="J43" s="361"/>
      <c r="K43" s="244"/>
    </row>
    <row r="44" spans="2:11" ht="12.75" customHeight="1" x14ac:dyDescent="0.3">
      <c r="B44" s="247"/>
      <c r="C44" s="248"/>
      <c r="D44" s="246"/>
      <c r="E44" s="246"/>
      <c r="F44" s="246"/>
      <c r="G44" s="246"/>
      <c r="H44" s="246"/>
      <c r="I44" s="246"/>
      <c r="J44" s="246"/>
      <c r="K44" s="244"/>
    </row>
    <row r="45" spans="2:11" ht="15" customHeight="1" x14ac:dyDescent="0.3">
      <c r="B45" s="247"/>
      <c r="C45" s="248"/>
      <c r="D45" s="361" t="s">
        <v>451</v>
      </c>
      <c r="E45" s="361"/>
      <c r="F45" s="361"/>
      <c r="G45" s="361"/>
      <c r="H45" s="361"/>
      <c r="I45" s="361"/>
      <c r="J45" s="361"/>
      <c r="K45" s="244"/>
    </row>
    <row r="46" spans="2:11" ht="15" customHeight="1" x14ac:dyDescent="0.3">
      <c r="B46" s="247"/>
      <c r="C46" s="248"/>
      <c r="D46" s="248"/>
      <c r="E46" s="361" t="s">
        <v>452</v>
      </c>
      <c r="F46" s="361"/>
      <c r="G46" s="361"/>
      <c r="H46" s="361"/>
      <c r="I46" s="361"/>
      <c r="J46" s="361"/>
      <c r="K46" s="244"/>
    </row>
    <row r="47" spans="2:11" ht="15" customHeight="1" x14ac:dyDescent="0.3">
      <c r="B47" s="247"/>
      <c r="C47" s="248"/>
      <c r="D47" s="248"/>
      <c r="E47" s="361" t="s">
        <v>453</v>
      </c>
      <c r="F47" s="361"/>
      <c r="G47" s="361"/>
      <c r="H47" s="361"/>
      <c r="I47" s="361"/>
      <c r="J47" s="361"/>
      <c r="K47" s="244"/>
    </row>
    <row r="48" spans="2:11" ht="15" customHeight="1" x14ac:dyDescent="0.3">
      <c r="B48" s="247"/>
      <c r="C48" s="248"/>
      <c r="D48" s="248"/>
      <c r="E48" s="361" t="s">
        <v>454</v>
      </c>
      <c r="F48" s="361"/>
      <c r="G48" s="361"/>
      <c r="H48" s="361"/>
      <c r="I48" s="361"/>
      <c r="J48" s="361"/>
      <c r="K48" s="244"/>
    </row>
    <row r="49" spans="2:11" ht="15" customHeight="1" x14ac:dyDescent="0.3">
      <c r="B49" s="247"/>
      <c r="C49" s="248"/>
      <c r="D49" s="361" t="s">
        <v>455</v>
      </c>
      <c r="E49" s="361"/>
      <c r="F49" s="361"/>
      <c r="G49" s="361"/>
      <c r="H49" s="361"/>
      <c r="I49" s="361"/>
      <c r="J49" s="361"/>
      <c r="K49" s="244"/>
    </row>
    <row r="50" spans="2:11" ht="25.5" customHeight="1" x14ac:dyDescent="0.3">
      <c r="B50" s="243"/>
      <c r="C50" s="360" t="s">
        <v>456</v>
      </c>
      <c r="D50" s="360"/>
      <c r="E50" s="360"/>
      <c r="F50" s="360"/>
      <c r="G50" s="360"/>
      <c r="H50" s="360"/>
      <c r="I50" s="360"/>
      <c r="J50" s="360"/>
      <c r="K50" s="244"/>
    </row>
    <row r="51" spans="2:11" ht="5.25" customHeight="1" x14ac:dyDescent="0.3">
      <c r="B51" s="243"/>
      <c r="C51" s="245"/>
      <c r="D51" s="245"/>
      <c r="E51" s="245"/>
      <c r="F51" s="245"/>
      <c r="G51" s="245"/>
      <c r="H51" s="245"/>
      <c r="I51" s="245"/>
      <c r="J51" s="245"/>
      <c r="K51" s="244"/>
    </row>
    <row r="52" spans="2:11" ht="15" customHeight="1" x14ac:dyDescent="0.3">
      <c r="B52" s="243"/>
      <c r="C52" s="361" t="s">
        <v>457</v>
      </c>
      <c r="D52" s="361"/>
      <c r="E52" s="361"/>
      <c r="F52" s="361"/>
      <c r="G52" s="361"/>
      <c r="H52" s="361"/>
      <c r="I52" s="361"/>
      <c r="J52" s="361"/>
      <c r="K52" s="244"/>
    </row>
    <row r="53" spans="2:11" ht="15" customHeight="1" x14ac:dyDescent="0.3">
      <c r="B53" s="243"/>
      <c r="C53" s="361" t="s">
        <v>458</v>
      </c>
      <c r="D53" s="361"/>
      <c r="E53" s="361"/>
      <c r="F53" s="361"/>
      <c r="G53" s="361"/>
      <c r="H53" s="361"/>
      <c r="I53" s="361"/>
      <c r="J53" s="361"/>
      <c r="K53" s="244"/>
    </row>
    <row r="54" spans="2:11" ht="12.75" customHeight="1" x14ac:dyDescent="0.3">
      <c r="B54" s="243"/>
      <c r="C54" s="246"/>
      <c r="D54" s="246"/>
      <c r="E54" s="246"/>
      <c r="F54" s="246"/>
      <c r="G54" s="246"/>
      <c r="H54" s="246"/>
      <c r="I54" s="246"/>
      <c r="J54" s="246"/>
      <c r="K54" s="244"/>
    </row>
    <row r="55" spans="2:11" ht="15" customHeight="1" x14ac:dyDescent="0.3">
      <c r="B55" s="243"/>
      <c r="C55" s="361" t="s">
        <v>459</v>
      </c>
      <c r="D55" s="361"/>
      <c r="E55" s="361"/>
      <c r="F55" s="361"/>
      <c r="G55" s="361"/>
      <c r="H55" s="361"/>
      <c r="I55" s="361"/>
      <c r="J55" s="361"/>
      <c r="K55" s="244"/>
    </row>
    <row r="56" spans="2:11" ht="15" customHeight="1" x14ac:dyDescent="0.3">
      <c r="B56" s="243"/>
      <c r="C56" s="248"/>
      <c r="D56" s="361" t="s">
        <v>460</v>
      </c>
      <c r="E56" s="361"/>
      <c r="F56" s="361"/>
      <c r="G56" s="361"/>
      <c r="H56" s="361"/>
      <c r="I56" s="361"/>
      <c r="J56" s="361"/>
      <c r="K56" s="244"/>
    </row>
    <row r="57" spans="2:11" ht="15" customHeight="1" x14ac:dyDescent="0.3">
      <c r="B57" s="243"/>
      <c r="C57" s="248"/>
      <c r="D57" s="361" t="s">
        <v>461</v>
      </c>
      <c r="E57" s="361"/>
      <c r="F57" s="361"/>
      <c r="G57" s="361"/>
      <c r="H57" s="361"/>
      <c r="I57" s="361"/>
      <c r="J57" s="361"/>
      <c r="K57" s="244"/>
    </row>
    <row r="58" spans="2:11" ht="15" customHeight="1" x14ac:dyDescent="0.3">
      <c r="B58" s="243"/>
      <c r="C58" s="248"/>
      <c r="D58" s="361" t="s">
        <v>462</v>
      </c>
      <c r="E58" s="361"/>
      <c r="F58" s="361"/>
      <c r="G58" s="361"/>
      <c r="H58" s="361"/>
      <c r="I58" s="361"/>
      <c r="J58" s="361"/>
      <c r="K58" s="244"/>
    </row>
    <row r="59" spans="2:11" ht="15" customHeight="1" x14ac:dyDescent="0.3">
      <c r="B59" s="243"/>
      <c r="C59" s="248"/>
      <c r="D59" s="361" t="s">
        <v>463</v>
      </c>
      <c r="E59" s="361"/>
      <c r="F59" s="361"/>
      <c r="G59" s="361"/>
      <c r="H59" s="361"/>
      <c r="I59" s="361"/>
      <c r="J59" s="361"/>
      <c r="K59" s="244"/>
    </row>
    <row r="60" spans="2:11" ht="15" customHeight="1" x14ac:dyDescent="0.3">
      <c r="B60" s="243"/>
      <c r="C60" s="248"/>
      <c r="D60" s="362" t="s">
        <v>464</v>
      </c>
      <c r="E60" s="362"/>
      <c r="F60" s="362"/>
      <c r="G60" s="362"/>
      <c r="H60" s="362"/>
      <c r="I60" s="362"/>
      <c r="J60" s="362"/>
      <c r="K60" s="244"/>
    </row>
    <row r="61" spans="2:11" ht="15" customHeight="1" x14ac:dyDescent="0.3">
      <c r="B61" s="243"/>
      <c r="C61" s="248"/>
      <c r="D61" s="361" t="s">
        <v>465</v>
      </c>
      <c r="E61" s="361"/>
      <c r="F61" s="361"/>
      <c r="G61" s="361"/>
      <c r="H61" s="361"/>
      <c r="I61" s="361"/>
      <c r="J61" s="361"/>
      <c r="K61" s="244"/>
    </row>
    <row r="62" spans="2:11" ht="12.75" customHeight="1" x14ac:dyDescent="0.3">
      <c r="B62" s="243"/>
      <c r="C62" s="248"/>
      <c r="D62" s="248"/>
      <c r="E62" s="251"/>
      <c r="F62" s="248"/>
      <c r="G62" s="248"/>
      <c r="H62" s="248"/>
      <c r="I62" s="248"/>
      <c r="J62" s="248"/>
      <c r="K62" s="244"/>
    </row>
    <row r="63" spans="2:11" ht="15" customHeight="1" x14ac:dyDescent="0.3">
      <c r="B63" s="243"/>
      <c r="C63" s="248"/>
      <c r="D63" s="361" t="s">
        <v>466</v>
      </c>
      <c r="E63" s="361"/>
      <c r="F63" s="361"/>
      <c r="G63" s="361"/>
      <c r="H63" s="361"/>
      <c r="I63" s="361"/>
      <c r="J63" s="361"/>
      <c r="K63" s="244"/>
    </row>
    <row r="64" spans="2:11" ht="15" customHeight="1" x14ac:dyDescent="0.3">
      <c r="B64" s="243"/>
      <c r="C64" s="248"/>
      <c r="D64" s="362" t="s">
        <v>467</v>
      </c>
      <c r="E64" s="362"/>
      <c r="F64" s="362"/>
      <c r="G64" s="362"/>
      <c r="H64" s="362"/>
      <c r="I64" s="362"/>
      <c r="J64" s="362"/>
      <c r="K64" s="244"/>
    </row>
    <row r="65" spans="2:11" ht="15" customHeight="1" x14ac:dyDescent="0.3">
      <c r="B65" s="243"/>
      <c r="C65" s="248"/>
      <c r="D65" s="361" t="s">
        <v>468</v>
      </c>
      <c r="E65" s="361"/>
      <c r="F65" s="361"/>
      <c r="G65" s="361"/>
      <c r="H65" s="361"/>
      <c r="I65" s="361"/>
      <c r="J65" s="361"/>
      <c r="K65" s="244"/>
    </row>
    <row r="66" spans="2:11" ht="15" customHeight="1" x14ac:dyDescent="0.3">
      <c r="B66" s="243"/>
      <c r="C66" s="248"/>
      <c r="D66" s="361" t="s">
        <v>469</v>
      </c>
      <c r="E66" s="361"/>
      <c r="F66" s="361"/>
      <c r="G66" s="361"/>
      <c r="H66" s="361"/>
      <c r="I66" s="361"/>
      <c r="J66" s="361"/>
      <c r="K66" s="244"/>
    </row>
    <row r="67" spans="2:11" ht="15" customHeight="1" x14ac:dyDescent="0.3">
      <c r="B67" s="243"/>
      <c r="C67" s="248"/>
      <c r="D67" s="361" t="s">
        <v>470</v>
      </c>
      <c r="E67" s="361"/>
      <c r="F67" s="361"/>
      <c r="G67" s="361"/>
      <c r="H67" s="361"/>
      <c r="I67" s="361"/>
      <c r="J67" s="361"/>
      <c r="K67" s="244"/>
    </row>
    <row r="68" spans="2:11" ht="15" customHeight="1" x14ac:dyDescent="0.3">
      <c r="B68" s="243"/>
      <c r="C68" s="248"/>
      <c r="D68" s="361" t="s">
        <v>471</v>
      </c>
      <c r="E68" s="361"/>
      <c r="F68" s="361"/>
      <c r="G68" s="361"/>
      <c r="H68" s="361"/>
      <c r="I68" s="361"/>
      <c r="J68" s="361"/>
      <c r="K68" s="244"/>
    </row>
    <row r="69" spans="2:11" ht="12.75" customHeight="1" x14ac:dyDescent="0.3">
      <c r="B69" s="252"/>
      <c r="C69" s="253"/>
      <c r="D69" s="253"/>
      <c r="E69" s="253"/>
      <c r="F69" s="253"/>
      <c r="G69" s="253"/>
      <c r="H69" s="253"/>
      <c r="I69" s="253"/>
      <c r="J69" s="253"/>
      <c r="K69" s="254"/>
    </row>
    <row r="70" spans="2:11" ht="18.75" customHeight="1" x14ac:dyDescent="0.3">
      <c r="B70" s="255"/>
      <c r="C70" s="255"/>
      <c r="D70" s="255"/>
      <c r="E70" s="255"/>
      <c r="F70" s="255"/>
      <c r="G70" s="255"/>
      <c r="H70" s="255"/>
      <c r="I70" s="255"/>
      <c r="J70" s="255"/>
      <c r="K70" s="256"/>
    </row>
    <row r="71" spans="2:11" ht="18.75" customHeight="1" x14ac:dyDescent="0.3">
      <c r="B71" s="256"/>
      <c r="C71" s="256"/>
      <c r="D71" s="256"/>
      <c r="E71" s="256"/>
      <c r="F71" s="256"/>
      <c r="G71" s="256"/>
      <c r="H71" s="256"/>
      <c r="I71" s="256"/>
      <c r="J71" s="256"/>
      <c r="K71" s="256"/>
    </row>
    <row r="72" spans="2:11" ht="7.5" customHeight="1" x14ac:dyDescent="0.3">
      <c r="B72" s="257"/>
      <c r="C72" s="258"/>
      <c r="D72" s="258"/>
      <c r="E72" s="258"/>
      <c r="F72" s="258"/>
      <c r="G72" s="258"/>
      <c r="H72" s="258"/>
      <c r="I72" s="258"/>
      <c r="J72" s="258"/>
      <c r="K72" s="259"/>
    </row>
    <row r="73" spans="2:11" ht="45" customHeight="1" x14ac:dyDescent="0.3">
      <c r="B73" s="260"/>
      <c r="C73" s="363" t="s">
        <v>407</v>
      </c>
      <c r="D73" s="363"/>
      <c r="E73" s="363"/>
      <c r="F73" s="363"/>
      <c r="G73" s="363"/>
      <c r="H73" s="363"/>
      <c r="I73" s="363"/>
      <c r="J73" s="363"/>
      <c r="K73" s="261"/>
    </row>
    <row r="74" spans="2:11" ht="17.25" customHeight="1" x14ac:dyDescent="0.3">
      <c r="B74" s="260"/>
      <c r="C74" s="262" t="s">
        <v>472</v>
      </c>
      <c r="D74" s="262"/>
      <c r="E74" s="262"/>
      <c r="F74" s="262" t="s">
        <v>473</v>
      </c>
      <c r="G74" s="263"/>
      <c r="H74" s="262" t="s">
        <v>105</v>
      </c>
      <c r="I74" s="262" t="s">
        <v>58</v>
      </c>
      <c r="J74" s="262" t="s">
        <v>474</v>
      </c>
      <c r="K74" s="261"/>
    </row>
    <row r="75" spans="2:11" ht="17.25" customHeight="1" x14ac:dyDescent="0.3">
      <c r="B75" s="260"/>
      <c r="C75" s="264" t="s">
        <v>475</v>
      </c>
      <c r="D75" s="264"/>
      <c r="E75" s="264"/>
      <c r="F75" s="265" t="s">
        <v>476</v>
      </c>
      <c r="G75" s="266"/>
      <c r="H75" s="264"/>
      <c r="I75" s="264"/>
      <c r="J75" s="264" t="s">
        <v>477</v>
      </c>
      <c r="K75" s="261"/>
    </row>
    <row r="76" spans="2:11" ht="5.25" customHeight="1" x14ac:dyDescent="0.3">
      <c r="B76" s="260"/>
      <c r="C76" s="267"/>
      <c r="D76" s="267"/>
      <c r="E76" s="267"/>
      <c r="F76" s="267"/>
      <c r="G76" s="268"/>
      <c r="H76" s="267"/>
      <c r="I76" s="267"/>
      <c r="J76" s="267"/>
      <c r="K76" s="261"/>
    </row>
    <row r="77" spans="2:11" ht="15" customHeight="1" x14ac:dyDescent="0.3">
      <c r="B77" s="260"/>
      <c r="C77" s="250" t="s">
        <v>54</v>
      </c>
      <c r="D77" s="267"/>
      <c r="E77" s="267"/>
      <c r="F77" s="269" t="s">
        <v>478</v>
      </c>
      <c r="G77" s="268"/>
      <c r="H77" s="250" t="s">
        <v>479</v>
      </c>
      <c r="I77" s="250" t="s">
        <v>480</v>
      </c>
      <c r="J77" s="250">
        <v>20</v>
      </c>
      <c r="K77" s="261"/>
    </row>
    <row r="78" spans="2:11" ht="15" customHeight="1" x14ac:dyDescent="0.3">
      <c r="B78" s="260"/>
      <c r="C78" s="250" t="s">
        <v>481</v>
      </c>
      <c r="D78" s="250"/>
      <c r="E78" s="250"/>
      <c r="F78" s="269" t="s">
        <v>478</v>
      </c>
      <c r="G78" s="268"/>
      <c r="H78" s="250" t="s">
        <v>482</v>
      </c>
      <c r="I78" s="250" t="s">
        <v>480</v>
      </c>
      <c r="J78" s="250">
        <v>120</v>
      </c>
      <c r="K78" s="261"/>
    </row>
    <row r="79" spans="2:11" ht="15" customHeight="1" x14ac:dyDescent="0.3">
      <c r="B79" s="270"/>
      <c r="C79" s="250" t="s">
        <v>483</v>
      </c>
      <c r="D79" s="250"/>
      <c r="E79" s="250"/>
      <c r="F79" s="269" t="s">
        <v>484</v>
      </c>
      <c r="G79" s="268"/>
      <c r="H79" s="250" t="s">
        <v>485</v>
      </c>
      <c r="I79" s="250" t="s">
        <v>480</v>
      </c>
      <c r="J79" s="250">
        <v>50</v>
      </c>
      <c r="K79" s="261"/>
    </row>
    <row r="80" spans="2:11" ht="15" customHeight="1" x14ac:dyDescent="0.3">
      <c r="B80" s="270"/>
      <c r="C80" s="250" t="s">
        <v>486</v>
      </c>
      <c r="D80" s="250"/>
      <c r="E80" s="250"/>
      <c r="F80" s="269" t="s">
        <v>478</v>
      </c>
      <c r="G80" s="268"/>
      <c r="H80" s="250" t="s">
        <v>487</v>
      </c>
      <c r="I80" s="250" t="s">
        <v>488</v>
      </c>
      <c r="J80" s="250"/>
      <c r="K80" s="261"/>
    </row>
    <row r="81" spans="2:11" ht="15" customHeight="1" x14ac:dyDescent="0.3">
      <c r="B81" s="270"/>
      <c r="C81" s="271" t="s">
        <v>489</v>
      </c>
      <c r="D81" s="271"/>
      <c r="E81" s="271"/>
      <c r="F81" s="272" t="s">
        <v>484</v>
      </c>
      <c r="G81" s="271"/>
      <c r="H81" s="271" t="s">
        <v>490</v>
      </c>
      <c r="I81" s="271" t="s">
        <v>480</v>
      </c>
      <c r="J81" s="271">
        <v>15</v>
      </c>
      <c r="K81" s="261"/>
    </row>
    <row r="82" spans="2:11" ht="15" customHeight="1" x14ac:dyDescent="0.3">
      <c r="B82" s="270"/>
      <c r="C82" s="271" t="s">
        <v>491</v>
      </c>
      <c r="D82" s="271"/>
      <c r="E82" s="271"/>
      <c r="F82" s="272" t="s">
        <v>484</v>
      </c>
      <c r="G82" s="271"/>
      <c r="H82" s="271" t="s">
        <v>492</v>
      </c>
      <c r="I82" s="271" t="s">
        <v>480</v>
      </c>
      <c r="J82" s="271">
        <v>15</v>
      </c>
      <c r="K82" s="261"/>
    </row>
    <row r="83" spans="2:11" ht="15" customHeight="1" x14ac:dyDescent="0.3">
      <c r="B83" s="270"/>
      <c r="C83" s="271" t="s">
        <v>493</v>
      </c>
      <c r="D83" s="271"/>
      <c r="E83" s="271"/>
      <c r="F83" s="272" t="s">
        <v>484</v>
      </c>
      <c r="G83" s="271"/>
      <c r="H83" s="271" t="s">
        <v>494</v>
      </c>
      <c r="I83" s="271" t="s">
        <v>480</v>
      </c>
      <c r="J83" s="271">
        <v>20</v>
      </c>
      <c r="K83" s="261"/>
    </row>
    <row r="84" spans="2:11" ht="15" customHeight="1" x14ac:dyDescent="0.3">
      <c r="B84" s="270"/>
      <c r="C84" s="271" t="s">
        <v>495</v>
      </c>
      <c r="D84" s="271"/>
      <c r="E84" s="271"/>
      <c r="F84" s="272" t="s">
        <v>484</v>
      </c>
      <c r="G84" s="271"/>
      <c r="H84" s="271" t="s">
        <v>496</v>
      </c>
      <c r="I84" s="271" t="s">
        <v>480</v>
      </c>
      <c r="J84" s="271">
        <v>20</v>
      </c>
      <c r="K84" s="261"/>
    </row>
    <row r="85" spans="2:11" ht="15" customHeight="1" x14ac:dyDescent="0.3">
      <c r="B85" s="270"/>
      <c r="C85" s="250" t="s">
        <v>497</v>
      </c>
      <c r="D85" s="250"/>
      <c r="E85" s="250"/>
      <c r="F85" s="269" t="s">
        <v>484</v>
      </c>
      <c r="G85" s="268"/>
      <c r="H85" s="250" t="s">
        <v>498</v>
      </c>
      <c r="I85" s="250" t="s">
        <v>480</v>
      </c>
      <c r="J85" s="250">
        <v>50</v>
      </c>
      <c r="K85" s="261"/>
    </row>
    <row r="86" spans="2:11" ht="15" customHeight="1" x14ac:dyDescent="0.3">
      <c r="B86" s="270"/>
      <c r="C86" s="250" t="s">
        <v>499</v>
      </c>
      <c r="D86" s="250"/>
      <c r="E86" s="250"/>
      <c r="F86" s="269" t="s">
        <v>484</v>
      </c>
      <c r="G86" s="268"/>
      <c r="H86" s="250" t="s">
        <v>500</v>
      </c>
      <c r="I86" s="250" t="s">
        <v>480</v>
      </c>
      <c r="J86" s="250">
        <v>20</v>
      </c>
      <c r="K86" s="261"/>
    </row>
    <row r="87" spans="2:11" ht="15" customHeight="1" x14ac:dyDescent="0.3">
      <c r="B87" s="270"/>
      <c r="C87" s="250" t="s">
        <v>501</v>
      </c>
      <c r="D87" s="250"/>
      <c r="E87" s="250"/>
      <c r="F87" s="269" t="s">
        <v>484</v>
      </c>
      <c r="G87" s="268"/>
      <c r="H87" s="250" t="s">
        <v>502</v>
      </c>
      <c r="I87" s="250" t="s">
        <v>480</v>
      </c>
      <c r="J87" s="250">
        <v>20</v>
      </c>
      <c r="K87" s="261"/>
    </row>
    <row r="88" spans="2:11" ht="15" customHeight="1" x14ac:dyDescent="0.3">
      <c r="B88" s="270"/>
      <c r="C88" s="250" t="s">
        <v>503</v>
      </c>
      <c r="D88" s="250"/>
      <c r="E88" s="250"/>
      <c r="F88" s="269" t="s">
        <v>484</v>
      </c>
      <c r="G88" s="268"/>
      <c r="H88" s="250" t="s">
        <v>504</v>
      </c>
      <c r="I88" s="250" t="s">
        <v>480</v>
      </c>
      <c r="J88" s="250">
        <v>50</v>
      </c>
      <c r="K88" s="261"/>
    </row>
    <row r="89" spans="2:11" ht="15" customHeight="1" x14ac:dyDescent="0.3">
      <c r="B89" s="270"/>
      <c r="C89" s="250" t="s">
        <v>505</v>
      </c>
      <c r="D89" s="250"/>
      <c r="E89" s="250"/>
      <c r="F89" s="269" t="s">
        <v>484</v>
      </c>
      <c r="G89" s="268"/>
      <c r="H89" s="250" t="s">
        <v>505</v>
      </c>
      <c r="I89" s="250" t="s">
        <v>480</v>
      </c>
      <c r="J89" s="250">
        <v>50</v>
      </c>
      <c r="K89" s="261"/>
    </row>
    <row r="90" spans="2:11" ht="15" customHeight="1" x14ac:dyDescent="0.3">
      <c r="B90" s="270"/>
      <c r="C90" s="250" t="s">
        <v>110</v>
      </c>
      <c r="D90" s="250"/>
      <c r="E90" s="250"/>
      <c r="F90" s="269" t="s">
        <v>484</v>
      </c>
      <c r="G90" s="268"/>
      <c r="H90" s="250" t="s">
        <v>506</v>
      </c>
      <c r="I90" s="250" t="s">
        <v>480</v>
      </c>
      <c r="J90" s="250">
        <v>255</v>
      </c>
      <c r="K90" s="261"/>
    </row>
    <row r="91" spans="2:11" ht="15" customHeight="1" x14ac:dyDescent="0.3">
      <c r="B91" s="270"/>
      <c r="C91" s="250" t="s">
        <v>507</v>
      </c>
      <c r="D91" s="250"/>
      <c r="E91" s="250"/>
      <c r="F91" s="269" t="s">
        <v>478</v>
      </c>
      <c r="G91" s="268"/>
      <c r="H91" s="250" t="s">
        <v>508</v>
      </c>
      <c r="I91" s="250" t="s">
        <v>509</v>
      </c>
      <c r="J91" s="250"/>
      <c r="K91" s="261"/>
    </row>
    <row r="92" spans="2:11" ht="15" customHeight="1" x14ac:dyDescent="0.3">
      <c r="B92" s="270"/>
      <c r="C92" s="250" t="s">
        <v>510</v>
      </c>
      <c r="D92" s="250"/>
      <c r="E92" s="250"/>
      <c r="F92" s="269" t="s">
        <v>478</v>
      </c>
      <c r="G92" s="268"/>
      <c r="H92" s="250" t="s">
        <v>511</v>
      </c>
      <c r="I92" s="250" t="s">
        <v>512</v>
      </c>
      <c r="J92" s="250"/>
      <c r="K92" s="261"/>
    </row>
    <row r="93" spans="2:11" ht="15" customHeight="1" x14ac:dyDescent="0.3">
      <c r="B93" s="270"/>
      <c r="C93" s="250" t="s">
        <v>513</v>
      </c>
      <c r="D93" s="250"/>
      <c r="E93" s="250"/>
      <c r="F93" s="269" t="s">
        <v>478</v>
      </c>
      <c r="G93" s="268"/>
      <c r="H93" s="250" t="s">
        <v>513</v>
      </c>
      <c r="I93" s="250" t="s">
        <v>512</v>
      </c>
      <c r="J93" s="250"/>
      <c r="K93" s="261"/>
    </row>
    <row r="94" spans="2:11" ht="15" customHeight="1" x14ac:dyDescent="0.3">
      <c r="B94" s="270"/>
      <c r="C94" s="250" t="s">
        <v>39</v>
      </c>
      <c r="D94" s="250"/>
      <c r="E94" s="250"/>
      <c r="F94" s="269" t="s">
        <v>478</v>
      </c>
      <c r="G94" s="268"/>
      <c r="H94" s="250" t="s">
        <v>514</v>
      </c>
      <c r="I94" s="250" t="s">
        <v>512</v>
      </c>
      <c r="J94" s="250"/>
      <c r="K94" s="261"/>
    </row>
    <row r="95" spans="2:11" ht="15" customHeight="1" x14ac:dyDescent="0.3">
      <c r="B95" s="270"/>
      <c r="C95" s="250" t="s">
        <v>49</v>
      </c>
      <c r="D95" s="250"/>
      <c r="E95" s="250"/>
      <c r="F95" s="269" t="s">
        <v>478</v>
      </c>
      <c r="G95" s="268"/>
      <c r="H95" s="250" t="s">
        <v>515</v>
      </c>
      <c r="I95" s="250" t="s">
        <v>512</v>
      </c>
      <c r="J95" s="250"/>
      <c r="K95" s="261"/>
    </row>
    <row r="96" spans="2:11" ht="15" customHeight="1" x14ac:dyDescent="0.3">
      <c r="B96" s="273"/>
      <c r="C96" s="274"/>
      <c r="D96" s="274"/>
      <c r="E96" s="274"/>
      <c r="F96" s="274"/>
      <c r="G96" s="274"/>
      <c r="H96" s="274"/>
      <c r="I96" s="274"/>
      <c r="J96" s="274"/>
      <c r="K96" s="275"/>
    </row>
    <row r="97" spans="2:11" ht="18.75" customHeight="1" x14ac:dyDescent="0.3">
      <c r="B97" s="276"/>
      <c r="C97" s="277"/>
      <c r="D97" s="277"/>
      <c r="E97" s="277"/>
      <c r="F97" s="277"/>
      <c r="G97" s="277"/>
      <c r="H97" s="277"/>
      <c r="I97" s="277"/>
      <c r="J97" s="277"/>
      <c r="K97" s="276"/>
    </row>
    <row r="98" spans="2:11" ht="18.75" customHeight="1" x14ac:dyDescent="0.3">
      <c r="B98" s="256"/>
      <c r="C98" s="256"/>
      <c r="D98" s="256"/>
      <c r="E98" s="256"/>
      <c r="F98" s="256"/>
      <c r="G98" s="256"/>
      <c r="H98" s="256"/>
      <c r="I98" s="256"/>
      <c r="J98" s="256"/>
      <c r="K98" s="256"/>
    </row>
    <row r="99" spans="2:11" ht="7.5" customHeight="1" x14ac:dyDescent="0.3">
      <c r="B99" s="257"/>
      <c r="C99" s="258"/>
      <c r="D99" s="258"/>
      <c r="E99" s="258"/>
      <c r="F99" s="258"/>
      <c r="G99" s="258"/>
      <c r="H99" s="258"/>
      <c r="I99" s="258"/>
      <c r="J99" s="258"/>
      <c r="K99" s="259"/>
    </row>
    <row r="100" spans="2:11" ht="45" customHeight="1" x14ac:dyDescent="0.3">
      <c r="B100" s="260"/>
      <c r="C100" s="363" t="s">
        <v>516</v>
      </c>
      <c r="D100" s="363"/>
      <c r="E100" s="363"/>
      <c r="F100" s="363"/>
      <c r="G100" s="363"/>
      <c r="H100" s="363"/>
      <c r="I100" s="363"/>
      <c r="J100" s="363"/>
      <c r="K100" s="261"/>
    </row>
    <row r="101" spans="2:11" ht="17.25" customHeight="1" x14ac:dyDescent="0.3">
      <c r="B101" s="260"/>
      <c r="C101" s="262" t="s">
        <v>472</v>
      </c>
      <c r="D101" s="262"/>
      <c r="E101" s="262"/>
      <c r="F101" s="262" t="s">
        <v>473</v>
      </c>
      <c r="G101" s="263"/>
      <c r="H101" s="262" t="s">
        <v>105</v>
      </c>
      <c r="I101" s="262" t="s">
        <v>58</v>
      </c>
      <c r="J101" s="262" t="s">
        <v>474</v>
      </c>
      <c r="K101" s="261"/>
    </row>
    <row r="102" spans="2:11" ht="17.25" customHeight="1" x14ac:dyDescent="0.3">
      <c r="B102" s="260"/>
      <c r="C102" s="264" t="s">
        <v>475</v>
      </c>
      <c r="D102" s="264"/>
      <c r="E102" s="264"/>
      <c r="F102" s="265" t="s">
        <v>476</v>
      </c>
      <c r="G102" s="266"/>
      <c r="H102" s="264"/>
      <c r="I102" s="264"/>
      <c r="J102" s="264" t="s">
        <v>477</v>
      </c>
      <c r="K102" s="261"/>
    </row>
    <row r="103" spans="2:11" ht="5.25" customHeight="1" x14ac:dyDescent="0.3">
      <c r="B103" s="260"/>
      <c r="C103" s="262"/>
      <c r="D103" s="262"/>
      <c r="E103" s="262"/>
      <c r="F103" s="262"/>
      <c r="G103" s="278"/>
      <c r="H103" s="262"/>
      <c r="I103" s="262"/>
      <c r="J103" s="262"/>
      <c r="K103" s="261"/>
    </row>
    <row r="104" spans="2:11" ht="15" customHeight="1" x14ac:dyDescent="0.3">
      <c r="B104" s="260"/>
      <c r="C104" s="250" t="s">
        <v>54</v>
      </c>
      <c r="D104" s="267"/>
      <c r="E104" s="267"/>
      <c r="F104" s="269" t="s">
        <v>478</v>
      </c>
      <c r="G104" s="278"/>
      <c r="H104" s="250" t="s">
        <v>517</v>
      </c>
      <c r="I104" s="250" t="s">
        <v>480</v>
      </c>
      <c r="J104" s="250">
        <v>20</v>
      </c>
      <c r="K104" s="261"/>
    </row>
    <row r="105" spans="2:11" ht="15" customHeight="1" x14ac:dyDescent="0.3">
      <c r="B105" s="260"/>
      <c r="C105" s="250" t="s">
        <v>481</v>
      </c>
      <c r="D105" s="250"/>
      <c r="E105" s="250"/>
      <c r="F105" s="269" t="s">
        <v>478</v>
      </c>
      <c r="G105" s="250"/>
      <c r="H105" s="250" t="s">
        <v>517</v>
      </c>
      <c r="I105" s="250" t="s">
        <v>480</v>
      </c>
      <c r="J105" s="250">
        <v>120</v>
      </c>
      <c r="K105" s="261"/>
    </row>
    <row r="106" spans="2:11" ht="15" customHeight="1" x14ac:dyDescent="0.3">
      <c r="B106" s="270"/>
      <c r="C106" s="250" t="s">
        <v>483</v>
      </c>
      <c r="D106" s="250"/>
      <c r="E106" s="250"/>
      <c r="F106" s="269" t="s">
        <v>484</v>
      </c>
      <c r="G106" s="250"/>
      <c r="H106" s="250" t="s">
        <v>517</v>
      </c>
      <c r="I106" s="250" t="s">
        <v>480</v>
      </c>
      <c r="J106" s="250">
        <v>50</v>
      </c>
      <c r="K106" s="261"/>
    </row>
    <row r="107" spans="2:11" ht="15" customHeight="1" x14ac:dyDescent="0.3">
      <c r="B107" s="270"/>
      <c r="C107" s="250" t="s">
        <v>486</v>
      </c>
      <c r="D107" s="250"/>
      <c r="E107" s="250"/>
      <c r="F107" s="269" t="s">
        <v>478</v>
      </c>
      <c r="G107" s="250"/>
      <c r="H107" s="250" t="s">
        <v>517</v>
      </c>
      <c r="I107" s="250" t="s">
        <v>488</v>
      </c>
      <c r="J107" s="250"/>
      <c r="K107" s="261"/>
    </row>
    <row r="108" spans="2:11" ht="15" customHeight="1" x14ac:dyDescent="0.3">
      <c r="B108" s="270"/>
      <c r="C108" s="250" t="s">
        <v>497</v>
      </c>
      <c r="D108" s="250"/>
      <c r="E108" s="250"/>
      <c r="F108" s="269" t="s">
        <v>484</v>
      </c>
      <c r="G108" s="250"/>
      <c r="H108" s="250" t="s">
        <v>517</v>
      </c>
      <c r="I108" s="250" t="s">
        <v>480</v>
      </c>
      <c r="J108" s="250">
        <v>50</v>
      </c>
      <c r="K108" s="261"/>
    </row>
    <row r="109" spans="2:11" ht="15" customHeight="1" x14ac:dyDescent="0.3">
      <c r="B109" s="270"/>
      <c r="C109" s="250" t="s">
        <v>505</v>
      </c>
      <c r="D109" s="250"/>
      <c r="E109" s="250"/>
      <c r="F109" s="269" t="s">
        <v>484</v>
      </c>
      <c r="G109" s="250"/>
      <c r="H109" s="250" t="s">
        <v>517</v>
      </c>
      <c r="I109" s="250" t="s">
        <v>480</v>
      </c>
      <c r="J109" s="250">
        <v>50</v>
      </c>
      <c r="K109" s="261"/>
    </row>
    <row r="110" spans="2:11" ht="15" customHeight="1" x14ac:dyDescent="0.3">
      <c r="B110" s="270"/>
      <c r="C110" s="250" t="s">
        <v>503</v>
      </c>
      <c r="D110" s="250"/>
      <c r="E110" s="250"/>
      <c r="F110" s="269" t="s">
        <v>484</v>
      </c>
      <c r="G110" s="250"/>
      <c r="H110" s="250" t="s">
        <v>517</v>
      </c>
      <c r="I110" s="250" t="s">
        <v>480</v>
      </c>
      <c r="J110" s="250">
        <v>50</v>
      </c>
      <c r="K110" s="261"/>
    </row>
    <row r="111" spans="2:11" ht="15" customHeight="1" x14ac:dyDescent="0.3">
      <c r="B111" s="270"/>
      <c r="C111" s="250" t="s">
        <v>54</v>
      </c>
      <c r="D111" s="250"/>
      <c r="E111" s="250"/>
      <c r="F111" s="269" t="s">
        <v>478</v>
      </c>
      <c r="G111" s="250"/>
      <c r="H111" s="250" t="s">
        <v>518</v>
      </c>
      <c r="I111" s="250" t="s">
        <v>480</v>
      </c>
      <c r="J111" s="250">
        <v>20</v>
      </c>
      <c r="K111" s="261"/>
    </row>
    <row r="112" spans="2:11" ht="15" customHeight="1" x14ac:dyDescent="0.3">
      <c r="B112" s="270"/>
      <c r="C112" s="250" t="s">
        <v>519</v>
      </c>
      <c r="D112" s="250"/>
      <c r="E112" s="250"/>
      <c r="F112" s="269" t="s">
        <v>478</v>
      </c>
      <c r="G112" s="250"/>
      <c r="H112" s="250" t="s">
        <v>520</v>
      </c>
      <c r="I112" s="250" t="s">
        <v>480</v>
      </c>
      <c r="J112" s="250">
        <v>120</v>
      </c>
      <c r="K112" s="261"/>
    </row>
    <row r="113" spans="2:11" ht="15" customHeight="1" x14ac:dyDescent="0.3">
      <c r="B113" s="270"/>
      <c r="C113" s="250" t="s">
        <v>39</v>
      </c>
      <c r="D113" s="250"/>
      <c r="E113" s="250"/>
      <c r="F113" s="269" t="s">
        <v>478</v>
      </c>
      <c r="G113" s="250"/>
      <c r="H113" s="250" t="s">
        <v>521</v>
      </c>
      <c r="I113" s="250" t="s">
        <v>512</v>
      </c>
      <c r="J113" s="250"/>
      <c r="K113" s="261"/>
    </row>
    <row r="114" spans="2:11" ht="15" customHeight="1" x14ac:dyDescent="0.3">
      <c r="B114" s="270"/>
      <c r="C114" s="250" t="s">
        <v>49</v>
      </c>
      <c r="D114" s="250"/>
      <c r="E114" s="250"/>
      <c r="F114" s="269" t="s">
        <v>478</v>
      </c>
      <c r="G114" s="250"/>
      <c r="H114" s="250" t="s">
        <v>522</v>
      </c>
      <c r="I114" s="250" t="s">
        <v>512</v>
      </c>
      <c r="J114" s="250"/>
      <c r="K114" s="261"/>
    </row>
    <row r="115" spans="2:11" ht="15" customHeight="1" x14ac:dyDescent="0.3">
      <c r="B115" s="270"/>
      <c r="C115" s="250" t="s">
        <v>58</v>
      </c>
      <c r="D115" s="250"/>
      <c r="E115" s="250"/>
      <c r="F115" s="269" t="s">
        <v>478</v>
      </c>
      <c r="G115" s="250"/>
      <c r="H115" s="250" t="s">
        <v>523</v>
      </c>
      <c r="I115" s="250" t="s">
        <v>524</v>
      </c>
      <c r="J115" s="250"/>
      <c r="K115" s="261"/>
    </row>
    <row r="116" spans="2:11" ht="15" customHeight="1" x14ac:dyDescent="0.3">
      <c r="B116" s="273"/>
      <c r="C116" s="279"/>
      <c r="D116" s="279"/>
      <c r="E116" s="279"/>
      <c r="F116" s="279"/>
      <c r="G116" s="279"/>
      <c r="H116" s="279"/>
      <c r="I116" s="279"/>
      <c r="J116" s="279"/>
      <c r="K116" s="275"/>
    </row>
    <row r="117" spans="2:11" ht="18.75" customHeight="1" x14ac:dyDescent="0.3">
      <c r="B117" s="280"/>
      <c r="C117" s="246"/>
      <c r="D117" s="246"/>
      <c r="E117" s="246"/>
      <c r="F117" s="281"/>
      <c r="G117" s="246"/>
      <c r="H117" s="246"/>
      <c r="I117" s="246"/>
      <c r="J117" s="246"/>
      <c r="K117" s="280"/>
    </row>
    <row r="118" spans="2:11" ht="18.75" customHeight="1" x14ac:dyDescent="0.3">
      <c r="B118" s="256"/>
      <c r="C118" s="256"/>
      <c r="D118" s="256"/>
      <c r="E118" s="256"/>
      <c r="F118" s="256"/>
      <c r="G118" s="256"/>
      <c r="H118" s="256"/>
      <c r="I118" s="256"/>
      <c r="J118" s="256"/>
      <c r="K118" s="256"/>
    </row>
    <row r="119" spans="2:11" ht="7.5" customHeight="1" x14ac:dyDescent="0.3">
      <c r="B119" s="282"/>
      <c r="C119" s="283"/>
      <c r="D119" s="283"/>
      <c r="E119" s="283"/>
      <c r="F119" s="283"/>
      <c r="G119" s="283"/>
      <c r="H119" s="283"/>
      <c r="I119" s="283"/>
      <c r="J119" s="283"/>
      <c r="K119" s="284"/>
    </row>
    <row r="120" spans="2:11" ht="45" customHeight="1" x14ac:dyDescent="0.3">
      <c r="B120" s="285"/>
      <c r="C120" s="359" t="s">
        <v>525</v>
      </c>
      <c r="D120" s="359"/>
      <c r="E120" s="359"/>
      <c r="F120" s="359"/>
      <c r="G120" s="359"/>
      <c r="H120" s="359"/>
      <c r="I120" s="359"/>
      <c r="J120" s="359"/>
      <c r="K120" s="286"/>
    </row>
    <row r="121" spans="2:11" ht="17.25" customHeight="1" x14ac:dyDescent="0.3">
      <c r="B121" s="287"/>
      <c r="C121" s="262" t="s">
        <v>472</v>
      </c>
      <c r="D121" s="262"/>
      <c r="E121" s="262"/>
      <c r="F121" s="262" t="s">
        <v>473</v>
      </c>
      <c r="G121" s="263"/>
      <c r="H121" s="262" t="s">
        <v>105</v>
      </c>
      <c r="I121" s="262" t="s">
        <v>58</v>
      </c>
      <c r="J121" s="262" t="s">
        <v>474</v>
      </c>
      <c r="K121" s="288"/>
    </row>
    <row r="122" spans="2:11" ht="17.25" customHeight="1" x14ac:dyDescent="0.3">
      <c r="B122" s="287"/>
      <c r="C122" s="264" t="s">
        <v>475</v>
      </c>
      <c r="D122" s="264"/>
      <c r="E122" s="264"/>
      <c r="F122" s="265" t="s">
        <v>476</v>
      </c>
      <c r="G122" s="266"/>
      <c r="H122" s="264"/>
      <c r="I122" s="264"/>
      <c r="J122" s="264" t="s">
        <v>477</v>
      </c>
      <c r="K122" s="288"/>
    </row>
    <row r="123" spans="2:11" ht="5.25" customHeight="1" x14ac:dyDescent="0.3">
      <c r="B123" s="289"/>
      <c r="C123" s="267"/>
      <c r="D123" s="267"/>
      <c r="E123" s="267"/>
      <c r="F123" s="267"/>
      <c r="G123" s="250"/>
      <c r="H123" s="267"/>
      <c r="I123" s="267"/>
      <c r="J123" s="267"/>
      <c r="K123" s="290"/>
    </row>
    <row r="124" spans="2:11" ht="15" customHeight="1" x14ac:dyDescent="0.3">
      <c r="B124" s="289"/>
      <c r="C124" s="250" t="s">
        <v>481</v>
      </c>
      <c r="D124" s="267"/>
      <c r="E124" s="267"/>
      <c r="F124" s="269" t="s">
        <v>478</v>
      </c>
      <c r="G124" s="250"/>
      <c r="H124" s="250" t="s">
        <v>517</v>
      </c>
      <c r="I124" s="250" t="s">
        <v>480</v>
      </c>
      <c r="J124" s="250">
        <v>120</v>
      </c>
      <c r="K124" s="291"/>
    </row>
    <row r="125" spans="2:11" ht="15" customHeight="1" x14ac:dyDescent="0.3">
      <c r="B125" s="289"/>
      <c r="C125" s="250" t="s">
        <v>526</v>
      </c>
      <c r="D125" s="250"/>
      <c r="E125" s="250"/>
      <c r="F125" s="269" t="s">
        <v>478</v>
      </c>
      <c r="G125" s="250"/>
      <c r="H125" s="250" t="s">
        <v>527</v>
      </c>
      <c r="I125" s="250" t="s">
        <v>480</v>
      </c>
      <c r="J125" s="250" t="s">
        <v>528</v>
      </c>
      <c r="K125" s="291"/>
    </row>
    <row r="126" spans="2:11" ht="15" customHeight="1" x14ac:dyDescent="0.3">
      <c r="B126" s="289"/>
      <c r="C126" s="250" t="s">
        <v>427</v>
      </c>
      <c r="D126" s="250"/>
      <c r="E126" s="250"/>
      <c r="F126" s="269" t="s">
        <v>478</v>
      </c>
      <c r="G126" s="250"/>
      <c r="H126" s="250" t="s">
        <v>529</v>
      </c>
      <c r="I126" s="250" t="s">
        <v>480</v>
      </c>
      <c r="J126" s="250" t="s">
        <v>528</v>
      </c>
      <c r="K126" s="291"/>
    </row>
    <row r="127" spans="2:11" ht="15" customHeight="1" x14ac:dyDescent="0.3">
      <c r="B127" s="289"/>
      <c r="C127" s="250" t="s">
        <v>489</v>
      </c>
      <c r="D127" s="250"/>
      <c r="E127" s="250"/>
      <c r="F127" s="269" t="s">
        <v>484</v>
      </c>
      <c r="G127" s="250"/>
      <c r="H127" s="250" t="s">
        <v>490</v>
      </c>
      <c r="I127" s="250" t="s">
        <v>480</v>
      </c>
      <c r="J127" s="250">
        <v>15</v>
      </c>
      <c r="K127" s="291"/>
    </row>
    <row r="128" spans="2:11" ht="15" customHeight="1" x14ac:dyDescent="0.3">
      <c r="B128" s="289"/>
      <c r="C128" s="271" t="s">
        <v>491</v>
      </c>
      <c r="D128" s="271"/>
      <c r="E128" s="271"/>
      <c r="F128" s="272" t="s">
        <v>484</v>
      </c>
      <c r="G128" s="271"/>
      <c r="H128" s="271" t="s">
        <v>492</v>
      </c>
      <c r="I128" s="271" t="s">
        <v>480</v>
      </c>
      <c r="J128" s="271">
        <v>15</v>
      </c>
      <c r="K128" s="291"/>
    </row>
    <row r="129" spans="2:11" ht="15" customHeight="1" x14ac:dyDescent="0.3">
      <c r="B129" s="289"/>
      <c r="C129" s="271" t="s">
        <v>493</v>
      </c>
      <c r="D129" s="271"/>
      <c r="E129" s="271"/>
      <c r="F129" s="272" t="s">
        <v>484</v>
      </c>
      <c r="G129" s="271"/>
      <c r="H129" s="271" t="s">
        <v>494</v>
      </c>
      <c r="I129" s="271" t="s">
        <v>480</v>
      </c>
      <c r="J129" s="271">
        <v>20</v>
      </c>
      <c r="K129" s="291"/>
    </row>
    <row r="130" spans="2:11" ht="15" customHeight="1" x14ac:dyDescent="0.3">
      <c r="B130" s="289"/>
      <c r="C130" s="271" t="s">
        <v>495</v>
      </c>
      <c r="D130" s="271"/>
      <c r="E130" s="271"/>
      <c r="F130" s="272" t="s">
        <v>484</v>
      </c>
      <c r="G130" s="271"/>
      <c r="H130" s="271" t="s">
        <v>496</v>
      </c>
      <c r="I130" s="271" t="s">
        <v>480</v>
      </c>
      <c r="J130" s="271">
        <v>20</v>
      </c>
      <c r="K130" s="291"/>
    </row>
    <row r="131" spans="2:11" ht="15" customHeight="1" x14ac:dyDescent="0.3">
      <c r="B131" s="289"/>
      <c r="C131" s="250" t="s">
        <v>483</v>
      </c>
      <c r="D131" s="250"/>
      <c r="E131" s="250"/>
      <c r="F131" s="269" t="s">
        <v>484</v>
      </c>
      <c r="G131" s="250"/>
      <c r="H131" s="250" t="s">
        <v>517</v>
      </c>
      <c r="I131" s="250" t="s">
        <v>480</v>
      </c>
      <c r="J131" s="250">
        <v>50</v>
      </c>
      <c r="K131" s="291"/>
    </row>
    <row r="132" spans="2:11" ht="15" customHeight="1" x14ac:dyDescent="0.3">
      <c r="B132" s="289"/>
      <c r="C132" s="250" t="s">
        <v>497</v>
      </c>
      <c r="D132" s="250"/>
      <c r="E132" s="250"/>
      <c r="F132" s="269" t="s">
        <v>484</v>
      </c>
      <c r="G132" s="250"/>
      <c r="H132" s="250" t="s">
        <v>517</v>
      </c>
      <c r="I132" s="250" t="s">
        <v>480</v>
      </c>
      <c r="J132" s="250">
        <v>50</v>
      </c>
      <c r="K132" s="291"/>
    </row>
    <row r="133" spans="2:11" ht="15" customHeight="1" x14ac:dyDescent="0.3">
      <c r="B133" s="289"/>
      <c r="C133" s="250" t="s">
        <v>503</v>
      </c>
      <c r="D133" s="250"/>
      <c r="E133" s="250"/>
      <c r="F133" s="269" t="s">
        <v>484</v>
      </c>
      <c r="G133" s="250"/>
      <c r="H133" s="250" t="s">
        <v>517</v>
      </c>
      <c r="I133" s="250" t="s">
        <v>480</v>
      </c>
      <c r="J133" s="250">
        <v>50</v>
      </c>
      <c r="K133" s="291"/>
    </row>
    <row r="134" spans="2:11" ht="15" customHeight="1" x14ac:dyDescent="0.3">
      <c r="B134" s="289"/>
      <c r="C134" s="250" t="s">
        <v>505</v>
      </c>
      <c r="D134" s="250"/>
      <c r="E134" s="250"/>
      <c r="F134" s="269" t="s">
        <v>484</v>
      </c>
      <c r="G134" s="250"/>
      <c r="H134" s="250" t="s">
        <v>517</v>
      </c>
      <c r="I134" s="250" t="s">
        <v>480</v>
      </c>
      <c r="J134" s="250">
        <v>50</v>
      </c>
      <c r="K134" s="291"/>
    </row>
    <row r="135" spans="2:11" ht="15" customHeight="1" x14ac:dyDescent="0.3">
      <c r="B135" s="289"/>
      <c r="C135" s="250" t="s">
        <v>110</v>
      </c>
      <c r="D135" s="250"/>
      <c r="E135" s="250"/>
      <c r="F135" s="269" t="s">
        <v>484</v>
      </c>
      <c r="G135" s="250"/>
      <c r="H135" s="250" t="s">
        <v>530</v>
      </c>
      <c r="I135" s="250" t="s">
        <v>480</v>
      </c>
      <c r="J135" s="250">
        <v>255</v>
      </c>
      <c r="K135" s="291"/>
    </row>
    <row r="136" spans="2:11" ht="15" customHeight="1" x14ac:dyDescent="0.3">
      <c r="B136" s="289"/>
      <c r="C136" s="250" t="s">
        <v>507</v>
      </c>
      <c r="D136" s="250"/>
      <c r="E136" s="250"/>
      <c r="F136" s="269" t="s">
        <v>478</v>
      </c>
      <c r="G136" s="250"/>
      <c r="H136" s="250" t="s">
        <v>531</v>
      </c>
      <c r="I136" s="250" t="s">
        <v>509</v>
      </c>
      <c r="J136" s="250"/>
      <c r="K136" s="291"/>
    </row>
    <row r="137" spans="2:11" ht="15" customHeight="1" x14ac:dyDescent="0.3">
      <c r="B137" s="289"/>
      <c r="C137" s="250" t="s">
        <v>510</v>
      </c>
      <c r="D137" s="250"/>
      <c r="E137" s="250"/>
      <c r="F137" s="269" t="s">
        <v>478</v>
      </c>
      <c r="G137" s="250"/>
      <c r="H137" s="250" t="s">
        <v>532</v>
      </c>
      <c r="I137" s="250" t="s">
        <v>512</v>
      </c>
      <c r="J137" s="250"/>
      <c r="K137" s="291"/>
    </row>
    <row r="138" spans="2:11" ht="15" customHeight="1" x14ac:dyDescent="0.3">
      <c r="B138" s="289"/>
      <c r="C138" s="250" t="s">
        <v>513</v>
      </c>
      <c r="D138" s="250"/>
      <c r="E138" s="250"/>
      <c r="F138" s="269" t="s">
        <v>478</v>
      </c>
      <c r="G138" s="250"/>
      <c r="H138" s="250" t="s">
        <v>513</v>
      </c>
      <c r="I138" s="250" t="s">
        <v>512</v>
      </c>
      <c r="J138" s="250"/>
      <c r="K138" s="291"/>
    </row>
    <row r="139" spans="2:11" ht="15" customHeight="1" x14ac:dyDescent="0.3">
      <c r="B139" s="289"/>
      <c r="C139" s="250" t="s">
        <v>39</v>
      </c>
      <c r="D139" s="250"/>
      <c r="E139" s="250"/>
      <c r="F139" s="269" t="s">
        <v>478</v>
      </c>
      <c r="G139" s="250"/>
      <c r="H139" s="250" t="s">
        <v>533</v>
      </c>
      <c r="I139" s="250" t="s">
        <v>512</v>
      </c>
      <c r="J139" s="250"/>
      <c r="K139" s="291"/>
    </row>
    <row r="140" spans="2:11" ht="15" customHeight="1" x14ac:dyDescent="0.3">
      <c r="B140" s="289"/>
      <c r="C140" s="250" t="s">
        <v>534</v>
      </c>
      <c r="D140" s="250"/>
      <c r="E140" s="250"/>
      <c r="F140" s="269" t="s">
        <v>478</v>
      </c>
      <c r="G140" s="250"/>
      <c r="H140" s="250" t="s">
        <v>535</v>
      </c>
      <c r="I140" s="250" t="s">
        <v>512</v>
      </c>
      <c r="J140" s="250"/>
      <c r="K140" s="291"/>
    </row>
    <row r="141" spans="2:11" ht="15" customHeight="1" x14ac:dyDescent="0.3">
      <c r="B141" s="292"/>
      <c r="C141" s="293"/>
      <c r="D141" s="293"/>
      <c r="E141" s="293"/>
      <c r="F141" s="293"/>
      <c r="G141" s="293"/>
      <c r="H141" s="293"/>
      <c r="I141" s="293"/>
      <c r="J141" s="293"/>
      <c r="K141" s="294"/>
    </row>
    <row r="142" spans="2:11" ht="18.75" customHeight="1" x14ac:dyDescent="0.3">
      <c r="B142" s="246"/>
      <c r="C142" s="246"/>
      <c r="D142" s="246"/>
      <c r="E142" s="246"/>
      <c r="F142" s="281"/>
      <c r="G142" s="246"/>
      <c r="H142" s="246"/>
      <c r="I142" s="246"/>
      <c r="J142" s="246"/>
      <c r="K142" s="246"/>
    </row>
    <row r="143" spans="2:11" ht="18.75" customHeight="1" x14ac:dyDescent="0.3">
      <c r="B143" s="256"/>
      <c r="C143" s="256"/>
      <c r="D143" s="256"/>
      <c r="E143" s="256"/>
      <c r="F143" s="256"/>
      <c r="G143" s="256"/>
      <c r="H143" s="256"/>
      <c r="I143" s="256"/>
      <c r="J143" s="256"/>
      <c r="K143" s="256"/>
    </row>
    <row r="144" spans="2:11" ht="7.5" customHeight="1" x14ac:dyDescent="0.3">
      <c r="B144" s="257"/>
      <c r="C144" s="258"/>
      <c r="D144" s="258"/>
      <c r="E144" s="258"/>
      <c r="F144" s="258"/>
      <c r="G144" s="258"/>
      <c r="H144" s="258"/>
      <c r="I144" s="258"/>
      <c r="J144" s="258"/>
      <c r="K144" s="259"/>
    </row>
    <row r="145" spans="2:11" ht="45" customHeight="1" x14ac:dyDescent="0.3">
      <c r="B145" s="260"/>
      <c r="C145" s="363" t="s">
        <v>536</v>
      </c>
      <c r="D145" s="363"/>
      <c r="E145" s="363"/>
      <c r="F145" s="363"/>
      <c r="G145" s="363"/>
      <c r="H145" s="363"/>
      <c r="I145" s="363"/>
      <c r="J145" s="363"/>
      <c r="K145" s="261"/>
    </row>
    <row r="146" spans="2:11" ht="17.25" customHeight="1" x14ac:dyDescent="0.3">
      <c r="B146" s="260"/>
      <c r="C146" s="262" t="s">
        <v>472</v>
      </c>
      <c r="D146" s="262"/>
      <c r="E146" s="262"/>
      <c r="F146" s="262" t="s">
        <v>473</v>
      </c>
      <c r="G146" s="263"/>
      <c r="H146" s="262" t="s">
        <v>105</v>
      </c>
      <c r="I146" s="262" t="s">
        <v>58</v>
      </c>
      <c r="J146" s="262" t="s">
        <v>474</v>
      </c>
      <c r="K146" s="261"/>
    </row>
    <row r="147" spans="2:11" ht="17.25" customHeight="1" x14ac:dyDescent="0.3">
      <c r="B147" s="260"/>
      <c r="C147" s="264" t="s">
        <v>475</v>
      </c>
      <c r="D147" s="264"/>
      <c r="E147" s="264"/>
      <c r="F147" s="265" t="s">
        <v>476</v>
      </c>
      <c r="G147" s="266"/>
      <c r="H147" s="264"/>
      <c r="I147" s="264"/>
      <c r="J147" s="264" t="s">
        <v>477</v>
      </c>
      <c r="K147" s="261"/>
    </row>
    <row r="148" spans="2:11" ht="5.25" customHeight="1" x14ac:dyDescent="0.3">
      <c r="B148" s="270"/>
      <c r="C148" s="267"/>
      <c r="D148" s="267"/>
      <c r="E148" s="267"/>
      <c r="F148" s="267"/>
      <c r="G148" s="268"/>
      <c r="H148" s="267"/>
      <c r="I148" s="267"/>
      <c r="J148" s="267"/>
      <c r="K148" s="291"/>
    </row>
    <row r="149" spans="2:11" ht="15" customHeight="1" x14ac:dyDescent="0.3">
      <c r="B149" s="270"/>
      <c r="C149" s="295" t="s">
        <v>481</v>
      </c>
      <c r="D149" s="250"/>
      <c r="E149" s="250"/>
      <c r="F149" s="296" t="s">
        <v>478</v>
      </c>
      <c r="G149" s="250"/>
      <c r="H149" s="295" t="s">
        <v>517</v>
      </c>
      <c r="I149" s="295" t="s">
        <v>480</v>
      </c>
      <c r="J149" s="295">
        <v>120</v>
      </c>
      <c r="K149" s="291"/>
    </row>
    <row r="150" spans="2:11" ht="15" customHeight="1" x14ac:dyDescent="0.3">
      <c r="B150" s="270"/>
      <c r="C150" s="295" t="s">
        <v>526</v>
      </c>
      <c r="D150" s="250"/>
      <c r="E150" s="250"/>
      <c r="F150" s="296" t="s">
        <v>478</v>
      </c>
      <c r="G150" s="250"/>
      <c r="H150" s="295" t="s">
        <v>537</v>
      </c>
      <c r="I150" s="295" t="s">
        <v>480</v>
      </c>
      <c r="J150" s="295" t="s">
        <v>528</v>
      </c>
      <c r="K150" s="291"/>
    </row>
    <row r="151" spans="2:11" ht="15" customHeight="1" x14ac:dyDescent="0.3">
      <c r="B151" s="270"/>
      <c r="C151" s="295" t="s">
        <v>427</v>
      </c>
      <c r="D151" s="250"/>
      <c r="E151" s="250"/>
      <c r="F151" s="296" t="s">
        <v>478</v>
      </c>
      <c r="G151" s="250"/>
      <c r="H151" s="295" t="s">
        <v>538</v>
      </c>
      <c r="I151" s="295" t="s">
        <v>480</v>
      </c>
      <c r="J151" s="295" t="s">
        <v>528</v>
      </c>
      <c r="K151" s="291"/>
    </row>
    <row r="152" spans="2:11" ht="15" customHeight="1" x14ac:dyDescent="0.3">
      <c r="B152" s="270"/>
      <c r="C152" s="295" t="s">
        <v>483</v>
      </c>
      <c r="D152" s="250"/>
      <c r="E152" s="250"/>
      <c r="F152" s="296" t="s">
        <v>484</v>
      </c>
      <c r="G152" s="250"/>
      <c r="H152" s="295" t="s">
        <v>517</v>
      </c>
      <c r="I152" s="295" t="s">
        <v>480</v>
      </c>
      <c r="J152" s="295">
        <v>50</v>
      </c>
      <c r="K152" s="291"/>
    </row>
    <row r="153" spans="2:11" ht="15" customHeight="1" x14ac:dyDescent="0.3">
      <c r="B153" s="270"/>
      <c r="C153" s="295" t="s">
        <v>486</v>
      </c>
      <c r="D153" s="250"/>
      <c r="E153" s="250"/>
      <c r="F153" s="296" t="s">
        <v>478</v>
      </c>
      <c r="G153" s="250"/>
      <c r="H153" s="295" t="s">
        <v>517</v>
      </c>
      <c r="I153" s="295" t="s">
        <v>488</v>
      </c>
      <c r="J153" s="295"/>
      <c r="K153" s="291"/>
    </row>
    <row r="154" spans="2:11" ht="15" customHeight="1" x14ac:dyDescent="0.3">
      <c r="B154" s="270"/>
      <c r="C154" s="295" t="s">
        <v>497</v>
      </c>
      <c r="D154" s="250"/>
      <c r="E154" s="250"/>
      <c r="F154" s="296" t="s">
        <v>484</v>
      </c>
      <c r="G154" s="250"/>
      <c r="H154" s="295" t="s">
        <v>517</v>
      </c>
      <c r="I154" s="295" t="s">
        <v>480</v>
      </c>
      <c r="J154" s="295">
        <v>50</v>
      </c>
      <c r="K154" s="291"/>
    </row>
    <row r="155" spans="2:11" ht="15" customHeight="1" x14ac:dyDescent="0.3">
      <c r="B155" s="270"/>
      <c r="C155" s="295" t="s">
        <v>505</v>
      </c>
      <c r="D155" s="250"/>
      <c r="E155" s="250"/>
      <c r="F155" s="296" t="s">
        <v>484</v>
      </c>
      <c r="G155" s="250"/>
      <c r="H155" s="295" t="s">
        <v>517</v>
      </c>
      <c r="I155" s="295" t="s">
        <v>480</v>
      </c>
      <c r="J155" s="295">
        <v>50</v>
      </c>
      <c r="K155" s="291"/>
    </row>
    <row r="156" spans="2:11" ht="15" customHeight="1" x14ac:dyDescent="0.3">
      <c r="B156" s="270"/>
      <c r="C156" s="295" t="s">
        <v>503</v>
      </c>
      <c r="D156" s="250"/>
      <c r="E156" s="250"/>
      <c r="F156" s="296" t="s">
        <v>484</v>
      </c>
      <c r="G156" s="250"/>
      <c r="H156" s="295" t="s">
        <v>517</v>
      </c>
      <c r="I156" s="295" t="s">
        <v>480</v>
      </c>
      <c r="J156" s="295">
        <v>50</v>
      </c>
      <c r="K156" s="291"/>
    </row>
    <row r="157" spans="2:11" ht="15" customHeight="1" x14ac:dyDescent="0.3">
      <c r="B157" s="270"/>
      <c r="C157" s="295" t="s">
        <v>89</v>
      </c>
      <c r="D157" s="250"/>
      <c r="E157" s="250"/>
      <c r="F157" s="296" t="s">
        <v>478</v>
      </c>
      <c r="G157" s="250"/>
      <c r="H157" s="295" t="s">
        <v>539</v>
      </c>
      <c r="I157" s="295" t="s">
        <v>480</v>
      </c>
      <c r="J157" s="295" t="s">
        <v>540</v>
      </c>
      <c r="K157" s="291"/>
    </row>
    <row r="158" spans="2:11" ht="15" customHeight="1" x14ac:dyDescent="0.3">
      <c r="B158" s="270"/>
      <c r="C158" s="295" t="s">
        <v>541</v>
      </c>
      <c r="D158" s="250"/>
      <c r="E158" s="250"/>
      <c r="F158" s="296" t="s">
        <v>478</v>
      </c>
      <c r="G158" s="250"/>
      <c r="H158" s="295" t="s">
        <v>542</v>
      </c>
      <c r="I158" s="295" t="s">
        <v>512</v>
      </c>
      <c r="J158" s="295"/>
      <c r="K158" s="291"/>
    </row>
    <row r="159" spans="2:11" ht="15" customHeight="1" x14ac:dyDescent="0.3">
      <c r="B159" s="297"/>
      <c r="C159" s="279"/>
      <c r="D159" s="279"/>
      <c r="E159" s="279"/>
      <c r="F159" s="279"/>
      <c r="G159" s="279"/>
      <c r="H159" s="279"/>
      <c r="I159" s="279"/>
      <c r="J159" s="279"/>
      <c r="K159" s="298"/>
    </row>
    <row r="160" spans="2:11" ht="18.75" customHeight="1" x14ac:dyDescent="0.3">
      <c r="B160" s="246"/>
      <c r="C160" s="250"/>
      <c r="D160" s="250"/>
      <c r="E160" s="250"/>
      <c r="F160" s="269"/>
      <c r="G160" s="250"/>
      <c r="H160" s="250"/>
      <c r="I160" s="250"/>
      <c r="J160" s="250"/>
      <c r="K160" s="246"/>
    </row>
    <row r="161" spans="2:11" ht="18.75" customHeight="1" x14ac:dyDescent="0.3">
      <c r="B161" s="256"/>
      <c r="C161" s="256"/>
      <c r="D161" s="256"/>
      <c r="E161" s="256"/>
      <c r="F161" s="256"/>
      <c r="G161" s="256"/>
      <c r="H161" s="256"/>
      <c r="I161" s="256"/>
      <c r="J161" s="256"/>
      <c r="K161" s="256"/>
    </row>
    <row r="162" spans="2:11" ht="7.5" customHeight="1" x14ac:dyDescent="0.3">
      <c r="B162" s="237"/>
      <c r="C162" s="238"/>
      <c r="D162" s="238"/>
      <c r="E162" s="238"/>
      <c r="F162" s="238"/>
      <c r="G162" s="238"/>
      <c r="H162" s="238"/>
      <c r="I162" s="238"/>
      <c r="J162" s="238"/>
      <c r="K162" s="239"/>
    </row>
    <row r="163" spans="2:11" ht="45" customHeight="1" x14ac:dyDescent="0.3">
      <c r="B163" s="240"/>
      <c r="C163" s="359" t="s">
        <v>543</v>
      </c>
      <c r="D163" s="359"/>
      <c r="E163" s="359"/>
      <c r="F163" s="359"/>
      <c r="G163" s="359"/>
      <c r="H163" s="359"/>
      <c r="I163" s="359"/>
      <c r="J163" s="359"/>
      <c r="K163" s="241"/>
    </row>
    <row r="164" spans="2:11" ht="17.25" customHeight="1" x14ac:dyDescent="0.3">
      <c r="B164" s="240"/>
      <c r="C164" s="262" t="s">
        <v>472</v>
      </c>
      <c r="D164" s="262"/>
      <c r="E164" s="262"/>
      <c r="F164" s="262" t="s">
        <v>473</v>
      </c>
      <c r="G164" s="299"/>
      <c r="H164" s="300" t="s">
        <v>105</v>
      </c>
      <c r="I164" s="300" t="s">
        <v>58</v>
      </c>
      <c r="J164" s="262" t="s">
        <v>474</v>
      </c>
      <c r="K164" s="241"/>
    </row>
    <row r="165" spans="2:11" ht="17.25" customHeight="1" x14ac:dyDescent="0.3">
      <c r="B165" s="243"/>
      <c r="C165" s="264" t="s">
        <v>475</v>
      </c>
      <c r="D165" s="264"/>
      <c r="E165" s="264"/>
      <c r="F165" s="265" t="s">
        <v>476</v>
      </c>
      <c r="G165" s="301"/>
      <c r="H165" s="302"/>
      <c r="I165" s="302"/>
      <c r="J165" s="264" t="s">
        <v>477</v>
      </c>
      <c r="K165" s="244"/>
    </row>
    <row r="166" spans="2:11" ht="5.25" customHeight="1" x14ac:dyDescent="0.3">
      <c r="B166" s="270"/>
      <c r="C166" s="267"/>
      <c r="D166" s="267"/>
      <c r="E166" s="267"/>
      <c r="F166" s="267"/>
      <c r="G166" s="268"/>
      <c r="H166" s="267"/>
      <c r="I166" s="267"/>
      <c r="J166" s="267"/>
      <c r="K166" s="291"/>
    </row>
    <row r="167" spans="2:11" ht="15" customHeight="1" x14ac:dyDescent="0.3">
      <c r="B167" s="270"/>
      <c r="C167" s="250" t="s">
        <v>481</v>
      </c>
      <c r="D167" s="250"/>
      <c r="E167" s="250"/>
      <c r="F167" s="269" t="s">
        <v>478</v>
      </c>
      <c r="G167" s="250"/>
      <c r="H167" s="250" t="s">
        <v>517</v>
      </c>
      <c r="I167" s="250" t="s">
        <v>480</v>
      </c>
      <c r="J167" s="250">
        <v>120</v>
      </c>
      <c r="K167" s="291"/>
    </row>
    <row r="168" spans="2:11" ht="15" customHeight="1" x14ac:dyDescent="0.3">
      <c r="B168" s="270"/>
      <c r="C168" s="250" t="s">
        <v>526</v>
      </c>
      <c r="D168" s="250"/>
      <c r="E168" s="250"/>
      <c r="F168" s="269" t="s">
        <v>478</v>
      </c>
      <c r="G168" s="250"/>
      <c r="H168" s="250" t="s">
        <v>527</v>
      </c>
      <c r="I168" s="250" t="s">
        <v>480</v>
      </c>
      <c r="J168" s="250" t="s">
        <v>528</v>
      </c>
      <c r="K168" s="291"/>
    </row>
    <row r="169" spans="2:11" ht="15" customHeight="1" x14ac:dyDescent="0.3">
      <c r="B169" s="270"/>
      <c r="C169" s="250" t="s">
        <v>427</v>
      </c>
      <c r="D169" s="250"/>
      <c r="E169" s="250"/>
      <c r="F169" s="269" t="s">
        <v>478</v>
      </c>
      <c r="G169" s="250"/>
      <c r="H169" s="250" t="s">
        <v>544</v>
      </c>
      <c r="I169" s="250" t="s">
        <v>480</v>
      </c>
      <c r="J169" s="250" t="s">
        <v>528</v>
      </c>
      <c r="K169" s="291"/>
    </row>
    <row r="170" spans="2:11" ht="15" customHeight="1" x14ac:dyDescent="0.3">
      <c r="B170" s="270"/>
      <c r="C170" s="250" t="s">
        <v>483</v>
      </c>
      <c r="D170" s="250"/>
      <c r="E170" s="250"/>
      <c r="F170" s="269" t="s">
        <v>484</v>
      </c>
      <c r="G170" s="250"/>
      <c r="H170" s="250" t="s">
        <v>544</v>
      </c>
      <c r="I170" s="250" t="s">
        <v>480</v>
      </c>
      <c r="J170" s="250">
        <v>50</v>
      </c>
      <c r="K170" s="291"/>
    </row>
    <row r="171" spans="2:11" ht="15" customHeight="1" x14ac:dyDescent="0.3">
      <c r="B171" s="270"/>
      <c r="C171" s="250" t="s">
        <v>486</v>
      </c>
      <c r="D171" s="250"/>
      <c r="E171" s="250"/>
      <c r="F171" s="269" t="s">
        <v>478</v>
      </c>
      <c r="G171" s="250"/>
      <c r="H171" s="250" t="s">
        <v>544</v>
      </c>
      <c r="I171" s="250" t="s">
        <v>488</v>
      </c>
      <c r="J171" s="250"/>
      <c r="K171" s="291"/>
    </row>
    <row r="172" spans="2:11" ht="15" customHeight="1" x14ac:dyDescent="0.3">
      <c r="B172" s="270"/>
      <c r="C172" s="250" t="s">
        <v>497</v>
      </c>
      <c r="D172" s="250"/>
      <c r="E172" s="250"/>
      <c r="F172" s="269" t="s">
        <v>484</v>
      </c>
      <c r="G172" s="250"/>
      <c r="H172" s="250" t="s">
        <v>544</v>
      </c>
      <c r="I172" s="250" t="s">
        <v>480</v>
      </c>
      <c r="J172" s="250">
        <v>50</v>
      </c>
      <c r="K172" s="291"/>
    </row>
    <row r="173" spans="2:11" ht="15" customHeight="1" x14ac:dyDescent="0.3">
      <c r="B173" s="270"/>
      <c r="C173" s="250" t="s">
        <v>505</v>
      </c>
      <c r="D173" s="250"/>
      <c r="E173" s="250"/>
      <c r="F173" s="269" t="s">
        <v>484</v>
      </c>
      <c r="G173" s="250"/>
      <c r="H173" s="250" t="s">
        <v>544</v>
      </c>
      <c r="I173" s="250" t="s">
        <v>480</v>
      </c>
      <c r="J173" s="250">
        <v>50</v>
      </c>
      <c r="K173" s="291"/>
    </row>
    <row r="174" spans="2:11" ht="15" customHeight="1" x14ac:dyDescent="0.3">
      <c r="B174" s="270"/>
      <c r="C174" s="250" t="s">
        <v>503</v>
      </c>
      <c r="D174" s="250"/>
      <c r="E174" s="250"/>
      <c r="F174" s="269" t="s">
        <v>484</v>
      </c>
      <c r="G174" s="250"/>
      <c r="H174" s="250" t="s">
        <v>544</v>
      </c>
      <c r="I174" s="250" t="s">
        <v>480</v>
      </c>
      <c r="J174" s="250">
        <v>50</v>
      </c>
      <c r="K174" s="291"/>
    </row>
    <row r="175" spans="2:11" ht="15" customHeight="1" x14ac:dyDescent="0.3">
      <c r="B175" s="270"/>
      <c r="C175" s="250" t="s">
        <v>104</v>
      </c>
      <c r="D175" s="250"/>
      <c r="E175" s="250"/>
      <c r="F175" s="269" t="s">
        <v>478</v>
      </c>
      <c r="G175" s="250"/>
      <c r="H175" s="250" t="s">
        <v>545</v>
      </c>
      <c r="I175" s="250" t="s">
        <v>546</v>
      </c>
      <c r="J175" s="250"/>
      <c r="K175" s="291"/>
    </row>
    <row r="176" spans="2:11" ht="15" customHeight="1" x14ac:dyDescent="0.3">
      <c r="B176" s="270"/>
      <c r="C176" s="250" t="s">
        <v>58</v>
      </c>
      <c r="D176" s="250"/>
      <c r="E176" s="250"/>
      <c r="F176" s="269" t="s">
        <v>478</v>
      </c>
      <c r="G176" s="250"/>
      <c r="H176" s="250" t="s">
        <v>547</v>
      </c>
      <c r="I176" s="250" t="s">
        <v>548</v>
      </c>
      <c r="J176" s="250">
        <v>1</v>
      </c>
      <c r="K176" s="291"/>
    </row>
    <row r="177" spans="2:11" ht="15" customHeight="1" x14ac:dyDescent="0.3">
      <c r="B177" s="270"/>
      <c r="C177" s="250" t="s">
        <v>54</v>
      </c>
      <c r="D177" s="250"/>
      <c r="E177" s="250"/>
      <c r="F177" s="269" t="s">
        <v>478</v>
      </c>
      <c r="G177" s="250"/>
      <c r="H177" s="250" t="s">
        <v>549</v>
      </c>
      <c r="I177" s="250" t="s">
        <v>480</v>
      </c>
      <c r="J177" s="250">
        <v>20</v>
      </c>
      <c r="K177" s="291"/>
    </row>
    <row r="178" spans="2:11" ht="15" customHeight="1" x14ac:dyDescent="0.3">
      <c r="B178" s="270"/>
      <c r="C178" s="250" t="s">
        <v>105</v>
      </c>
      <c r="D178" s="250"/>
      <c r="E178" s="250"/>
      <c r="F178" s="269" t="s">
        <v>478</v>
      </c>
      <c r="G178" s="250"/>
      <c r="H178" s="250" t="s">
        <v>550</v>
      </c>
      <c r="I178" s="250" t="s">
        <v>480</v>
      </c>
      <c r="J178" s="250">
        <v>255</v>
      </c>
      <c r="K178" s="291"/>
    </row>
    <row r="179" spans="2:11" ht="15" customHeight="1" x14ac:dyDescent="0.3">
      <c r="B179" s="270"/>
      <c r="C179" s="250" t="s">
        <v>106</v>
      </c>
      <c r="D179" s="250"/>
      <c r="E179" s="250"/>
      <c r="F179" s="269" t="s">
        <v>478</v>
      </c>
      <c r="G179" s="250"/>
      <c r="H179" s="250" t="s">
        <v>443</v>
      </c>
      <c r="I179" s="250" t="s">
        <v>480</v>
      </c>
      <c r="J179" s="250">
        <v>10</v>
      </c>
      <c r="K179" s="291"/>
    </row>
    <row r="180" spans="2:11" ht="15" customHeight="1" x14ac:dyDescent="0.3">
      <c r="B180" s="270"/>
      <c r="C180" s="250" t="s">
        <v>107</v>
      </c>
      <c r="D180" s="250"/>
      <c r="E180" s="250"/>
      <c r="F180" s="269" t="s">
        <v>478</v>
      </c>
      <c r="G180" s="250"/>
      <c r="H180" s="250" t="s">
        <v>551</v>
      </c>
      <c r="I180" s="250" t="s">
        <v>512</v>
      </c>
      <c r="J180" s="250"/>
      <c r="K180" s="291"/>
    </row>
    <row r="181" spans="2:11" ht="15" customHeight="1" x14ac:dyDescent="0.3">
      <c r="B181" s="270"/>
      <c r="C181" s="250" t="s">
        <v>552</v>
      </c>
      <c r="D181" s="250"/>
      <c r="E181" s="250"/>
      <c r="F181" s="269" t="s">
        <v>478</v>
      </c>
      <c r="G181" s="250"/>
      <c r="H181" s="250" t="s">
        <v>553</v>
      </c>
      <c r="I181" s="250" t="s">
        <v>512</v>
      </c>
      <c r="J181" s="250"/>
      <c r="K181" s="291"/>
    </row>
    <row r="182" spans="2:11" ht="15" customHeight="1" x14ac:dyDescent="0.3">
      <c r="B182" s="270"/>
      <c r="C182" s="250" t="s">
        <v>541</v>
      </c>
      <c r="D182" s="250"/>
      <c r="E182" s="250"/>
      <c r="F182" s="269" t="s">
        <v>478</v>
      </c>
      <c r="G182" s="250"/>
      <c r="H182" s="250" t="s">
        <v>554</v>
      </c>
      <c r="I182" s="250" t="s">
        <v>512</v>
      </c>
      <c r="J182" s="250"/>
      <c r="K182" s="291"/>
    </row>
    <row r="183" spans="2:11" ht="15" customHeight="1" x14ac:dyDescent="0.3">
      <c r="B183" s="270"/>
      <c r="C183" s="250" t="s">
        <v>109</v>
      </c>
      <c r="D183" s="250"/>
      <c r="E183" s="250"/>
      <c r="F183" s="269" t="s">
        <v>484</v>
      </c>
      <c r="G183" s="250"/>
      <c r="H183" s="250" t="s">
        <v>555</v>
      </c>
      <c r="I183" s="250" t="s">
        <v>480</v>
      </c>
      <c r="J183" s="250">
        <v>50</v>
      </c>
      <c r="K183" s="291"/>
    </row>
    <row r="184" spans="2:11" ht="15" customHeight="1" x14ac:dyDescent="0.3">
      <c r="B184" s="270"/>
      <c r="C184" s="250" t="s">
        <v>556</v>
      </c>
      <c r="D184" s="250"/>
      <c r="E184" s="250"/>
      <c r="F184" s="269" t="s">
        <v>484</v>
      </c>
      <c r="G184" s="250"/>
      <c r="H184" s="250" t="s">
        <v>557</v>
      </c>
      <c r="I184" s="250" t="s">
        <v>558</v>
      </c>
      <c r="J184" s="250"/>
      <c r="K184" s="291"/>
    </row>
    <row r="185" spans="2:11" ht="15" customHeight="1" x14ac:dyDescent="0.3">
      <c r="B185" s="270"/>
      <c r="C185" s="250" t="s">
        <v>559</v>
      </c>
      <c r="D185" s="250"/>
      <c r="E185" s="250"/>
      <c r="F185" s="269" t="s">
        <v>484</v>
      </c>
      <c r="G185" s="250"/>
      <c r="H185" s="250" t="s">
        <v>560</v>
      </c>
      <c r="I185" s="250" t="s">
        <v>558</v>
      </c>
      <c r="J185" s="250"/>
      <c r="K185" s="291"/>
    </row>
    <row r="186" spans="2:11" ht="15" customHeight="1" x14ac:dyDescent="0.3">
      <c r="B186" s="270"/>
      <c r="C186" s="250" t="s">
        <v>561</v>
      </c>
      <c r="D186" s="250"/>
      <c r="E186" s="250"/>
      <c r="F186" s="269" t="s">
        <v>484</v>
      </c>
      <c r="G186" s="250"/>
      <c r="H186" s="250" t="s">
        <v>562</v>
      </c>
      <c r="I186" s="250" t="s">
        <v>558</v>
      </c>
      <c r="J186" s="250"/>
      <c r="K186" s="291"/>
    </row>
    <row r="187" spans="2:11" ht="15" customHeight="1" x14ac:dyDescent="0.3">
      <c r="B187" s="270"/>
      <c r="C187" s="303" t="s">
        <v>563</v>
      </c>
      <c r="D187" s="250"/>
      <c r="E187" s="250"/>
      <c r="F187" s="269" t="s">
        <v>484</v>
      </c>
      <c r="G187" s="250"/>
      <c r="H187" s="250" t="s">
        <v>564</v>
      </c>
      <c r="I187" s="250" t="s">
        <v>565</v>
      </c>
      <c r="J187" s="304" t="s">
        <v>566</v>
      </c>
      <c r="K187" s="291"/>
    </row>
    <row r="188" spans="2:11" ht="15" customHeight="1" x14ac:dyDescent="0.3">
      <c r="B188" s="297"/>
      <c r="C188" s="305"/>
      <c r="D188" s="279"/>
      <c r="E188" s="279"/>
      <c r="F188" s="279"/>
      <c r="G188" s="279"/>
      <c r="H188" s="279"/>
      <c r="I188" s="279"/>
      <c r="J188" s="279"/>
      <c r="K188" s="298"/>
    </row>
    <row r="189" spans="2:11" ht="18.75" customHeight="1" x14ac:dyDescent="0.3">
      <c r="B189" s="306"/>
      <c r="C189" s="307"/>
      <c r="D189" s="307"/>
      <c r="E189" s="307"/>
      <c r="F189" s="308"/>
      <c r="G189" s="250"/>
      <c r="H189" s="250"/>
      <c r="I189" s="250"/>
      <c r="J189" s="250"/>
      <c r="K189" s="246"/>
    </row>
    <row r="190" spans="2:11" ht="18.75" customHeight="1" x14ac:dyDescent="0.3">
      <c r="B190" s="246"/>
      <c r="C190" s="250"/>
      <c r="D190" s="250"/>
      <c r="E190" s="250"/>
      <c r="F190" s="269"/>
      <c r="G190" s="250"/>
      <c r="H190" s="250"/>
      <c r="I190" s="250"/>
      <c r="J190" s="250"/>
      <c r="K190" s="246"/>
    </row>
    <row r="191" spans="2:11" ht="18.75" customHeight="1" x14ac:dyDescent="0.3">
      <c r="B191" s="256"/>
      <c r="C191" s="256"/>
      <c r="D191" s="256"/>
      <c r="E191" s="256"/>
      <c r="F191" s="256"/>
      <c r="G191" s="256"/>
      <c r="H191" s="256"/>
      <c r="I191" s="256"/>
      <c r="J191" s="256"/>
      <c r="K191" s="256"/>
    </row>
    <row r="192" spans="2:11" x14ac:dyDescent="0.3">
      <c r="B192" s="237"/>
      <c r="C192" s="238"/>
      <c r="D192" s="238"/>
      <c r="E192" s="238"/>
      <c r="F192" s="238"/>
      <c r="G192" s="238"/>
      <c r="H192" s="238"/>
      <c r="I192" s="238"/>
      <c r="J192" s="238"/>
      <c r="K192" s="239"/>
    </row>
    <row r="193" spans="2:11" ht="21" x14ac:dyDescent="0.3">
      <c r="B193" s="240"/>
      <c r="C193" s="359" t="s">
        <v>567</v>
      </c>
      <c r="D193" s="359"/>
      <c r="E193" s="359"/>
      <c r="F193" s="359"/>
      <c r="G193" s="359"/>
      <c r="H193" s="359"/>
      <c r="I193" s="359"/>
      <c r="J193" s="359"/>
      <c r="K193" s="241"/>
    </row>
    <row r="194" spans="2:11" ht="25.5" customHeight="1" x14ac:dyDescent="0.3">
      <c r="B194" s="240"/>
      <c r="C194" s="309" t="s">
        <v>568</v>
      </c>
      <c r="D194" s="309"/>
      <c r="E194" s="309"/>
      <c r="F194" s="309" t="s">
        <v>569</v>
      </c>
      <c r="G194" s="310"/>
      <c r="H194" s="365" t="s">
        <v>570</v>
      </c>
      <c r="I194" s="365"/>
      <c r="J194" s="365"/>
      <c r="K194" s="241"/>
    </row>
    <row r="195" spans="2:11" ht="5.25" customHeight="1" x14ac:dyDescent="0.3">
      <c r="B195" s="270"/>
      <c r="C195" s="267"/>
      <c r="D195" s="267"/>
      <c r="E195" s="267"/>
      <c r="F195" s="267"/>
      <c r="G195" s="250"/>
      <c r="H195" s="267"/>
      <c r="I195" s="267"/>
      <c r="J195" s="267"/>
      <c r="K195" s="291"/>
    </row>
    <row r="196" spans="2:11" ht="15" customHeight="1" x14ac:dyDescent="0.3">
      <c r="B196" s="270"/>
      <c r="C196" s="250" t="s">
        <v>571</v>
      </c>
      <c r="D196" s="250"/>
      <c r="E196" s="250"/>
      <c r="F196" s="269" t="s">
        <v>44</v>
      </c>
      <c r="G196" s="250"/>
      <c r="H196" s="366" t="s">
        <v>572</v>
      </c>
      <c r="I196" s="366"/>
      <c r="J196" s="366"/>
      <c r="K196" s="291"/>
    </row>
    <row r="197" spans="2:11" ht="15" customHeight="1" x14ac:dyDescent="0.3">
      <c r="B197" s="270"/>
      <c r="C197" s="276"/>
      <c r="D197" s="250"/>
      <c r="E197" s="250"/>
      <c r="F197" s="269" t="s">
        <v>45</v>
      </c>
      <c r="G197" s="250"/>
      <c r="H197" s="366" t="s">
        <v>573</v>
      </c>
      <c r="I197" s="366"/>
      <c r="J197" s="366"/>
      <c r="K197" s="291"/>
    </row>
    <row r="198" spans="2:11" ht="15" customHeight="1" x14ac:dyDescent="0.3">
      <c r="B198" s="270"/>
      <c r="C198" s="276"/>
      <c r="D198" s="250"/>
      <c r="E198" s="250"/>
      <c r="F198" s="269" t="s">
        <v>48</v>
      </c>
      <c r="G198" s="250"/>
      <c r="H198" s="366" t="s">
        <v>574</v>
      </c>
      <c r="I198" s="366"/>
      <c r="J198" s="366"/>
      <c r="K198" s="291"/>
    </row>
    <row r="199" spans="2:11" ht="15" customHeight="1" x14ac:dyDescent="0.3">
      <c r="B199" s="270"/>
      <c r="C199" s="250"/>
      <c r="D199" s="250"/>
      <c r="E199" s="250"/>
      <c r="F199" s="269" t="s">
        <v>46</v>
      </c>
      <c r="G199" s="250"/>
      <c r="H199" s="366" t="s">
        <v>575</v>
      </c>
      <c r="I199" s="366"/>
      <c r="J199" s="366"/>
      <c r="K199" s="291"/>
    </row>
    <row r="200" spans="2:11" ht="15" customHeight="1" x14ac:dyDescent="0.3">
      <c r="B200" s="270"/>
      <c r="C200" s="250"/>
      <c r="D200" s="250"/>
      <c r="E200" s="250"/>
      <c r="F200" s="269" t="s">
        <v>47</v>
      </c>
      <c r="G200" s="250"/>
      <c r="H200" s="366" t="s">
        <v>576</v>
      </c>
      <c r="I200" s="366"/>
      <c r="J200" s="366"/>
      <c r="K200" s="291"/>
    </row>
    <row r="201" spans="2:11" ht="15" customHeight="1" x14ac:dyDescent="0.3">
      <c r="B201" s="270"/>
      <c r="C201" s="250"/>
      <c r="D201" s="250"/>
      <c r="E201" s="250"/>
      <c r="F201" s="269"/>
      <c r="G201" s="250"/>
      <c r="H201" s="250"/>
      <c r="I201" s="250"/>
      <c r="J201" s="250"/>
      <c r="K201" s="291"/>
    </row>
    <row r="202" spans="2:11" ht="15" customHeight="1" x14ac:dyDescent="0.3">
      <c r="B202" s="270"/>
      <c r="C202" s="250" t="s">
        <v>524</v>
      </c>
      <c r="D202" s="250"/>
      <c r="E202" s="250"/>
      <c r="F202" s="269" t="s">
        <v>79</v>
      </c>
      <c r="G202" s="250"/>
      <c r="H202" s="366" t="s">
        <v>577</v>
      </c>
      <c r="I202" s="366"/>
      <c r="J202" s="366"/>
      <c r="K202" s="291"/>
    </row>
    <row r="203" spans="2:11" ht="15" customHeight="1" x14ac:dyDescent="0.3">
      <c r="B203" s="270"/>
      <c r="C203" s="276"/>
      <c r="D203" s="250"/>
      <c r="E203" s="250"/>
      <c r="F203" s="269" t="s">
        <v>421</v>
      </c>
      <c r="G203" s="250"/>
      <c r="H203" s="366" t="s">
        <v>422</v>
      </c>
      <c r="I203" s="366"/>
      <c r="J203" s="366"/>
      <c r="K203" s="291"/>
    </row>
    <row r="204" spans="2:11" ht="15" customHeight="1" x14ac:dyDescent="0.3">
      <c r="B204" s="270"/>
      <c r="C204" s="250"/>
      <c r="D204" s="250"/>
      <c r="E204" s="250"/>
      <c r="F204" s="269" t="s">
        <v>419</v>
      </c>
      <c r="G204" s="250"/>
      <c r="H204" s="366" t="s">
        <v>578</v>
      </c>
      <c r="I204" s="366"/>
      <c r="J204" s="366"/>
      <c r="K204" s="291"/>
    </row>
    <row r="205" spans="2:11" ht="15" customHeight="1" x14ac:dyDescent="0.3">
      <c r="B205" s="311"/>
      <c r="C205" s="276"/>
      <c r="D205" s="276"/>
      <c r="E205" s="276"/>
      <c r="F205" s="269" t="s">
        <v>423</v>
      </c>
      <c r="G205" s="255"/>
      <c r="H205" s="364" t="s">
        <v>424</v>
      </c>
      <c r="I205" s="364"/>
      <c r="J205" s="364"/>
      <c r="K205" s="312"/>
    </row>
    <row r="206" spans="2:11" ht="15" customHeight="1" x14ac:dyDescent="0.3">
      <c r="B206" s="311"/>
      <c r="C206" s="276"/>
      <c r="D206" s="276"/>
      <c r="E206" s="276"/>
      <c r="F206" s="269" t="s">
        <v>425</v>
      </c>
      <c r="G206" s="255"/>
      <c r="H206" s="364" t="s">
        <v>579</v>
      </c>
      <c r="I206" s="364"/>
      <c r="J206" s="364"/>
      <c r="K206" s="312"/>
    </row>
    <row r="207" spans="2:11" ht="15" customHeight="1" x14ac:dyDescent="0.3">
      <c r="B207" s="311"/>
      <c r="C207" s="276"/>
      <c r="D207" s="276"/>
      <c r="E207" s="276"/>
      <c r="F207" s="313"/>
      <c r="G207" s="255"/>
      <c r="H207" s="314"/>
      <c r="I207" s="314"/>
      <c r="J207" s="314"/>
      <c r="K207" s="312"/>
    </row>
    <row r="208" spans="2:11" ht="15" customHeight="1" x14ac:dyDescent="0.3">
      <c r="B208" s="311"/>
      <c r="C208" s="250" t="s">
        <v>548</v>
      </c>
      <c r="D208" s="276"/>
      <c r="E208" s="276"/>
      <c r="F208" s="269">
        <v>1</v>
      </c>
      <c r="G208" s="255"/>
      <c r="H208" s="364" t="s">
        <v>580</v>
      </c>
      <c r="I208" s="364"/>
      <c r="J208" s="364"/>
      <c r="K208" s="312"/>
    </row>
    <row r="209" spans="2:11" ht="15" customHeight="1" x14ac:dyDescent="0.3">
      <c r="B209" s="311"/>
      <c r="C209" s="276"/>
      <c r="D209" s="276"/>
      <c r="E209" s="276"/>
      <c r="F209" s="269">
        <v>2</v>
      </c>
      <c r="G209" s="255"/>
      <c r="H209" s="364" t="s">
        <v>581</v>
      </c>
      <c r="I209" s="364"/>
      <c r="J209" s="364"/>
      <c r="K209" s="312"/>
    </row>
    <row r="210" spans="2:11" ht="15" customHeight="1" x14ac:dyDescent="0.3">
      <c r="B210" s="311"/>
      <c r="C210" s="276"/>
      <c r="D210" s="276"/>
      <c r="E210" s="276"/>
      <c r="F210" s="269">
        <v>3</v>
      </c>
      <c r="G210" s="255"/>
      <c r="H210" s="364" t="s">
        <v>582</v>
      </c>
      <c r="I210" s="364"/>
      <c r="J210" s="364"/>
      <c r="K210" s="312"/>
    </row>
    <row r="211" spans="2:11" ht="15" customHeight="1" x14ac:dyDescent="0.3">
      <c r="B211" s="311"/>
      <c r="C211" s="276"/>
      <c r="D211" s="276"/>
      <c r="E211" s="276"/>
      <c r="F211" s="269">
        <v>4</v>
      </c>
      <c r="G211" s="255"/>
      <c r="H211" s="364" t="s">
        <v>583</v>
      </c>
      <c r="I211" s="364"/>
      <c r="J211" s="364"/>
      <c r="K211" s="312"/>
    </row>
    <row r="212" spans="2:11" ht="12.75" customHeight="1" x14ac:dyDescent="0.3">
      <c r="B212" s="315"/>
      <c r="C212" s="316"/>
      <c r="D212" s="316"/>
      <c r="E212" s="316"/>
      <c r="F212" s="316"/>
      <c r="G212" s="316"/>
      <c r="H212" s="316"/>
      <c r="I212" s="316"/>
      <c r="J212" s="316"/>
      <c r="K212" s="317"/>
    </row>
  </sheetData>
  <mergeCells count="77">
    <mergeCell ref="H206:J206"/>
    <mergeCell ref="H208:J208"/>
    <mergeCell ref="H209:J209"/>
    <mergeCell ref="H210:J210"/>
    <mergeCell ref="H211:J211"/>
    <mergeCell ref="H205:J205"/>
    <mergeCell ref="C163:J163"/>
    <mergeCell ref="C193:J193"/>
    <mergeCell ref="H194:J194"/>
    <mergeCell ref="H196:J196"/>
    <mergeCell ref="H197:J197"/>
    <mergeCell ref="H198:J198"/>
    <mergeCell ref="H199:J199"/>
    <mergeCell ref="H200:J200"/>
    <mergeCell ref="H202:J202"/>
    <mergeCell ref="H203:J203"/>
    <mergeCell ref="H204:J204"/>
    <mergeCell ref="D68:J68"/>
    <mergeCell ref="C73:J73"/>
    <mergeCell ref="C100:J100"/>
    <mergeCell ref="C120:J120"/>
    <mergeCell ref="C145:J145"/>
    <mergeCell ref="D63:J63"/>
    <mergeCell ref="D64:J64"/>
    <mergeCell ref="D65:J65"/>
    <mergeCell ref="D66:J66"/>
    <mergeCell ref="D67:J67"/>
    <mergeCell ref="D57:J57"/>
    <mergeCell ref="D58:J58"/>
    <mergeCell ref="D59:J59"/>
    <mergeCell ref="D60:J60"/>
    <mergeCell ref="D61:J61"/>
    <mergeCell ref="C50:J50"/>
    <mergeCell ref="C52:J52"/>
    <mergeCell ref="C53:J53"/>
    <mergeCell ref="C55:J55"/>
    <mergeCell ref="D56:J56"/>
    <mergeCell ref="D45:J45"/>
    <mergeCell ref="E46:J46"/>
    <mergeCell ref="E47:J47"/>
    <mergeCell ref="E48:J48"/>
    <mergeCell ref="D49:J49"/>
    <mergeCell ref="G39:J39"/>
    <mergeCell ref="G40:J40"/>
    <mergeCell ref="G41:J41"/>
    <mergeCell ref="G42:J42"/>
    <mergeCell ref="G43:J43"/>
    <mergeCell ref="G34:J34"/>
    <mergeCell ref="G35:J35"/>
    <mergeCell ref="G36:J36"/>
    <mergeCell ref="G37:J37"/>
    <mergeCell ref="G38:J38"/>
    <mergeCell ref="D28:J28"/>
    <mergeCell ref="D29:J29"/>
    <mergeCell ref="D31:J31"/>
    <mergeCell ref="D32:J32"/>
    <mergeCell ref="D33:J33"/>
    <mergeCell ref="F21:J21"/>
    <mergeCell ref="C23:J23"/>
    <mergeCell ref="C24:J24"/>
    <mergeCell ref="D25:J25"/>
    <mergeCell ref="D26:J26"/>
    <mergeCell ref="F16:J16"/>
    <mergeCell ref="F17:J17"/>
    <mergeCell ref="F18:J18"/>
    <mergeCell ref="F19:J19"/>
    <mergeCell ref="F20:J20"/>
    <mergeCell ref="D10:J10"/>
    <mergeCell ref="D11:J11"/>
    <mergeCell ref="D13:J13"/>
    <mergeCell ref="D14:J14"/>
    <mergeCell ref="D15:J15"/>
    <mergeCell ref="C3:J3"/>
    <mergeCell ref="C4:J4"/>
    <mergeCell ref="C6:J6"/>
    <mergeCell ref="C7:J7"/>
    <mergeCell ref="C9:J9"/>
  </mergeCells>
  <pageMargins left="0.59055118110236227" right="0.59055118110236227" top="0.59055118110236227" bottom="0.59055118110236227" header="0" footer="0"/>
  <pageSetup paperSize="9" scale="77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/>
</file>

<file path=customXml/itemProps1.xml><?xml version="1.0" encoding="utf-8"?>
<ds:datastoreItem xmlns:ds="http://schemas.openxmlformats.org/officeDocument/2006/customXml" ds:itemID="{302A4B00-6FD5-4ED4-B272-CB08CA3F63D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5</vt:i4>
      </vt:variant>
    </vt:vector>
  </HeadingPairs>
  <TitlesOfParts>
    <vt:vector size="8" baseType="lpstr">
      <vt:lpstr>Rekapitulace stavby</vt:lpstr>
      <vt:lpstr>002 - TRASA B = KOMUNIKAC...</vt:lpstr>
      <vt:lpstr>Pokyny pro vyplnění</vt:lpstr>
      <vt:lpstr>'002 - TRASA B = KOMUNIKAC...'!Názvy_tisku</vt:lpstr>
      <vt:lpstr>'Rekapitulace stavby'!Názvy_tisku</vt:lpstr>
      <vt:lpstr>'002 - TRASA B = KOMUNIKAC...'!Oblast_tisku</vt:lpstr>
      <vt:lpstr>'Pokyny pro vyplnění'!Oblast_tisku</vt:lpstr>
      <vt:lpstr>'Rekapitulace stavby'!Oblast_tisku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PC-PC\PC</dc:creator>
  <cp:lastModifiedBy>Robert Pižl</cp:lastModifiedBy>
  <dcterms:created xsi:type="dcterms:W3CDTF">2016-03-10T08:04:09Z</dcterms:created>
  <dcterms:modified xsi:type="dcterms:W3CDTF">2019-05-16T12:18:14Z</dcterms:modified>
</cp:coreProperties>
</file>