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mc:AlternateContent xmlns:mc="http://schemas.openxmlformats.org/markup-compatibility/2006">
    <mc:Choice Requires="x15">
      <x15ac:absPath xmlns:x15ac="http://schemas.microsoft.com/office/spreadsheetml/2010/11/ac" url="C:\data\Akce\64_17 VTP Skvrňany\rozpočet\23.1.2018\zamčeno\"/>
    </mc:Choice>
  </mc:AlternateContent>
  <bookViews>
    <workbookView xWindow="0" yWindow="0" windowWidth="22770" windowHeight="11760"/>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62913"/>
</workbook>
</file>

<file path=xl/calcChain.xml><?xml version="1.0" encoding="utf-8"?>
<calcChain xmlns="http://schemas.openxmlformats.org/spreadsheetml/2006/main">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J111" i="16"/>
  <c r="BE111" i="16" s="1"/>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J86" i="16"/>
  <c r="BE86" i="16" s="1"/>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I102" i="18"/>
  <c r="I101" i="18"/>
  <c r="I100" i="18"/>
  <c r="I97" i="18"/>
  <c r="I96" i="18"/>
  <c r="I95" i="18"/>
  <c r="I92" i="18"/>
  <c r="I79" i="18"/>
  <c r="I75" i="18"/>
  <c r="I71" i="18"/>
  <c r="I66" i="18"/>
  <c r="I40" i="18"/>
  <c r="I36" i="18"/>
  <c r="I16" i="18"/>
  <c r="I33" i="18"/>
  <c r="I31" i="18"/>
  <c r="I29" i="18"/>
  <c r="I27" i="18"/>
  <c r="I25" i="18"/>
  <c r="I13" i="18"/>
  <c r="H92" i="18"/>
  <c r="H89" i="18"/>
  <c r="I89" i="18" s="1"/>
  <c r="H86" i="18"/>
  <c r="I86" i="18" s="1"/>
  <c r="H80" i="18"/>
  <c r="I80" i="18" s="1"/>
  <c r="H81" i="18"/>
  <c r="I81" i="18" s="1"/>
  <c r="H82" i="18"/>
  <c r="I82" i="18" s="1"/>
  <c r="H83" i="18"/>
  <c r="I83" i="18" s="1"/>
  <c r="H79" i="18"/>
  <c r="H77" i="18"/>
  <c r="I77" i="18" s="1"/>
  <c r="H75" i="18"/>
  <c r="H73" i="18"/>
  <c r="I73" i="18" s="1"/>
  <c r="H71" i="18"/>
  <c r="H63" i="18"/>
  <c r="I63" i="18" s="1"/>
  <c r="H64" i="18"/>
  <c r="I64" i="18" s="1"/>
  <c r="H65" i="18"/>
  <c r="I65" i="18" s="1"/>
  <c r="H66" i="18"/>
  <c r="H67" i="18"/>
  <c r="I67" i="18" s="1"/>
  <c r="H62" i="18"/>
  <c r="I62" i="18" s="1"/>
  <c r="H60" i="18"/>
  <c r="I60" i="18" s="1"/>
  <c r="H58" i="18"/>
  <c r="I58" i="18" s="1"/>
  <c r="H56" i="18"/>
  <c r="I56" i="18" s="1"/>
  <c r="H54" i="18"/>
  <c r="I54" i="18" s="1"/>
  <c r="H52" i="18"/>
  <c r="I52" i="18" s="1"/>
  <c r="H48" i="18"/>
  <c r="I48" i="18" s="1"/>
  <c r="H46" i="18"/>
  <c r="I46" i="18" s="1"/>
  <c r="H44" i="18"/>
  <c r="I44" i="18" s="1"/>
  <c r="H37" i="18"/>
  <c r="I37" i="18" s="1"/>
  <c r="H38" i="18"/>
  <c r="I38" i="18" s="1"/>
  <c r="H39" i="18"/>
  <c r="I39" i="18" s="1"/>
  <c r="H40" i="18"/>
  <c r="H36" i="18"/>
  <c r="H16" i="18"/>
  <c r="H17" i="18"/>
  <c r="I17" i="18" s="1"/>
  <c r="H19" i="18"/>
  <c r="I19" i="18" s="1"/>
  <c r="H20" i="18"/>
  <c r="I20" i="18" s="1"/>
  <c r="H21" i="18"/>
  <c r="I21" i="18" s="1"/>
  <c r="H22" i="18"/>
  <c r="I22" i="18" s="1"/>
  <c r="H23" i="18"/>
  <c r="I23" i="18" s="1"/>
  <c r="H24" i="18"/>
  <c r="I24" i="18" s="1"/>
  <c r="H25" i="18"/>
  <c r="H26" i="18"/>
  <c r="I26" i="18" s="1"/>
  <c r="H27" i="18"/>
  <c r="H28" i="18"/>
  <c r="I28" i="18" s="1"/>
  <c r="H29" i="18"/>
  <c r="H30" i="18"/>
  <c r="I30" i="18" s="1"/>
  <c r="H31" i="18"/>
  <c r="H32" i="18"/>
  <c r="I32" i="18" s="1"/>
  <c r="H33" i="18"/>
  <c r="H14" i="18"/>
  <c r="I14" i="18" s="1"/>
  <c r="H13" i="18"/>
  <c r="H11" i="18"/>
  <c r="I11" i="18" s="1"/>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1" i="18" l="1"/>
  <c r="J17" i="39"/>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J102" i="18"/>
  <c r="J101" i="18"/>
  <c r="J100" i="18"/>
  <c r="L99" i="18"/>
  <c r="H99" i="18"/>
  <c r="J97" i="18"/>
  <c r="J96" i="18"/>
  <c r="I94" i="18"/>
  <c r="L94" i="18"/>
  <c r="H94" i="18"/>
  <c r="L92" i="18"/>
  <c r="L91" i="18" s="1"/>
  <c r="L89" i="18"/>
  <c r="I88" i="18"/>
  <c r="L88" i="18"/>
  <c r="H88" i="18"/>
  <c r="L86" i="18"/>
  <c r="L85" i="18" s="1"/>
  <c r="L83" i="18"/>
  <c r="J81" i="18"/>
  <c r="J80" i="18"/>
  <c r="L77" i="18"/>
  <c r="L75" i="18"/>
  <c r="L73" i="18"/>
  <c r="L69" i="18" s="1"/>
  <c r="L67" i="18"/>
  <c r="J66" i="18"/>
  <c r="J65" i="18"/>
  <c r="J62" i="18"/>
  <c r="L60" i="18"/>
  <c r="J60" i="18"/>
  <c r="L58" i="18"/>
  <c r="J58" i="18"/>
  <c r="L56" i="18"/>
  <c r="J56" i="18"/>
  <c r="L54" i="18"/>
  <c r="J52" i="18"/>
  <c r="L48" i="18"/>
  <c r="L42" i="18"/>
  <c r="L40" i="18"/>
  <c r="L39" i="18"/>
  <c r="L38" i="18"/>
  <c r="L37" i="18"/>
  <c r="L36" i="18"/>
  <c r="L35" i="18" s="1"/>
  <c r="H35" i="18"/>
  <c r="L33" i="18"/>
  <c r="L32" i="18"/>
  <c r="L31" i="18"/>
  <c r="L30" i="18"/>
  <c r="L29" i="18"/>
  <c r="L28" i="18"/>
  <c r="J26" i="18"/>
  <c r="L24" i="18"/>
  <c r="L23" i="18"/>
  <c r="L22" i="18"/>
  <c r="L21" i="18"/>
  <c r="L20" i="18"/>
  <c r="L19" i="18"/>
  <c r="L17" i="18"/>
  <c r="L16" i="18"/>
  <c r="L14" i="18"/>
  <c r="L13" i="18"/>
  <c r="L11" i="18"/>
  <c r="J51" i="35" l="1"/>
  <c r="V34" i="20"/>
  <c r="W34" i="20" s="1"/>
  <c r="T14" i="28"/>
  <c r="R14" i="28"/>
  <c r="J27" i="18"/>
  <c r="J48" i="18"/>
  <c r="J94" i="18"/>
  <c r="J95" i="1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J54" i="18"/>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J88" i="18"/>
  <c r="J13" i="18"/>
  <c r="J19" i="18"/>
  <c r="J23" i="18"/>
  <c r="J28" i="18"/>
  <c r="J30" i="18"/>
  <c r="J32" i="18"/>
  <c r="J37" i="18"/>
  <c r="J39" i="18"/>
  <c r="H42" i="18"/>
  <c r="J46" i="18"/>
  <c r="L50" i="18"/>
  <c r="J63" i="18"/>
  <c r="J67" i="18"/>
  <c r="J77" i="18"/>
  <c r="J17" i="18"/>
  <c r="J21" i="18"/>
  <c r="J22" i="18"/>
  <c r="L10" i="18"/>
  <c r="J75" i="18"/>
  <c r="J82" i="18"/>
  <c r="H85" i="18"/>
  <c r="I85" i="18"/>
  <c r="H91" i="18"/>
  <c r="I91" i="18"/>
  <c r="H10" i="18"/>
  <c r="J14" i="18"/>
  <c r="J16" i="18"/>
  <c r="J20" i="18"/>
  <c r="J24" i="18"/>
  <c r="J25" i="18"/>
  <c r="J29" i="18"/>
  <c r="J31" i="18"/>
  <c r="J33" i="18"/>
  <c r="J36" i="18"/>
  <c r="J38" i="18"/>
  <c r="J40" i="18"/>
  <c r="H69" i="18"/>
  <c r="J73" i="18"/>
  <c r="J79" i="18"/>
  <c r="J83" i="18"/>
  <c r="J89" i="18"/>
  <c r="H50" i="18"/>
  <c r="I99" i="18"/>
  <c r="W7" i="34" l="1"/>
  <c r="W6" i="34" s="1"/>
  <c r="J91" i="18"/>
  <c r="J92" i="18"/>
  <c r="I50" i="18"/>
  <c r="J50" i="18"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J99" i="18"/>
  <c r="I42" i="18"/>
  <c r="J42" i="18" s="1"/>
  <c r="J85" i="18"/>
  <c r="I69" i="18"/>
  <c r="J44" i="18"/>
  <c r="J64" i="18"/>
  <c r="I10" i="18"/>
  <c r="J10" i="18" s="1"/>
  <c r="J86" i="18"/>
  <c r="J71" i="18"/>
  <c r="I35" i="18"/>
  <c r="J35" i="18" s="1"/>
  <c r="H104" i="18"/>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J94" i="16"/>
  <c r="BE94" i="16" s="1"/>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c r="BI1368" i="2"/>
  <c r="BH1368" i="2"/>
  <c r="BG1368" i="2"/>
  <c r="BF1368" i="2"/>
  <c r="T1368" i="2"/>
  <c r="T1367"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T921" i="2"/>
  <c r="R922" i="2"/>
  <c r="P922" i="2"/>
  <c r="P921" i="2" s="1"/>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R106" i="2" s="1"/>
  <c r="P117" i="2"/>
  <c r="BK117" i="2"/>
  <c r="J117" i="2"/>
  <c r="BE117" i="2" s="1"/>
  <c r="BI112" i="2"/>
  <c r="BH112" i="2"/>
  <c r="BG112" i="2"/>
  <c r="BF112" i="2"/>
  <c r="T112" i="2"/>
  <c r="R112" i="2"/>
  <c r="P112" i="2"/>
  <c r="BK112" i="2"/>
  <c r="J112" i="2"/>
  <c r="BE112" i="2"/>
  <c r="BI107" i="2"/>
  <c r="F34" i="2" s="1"/>
  <c r="BD52" i="1" s="1"/>
  <c r="BH107" i="2"/>
  <c r="BG107" i="2"/>
  <c r="BF107" i="2"/>
  <c r="F31" i="2" s="1"/>
  <c r="BA52" i="1" s="1"/>
  <c r="T107" i="2"/>
  <c r="T106" i="2"/>
  <c r="R107" i="2"/>
  <c r="P107" i="2"/>
  <c r="P106" i="2" s="1"/>
  <c r="P105" i="2" s="1"/>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V9" i="34" l="1"/>
  <c r="V5" i="34" s="1"/>
  <c r="W34" i="32"/>
  <c r="W46" i="28"/>
  <c r="W44" i="28" s="1"/>
  <c r="V20" i="26"/>
  <c r="AT60" i="1"/>
  <c r="W66" i="24"/>
  <c r="V116" i="20"/>
  <c r="BK84" i="3"/>
  <c r="BK921" i="2"/>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105" i="2" s="1"/>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I104" i="18"/>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BD51" i="1" s="1"/>
  <c r="W30"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69" i="18"/>
  <c r="J104" i="18" s="1"/>
  <c r="I81" i="6" s="1"/>
  <c r="F30" i="2"/>
  <c r="AZ52" i="1" s="1"/>
  <c r="J30" i="2"/>
  <c r="AV52" i="1" s="1"/>
  <c r="J106" i="2"/>
  <c r="J58" i="2" s="1"/>
  <c r="J921" i="2"/>
  <c r="J67" i="2" s="1"/>
  <c r="BK920" i="2"/>
  <c r="J920" i="2" s="1"/>
  <c r="J66" i="2" s="1"/>
  <c r="T920" i="2"/>
  <c r="T104" i="2"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BB51" i="1" l="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R104" i="2" s="1"/>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J105" i="2"/>
  <c r="J57" i="2" s="1"/>
  <c r="AT52" i="1"/>
  <c r="J56" i="10"/>
  <c r="J27" i="10"/>
  <c r="BK78" i="8"/>
  <c r="J78" i="8" s="1"/>
  <c r="J79" i="8"/>
  <c r="J57" i="8" s="1"/>
  <c r="AX51" i="1" l="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<sst xmlns="http://schemas.openxmlformats.org/spreadsheetml/2006/main" count="26344" uniqueCount="4911">
  <si>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</si>
  <si>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</si>
  <si>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</si>
  <si>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</si>
  <si>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</si>
  <si>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</si>
  <si>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</si>
  <si>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</si>
  <si>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</si>
  <si>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</si>
  <si>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</si>
  <si>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</si>
  <si>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</si>
  <si>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</si>
  <si>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</si>
  <si>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</si>
  <si>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</si>
  <si>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</si>
  <si>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</si>
  <si>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</si>
  <si>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</si>
  <si>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</si>
  <si>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</si>
  <si>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</si>
  <si>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</si>
  <si>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</si>
  <si>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</si>
  <si>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</si>
  <si>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</si>
  <si>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</si>
  <si>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</si>
  <si>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</si>
  <si>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</si>
  <si>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</si>
  <si>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</si>
  <si>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</si>
  <si>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</si>
  <si>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</si>
  <si>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</si>
  <si>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</si>
  <si>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</si>
  <si>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</si>
  <si>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</si>
  <si>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</si>
  <si>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</si>
  <si>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</si>
  <si>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</si>
  <si>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</si>
  <si>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</si>
  <si>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</si>
  <si>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</si>
  <si>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</si>
  <si>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</si>
  <si>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</si>
  <si>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</si>
  <si>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</si>
  <si>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</si>
  <si>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</si>
  <si>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</si>
  <si>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</si>
  <si>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</si>
  <si>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</si>
  <si>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</si>
  <si>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</si>
  <si>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</si>
  <si>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</si>
  <si>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</si>
  <si>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</si>
  <si>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</si>
  <si>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</si>
  <si>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</si>
  <si>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</si>
  <si>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</si>
  <si>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</si>
  <si>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</si>
  <si>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</si>
  <si>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</si>
  <si>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</si>
  <si>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</si>
  <si>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</si>
  <si>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</si>
  <si>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</si>
  <si>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</si>
  <si>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</si>
  <si>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</si>
  <si>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</si>
  <si>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</si>
  <si>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</si>
  <si>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</si>
  <si>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</si>
  <si>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</si>
  <si>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</si>
  <si>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</si>
  <si>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</si>
  <si>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</si>
  <si>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</si>
  <si>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</si>
  <si>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</si>
  <si>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</si>
  <si>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</si>
  <si>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</si>
  <si>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</si>
  <si>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</si>
  <si>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</si>
  <si>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</si>
  <si>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</si>
  <si>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</si>
  <si>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</si>
  <si>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</si>
  <si>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</si>
  <si>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</si>
  <si>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</si>
  <si>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</si>
  <si>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</si>
  <si>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</si>
  <si>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</si>
  <si>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</si>
  <si>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</si>
  <si>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</si>
  <si>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</si>
  <si>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</si>
  <si>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</si>
  <si>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</si>
  <si>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</si>
  <si>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</si>
  <si>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</si>
  <si>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</si>
  <si>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</si>
  <si>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</si>
  <si>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</si>
  <si>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</si>
  <si>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</si>
  <si>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</si>
  <si>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</si>
  <si>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</si>
  <si>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</si>
  <si>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</si>
  <si>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</si>
  <si>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</si>
  <si>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</si>
  <si>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</si>
  <si>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</si>
  <si>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</si>
  <si>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</si>
  <si>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</si>
  <si>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</si>
  <si>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</si>
  <si>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</si>
  <si>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</si>
  <si>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</si>
  <si>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</si>
  <si>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</si>
  <si>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</si>
  <si>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</si>
  <si>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</si>
  <si>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</si>
  <si>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</si>
  <si>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</si>
  <si>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</si>
  <si>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</si>
  <si>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</si>
  <si>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</si>
  <si>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</si>
  <si>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</si>
  <si>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</si>
  <si>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</si>
  <si>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</si>
  <si>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</si>
  <si>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</si>
  <si>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</si>
  <si>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</si>
  <si>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</si>
  <si>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</si>
  <si>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</si>
  <si>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</si>
  <si>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</si>
  <si>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</si>
  <si>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</si>
  <si>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</si>
  <si>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</si>
  <si>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111201101</t>
  </si>
  <si>
    <t>Odstranění křovin a stromů s odstraněním kořenů průměru kmene do 100 mm do sklonu terénu 1 : 5, při celkové ploše do 1 000 m2</t>
  </si>
  <si>
    <t>m2</t>
  </si>
  <si>
    <t>CS ÚRS 2017 02</t>
  </si>
  <si>
    <t>4</t>
  </si>
  <si>
    <t>808611088</t>
  </si>
  <si>
    <t>PSC</t>
  </si>
  <si>
    <t xml:space="preserve">Poznámka k souboru cen:_x000D_
1. Cenu -1104 lze použít jestliže se odstranění stromů a křovin neprovádí na holo. 2. Cena -1101 je určena i pro: a) odstraňování křovin a stromů o průměru kmene do 100 mm z ploch, jejichž celková výměra je větší než 1 000 m2 při sklonu terénu strmějším než 1 : 5; b) LTM při jakékoliv celkové ploše jednotlivě přes 30 m2. 3. V ceně jsou započteny i náklady na případné nutné odklizení křovin a stromů na hromady na vzdálenost do 50 m nebo naložení na dopravní prostředek. 4. Průměr kmenů stromů (křovin) se měří 0,15 m nad přilehlým terénem. 5. Množství jednotek se určí samostatně za každý objekt v m2 plochy rovné součtu půdorysných ploch omezených obalovými křivkami korun jednotlivých stromů a křovin, popř. skupin stromů a křovin, jejichž koruny se půdorysně překrývají. Jestliže by byl zmíněný součet ploch větší než půdorysná plocha staveniště, počítá se pouze s plochou staveniště. </t>
  </si>
  <si>
    <t>VV</t>
  </si>
  <si>
    <t>5+630+260+110</t>
  </si>
  <si>
    <t>dle inventarizace stromů</t>
  </si>
  <si>
    <t>Součet</t>
  </si>
  <si>
    <t>112101101</t>
  </si>
  <si>
    <t>Kácení stromů s odřezáním kmene a s odvětvením listnatých, průměru kmene přes 100 do 300 mm</t>
  </si>
  <si>
    <t>kus</t>
  </si>
  <si>
    <t>184238361</t>
  </si>
  <si>
    <t xml:space="preserve">Poznámka k souboru cen:_x000D_
1. Ceny lze použít i pro odstranění stromů ze sesuté zeminy, vývratů a polomů. 2. V ceně jsou započteny i náklady na případné nutné odklizení kmene a větví odděleně na vzdálenost do 50 m nebo s naložením na dopravní prostředek. 3. Průměr kmene se měří v místě řezu. 4. Ceny nelze užít v případě, kdy je nutné odstraňování stromu po částech; tyto práce lze oceňovat příslušnými cenami katalogu 823-1 Plochy a úprava území. 5. Počet stromů při kácení souvislého lesního porostu lze určit podle tabulky uvedené v příloze č. 2. 6. Práce jsou prováděné technikou volného kácení. O volné kácení se jedná v případě, kdy se kácí strom s volným kruhovým prostorem o poloměru minimálně 1,5 násobku výšky káceného stromu ve všech směrech. </t>
  </si>
  <si>
    <t>3</t>
  </si>
  <si>
    <t>dle inventarizace</t>
  </si>
  <si>
    <t>112101104</t>
  </si>
  <si>
    <t>Kácení stromů s odřezáním kmene a s odvětvením listnatých, průměru kmene přes 700 do 900 mm</t>
  </si>
  <si>
    <t>-396532391</t>
  </si>
  <si>
    <t>112101121</t>
  </si>
  <si>
    <t>Kácení stromů s odřezáním kmene a s odvětvením jehličnatých bez odkornění, kmene průměru přes 100 do 300 mm</t>
  </si>
  <si>
    <t>-1533499838</t>
  </si>
  <si>
    <t>12-3</t>
  </si>
  <si>
    <t>5</t>
  </si>
  <si>
    <t>112101124</t>
  </si>
  <si>
    <t>Kácení stromů s odřezáním kmene a s odvětvením jehličnatých bez odkornění, kmene průměru přes 700 do 900 mm</t>
  </si>
  <si>
    <t>-1411488125</t>
  </si>
  <si>
    <t>25-4</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</si>
  <si>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</si>
  <si>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</si>
  <si>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</si>
  <si>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</si>
  <si>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</si>
  <si>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</si>
  <si>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</si>
  <si>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</si>
  <si>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</si>
  <si>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</si>
  <si>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</si>
  <si>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</si>
  <si>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</si>
  <si>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</si>
  <si>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</si>
  <si>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</si>
  <si>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</si>
  <si>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</si>
  <si>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</si>
  <si>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</si>
  <si>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</si>
  <si>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</si>
  <si>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</si>
  <si>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</si>
  <si>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</si>
  <si>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</si>
  <si>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</si>
  <si>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</si>
  <si>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</si>
  <si>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</si>
  <si>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</si>
  <si>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</si>
  <si>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</si>
  <si>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</si>
  <si>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</si>
  <si>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</si>
  <si>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</si>
  <si>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</si>
  <si>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</si>
  <si>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</si>
  <si>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</si>
  <si>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</si>
  <si>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</si>
  <si>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</si>
  <si>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</si>
  <si>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</si>
  <si>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</si>
  <si>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</si>
  <si>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</si>
  <si>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</si>
  <si>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</si>
  <si>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</si>
  <si>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</si>
  <si>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</si>
  <si>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</si>
  <si>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</si>
  <si>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</si>
  <si>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</si>
  <si>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</si>
  <si>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</si>
  <si>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</si>
  <si>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</si>
  <si>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</si>
  <si>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</si>
  <si>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</si>
  <si>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</si>
  <si>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</si>
  <si>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</si>
  <si>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</si>
  <si>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</si>
  <si>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</si>
  <si>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</si>
  <si>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</si>
  <si>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</si>
  <si>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</si>
  <si>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</si>
  <si>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</si>
  <si>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</si>
  <si>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</si>
  <si>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</si>
  <si>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</si>
  <si>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</si>
  <si>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</si>
  <si>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</si>
  <si>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</si>
  <si>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</si>
  <si>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</si>
  <si>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</si>
  <si>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</si>
  <si>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</si>
  <si>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</si>
  <si>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</si>
  <si>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</si>
  <si>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</si>
  <si>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</si>
  <si>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</si>
  <si>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</si>
  <si>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</si>
  <si>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</si>
  <si>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</si>
  <si>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</si>
  <si>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</si>
  <si>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</si>
  <si>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</si>
  <si>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</si>
  <si>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</si>
  <si>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</si>
  <si>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</si>
  <si>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</si>
  <si>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</si>
  <si>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</si>
  <si>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</si>
  <si>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</si>
  <si>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</si>
  <si>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</si>
  <si>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</si>
  <si>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</si>
  <si>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</si>
  <si>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</si>
  <si>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</si>
  <si>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</si>
  <si>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</si>
  <si>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</si>
  <si>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</si>
  <si>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</si>
  <si>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</si>
  <si>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</si>
  <si>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</si>
  <si>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</si>
  <si>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</si>
  <si>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</si>
  <si>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</si>
  <si>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</si>
  <si>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</si>
  <si>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</si>
  <si>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</si>
  <si>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</si>
  <si>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</si>
  <si>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</si>
  <si>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</si>
  <si>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</si>
  <si>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</si>
  <si>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</si>
  <si>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</si>
  <si>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</si>
  <si>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</si>
  <si>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</si>
  <si>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</si>
  <si>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</si>
  <si>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</si>
  <si>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</si>
  <si>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</si>
  <si>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</si>
  <si>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</si>
  <si>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</si>
  <si>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</si>
  <si>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</si>
  <si>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</si>
  <si>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</si>
  <si>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</si>
  <si>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</si>
  <si>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</si>
  <si>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</si>
  <si>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</si>
  <si>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</si>
  <si>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</si>
  <si>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</si>
  <si>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</si>
  <si>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</si>
  <si>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</si>
  <si>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</si>
  <si>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</si>
  <si>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</si>
  <si>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</si>
  <si>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</si>
  <si>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</si>
  <si>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</si>
  <si>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</si>
  <si>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</si>
  <si>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</si>
  <si>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</si>
  <si>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</si>
  <si>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</si>
  <si>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</si>
  <si>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</si>
  <si>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</si>
  <si>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</si>
  <si>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</si>
  <si>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</si>
  <si>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</si>
  <si>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</si>
  <si>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</si>
  <si>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</si>
  <si>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</si>
  <si>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</si>
  <si>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</si>
  <si>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</si>
  <si>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</si>
  <si>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</si>
  <si>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</si>
  <si>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</si>
  <si>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</si>
  <si>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</si>
  <si>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</si>
  <si>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</si>
  <si>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</si>
  <si>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</si>
  <si>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</si>
  <si>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</si>
  <si>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</si>
  <si>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</si>
  <si>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</si>
  <si>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</si>
  <si>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</si>
  <si>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</si>
  <si>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</si>
  <si>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</si>
  <si>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</si>
  <si>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</si>
  <si>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</si>
  <si>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</si>
  <si>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</si>
  <si>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</si>
  <si>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</si>
  <si>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</si>
  <si>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</si>
  <si>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</si>
  <si>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</si>
  <si>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</si>
  <si>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</si>
  <si>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</si>
  <si>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</si>
  <si>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</si>
  <si>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</si>
  <si>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</si>
  <si>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</si>
  <si>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</si>
  <si>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</si>
  <si>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</si>
  <si>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</si>
  <si>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</si>
  <si>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</si>
  <si>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</si>
  <si>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</si>
  <si>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</si>
  <si>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</si>
  <si>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</si>
  <si>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</si>
  <si>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</si>
  <si>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</si>
  <si>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</si>
  <si>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</si>
  <si>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</si>
  <si>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</si>
  <si>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</si>
  <si>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</si>
  <si>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</si>
  <si>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</si>
  <si>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</si>
  <si>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</si>
  <si>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</si>
  <si>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</si>
  <si>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</si>
  <si>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</si>
  <si>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</si>
  <si>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</si>
  <si>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</si>
  <si>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</si>
  <si>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</si>
  <si>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</si>
  <si>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</si>
  <si>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</si>
  <si>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</si>
  <si>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</si>
  <si>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</si>
  <si>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</si>
  <si>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</si>
  <si>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</si>
  <si>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</si>
  <si>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</si>
  <si>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</si>
  <si>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</si>
  <si>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</si>
  <si>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</si>
  <si>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</si>
  <si>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</si>
  <si>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</si>
  <si>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</si>
  <si>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</si>
  <si>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</si>
  <si>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</si>
  <si>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</si>
  <si>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</si>
  <si>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</si>
  <si>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</si>
  <si>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</si>
  <si>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</si>
  <si>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</si>
  <si>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</si>
  <si>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</si>
  <si>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</si>
  <si>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</si>
  <si>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</si>
  <si>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</si>
  <si>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</si>
  <si>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</si>
  <si>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</si>
  <si>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</si>
  <si>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</si>
  <si>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</si>
  <si>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</si>
  <si>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</si>
  <si>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</si>
  <si>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</si>
  <si>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</si>
  <si>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</si>
  <si>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</si>
  <si>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</si>
  <si>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</si>
  <si>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</si>
  <si>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</si>
  <si>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</si>
  <si>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</si>
  <si>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</si>
  <si>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</si>
  <si>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</si>
  <si>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</si>
  <si>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</si>
  <si>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</si>
  <si>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</si>
  <si>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</si>
  <si>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</si>
  <si>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</si>
  <si>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</si>
  <si>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</si>
  <si>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</si>
  <si>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</si>
  <si>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</si>
  <si>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</si>
  <si>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</si>
  <si>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</si>
  <si>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</si>
  <si>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</si>
  <si>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</si>
  <si>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</si>
  <si>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</si>
  <si>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</si>
  <si>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</si>
  <si>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</si>
  <si>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</si>
  <si>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</si>
  <si>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</si>
  <si>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</si>
  <si>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</si>
  <si>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</si>
  <si>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</si>
  <si>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</si>
  <si>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</si>
  <si>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</si>
  <si>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</si>
  <si>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</si>
  <si>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</si>
  <si>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</si>
  <si>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</si>
  <si>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</si>
  <si>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</si>
  <si>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</si>
  <si>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</si>
  <si>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</si>
  <si>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</si>
  <si>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</si>
  <si>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</si>
  <si>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</si>
  <si>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</si>
  <si>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</si>
  <si>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</si>
  <si>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</si>
  <si>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</si>
  <si>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</si>
  <si>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</si>
  <si>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</si>
  <si>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</si>
  <si>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</si>
  <si>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</si>
  <si>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</si>
  <si>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</si>
  <si>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0,8*2*4*4</t>
  </si>
  <si>
    <t>0,8*2,3*4*4</t>
  </si>
  <si>
    <t>0,8*2*4*2</t>
  </si>
  <si>
    <t>0,8*1,6*4*3</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</si>
  <si>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</si>
  <si>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</si>
  <si>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</si>
  <si>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</si>
  <si>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</si>
  <si>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</si>
  <si>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</si>
  <si>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</si>
  <si>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</si>
  <si>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</si>
  <si>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</si>
  <si>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</si>
  <si>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</si>
  <si>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</si>
  <si>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</si>
  <si>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</si>
  <si>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</si>
  <si>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</si>
  <si>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</si>
  <si>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</si>
  <si>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</si>
  <si>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</si>
  <si>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</si>
  <si>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</si>
  <si>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</si>
  <si>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</si>
  <si>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</si>
  <si>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</si>
  <si>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</si>
  <si>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</si>
  <si>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</si>
  <si>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</si>
  <si>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</si>
  <si>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</si>
  <si>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</si>
  <si>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</si>
  <si>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</si>
  <si>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</si>
  <si>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</si>
  <si>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</si>
  <si>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</si>
  <si>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</si>
  <si>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</si>
  <si>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</si>
  <si>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</si>
  <si>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</si>
  <si>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</si>
  <si>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</si>
  <si>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</si>
  <si>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</si>
  <si>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</si>
  <si>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</si>
  <si>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</si>
  <si>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</si>
  <si>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</si>
  <si>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</si>
  <si>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</si>
  <si>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</si>
  <si>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</si>
  <si>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</si>
  <si>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</si>
  <si>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</si>
  <si>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</si>
  <si>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</si>
  <si>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</si>
  <si>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</si>
  <si>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</si>
  <si>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</si>
  <si>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</si>
  <si>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</si>
  <si>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</si>
  <si>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</si>
  <si>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</si>
  <si>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</si>
  <si>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</si>
  <si>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</si>
  <si>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</si>
  <si>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</si>
  <si>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</si>
  <si>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</si>
  <si>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</si>
  <si>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</si>
  <si>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</si>
  <si>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</si>
  <si>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</si>
  <si>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</si>
  <si>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</si>
  <si>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</si>
  <si>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</si>
  <si>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</si>
  <si>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</si>
  <si>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</si>
  <si>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</si>
  <si>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</si>
  <si>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4+13+23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</si>
  <si>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</si>
  <si>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</si>
  <si>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</si>
  <si>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</si>
  <si>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</si>
  <si>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</si>
  <si>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</si>
  <si>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</si>
  <si>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</si>
  <si>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</si>
  <si>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</si>
  <si>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</si>
  <si>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</si>
  <si>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</si>
  <si>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</si>
  <si>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</si>
  <si>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</si>
  <si>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</si>
  <si>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</si>
  <si>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</si>
  <si>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</si>
  <si>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</si>
  <si>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</si>
  <si>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</si>
  <si>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</si>
  <si>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</si>
  <si>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</si>
  <si>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</si>
  <si>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</si>
  <si>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</si>
  <si>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</si>
  <si>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</si>
  <si>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</si>
  <si>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</si>
  <si>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</si>
  <si>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</si>
  <si>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</si>
  <si>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</si>
  <si>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</si>
  <si>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</si>
  <si>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</si>
  <si>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</si>
  <si>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</si>
  <si>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</si>
  <si>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</si>
  <si>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</si>
  <si>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</si>
  <si>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</si>
  <si>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</si>
  <si>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</si>
  <si>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</si>
  <si>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</si>
  <si>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</si>
  <si>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</si>
  <si>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</si>
  <si>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</si>
  <si>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</si>
  <si>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</si>
  <si>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</si>
  <si>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</si>
  <si>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</si>
  <si>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</si>
  <si>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</si>
  <si>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</si>
  <si>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</si>
  <si>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</si>
  <si>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</si>
  <si>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</si>
  <si>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</si>
  <si>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</si>
  <si>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</si>
  <si>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</si>
  <si>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</si>
  <si>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</si>
  <si>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</si>
  <si>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</si>
  <si>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</si>
  <si>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</si>
  <si>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</si>
  <si>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</si>
  <si>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</si>
  <si>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</si>
  <si>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</si>
  <si>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</si>
  <si>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</si>
  <si>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</si>
  <si>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</si>
  <si>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</si>
  <si>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</si>
  <si>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</si>
  <si>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</si>
  <si>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</si>
  <si>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</si>
  <si>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</si>
  <si>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</si>
  <si>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</si>
  <si>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</si>
  <si>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</si>
  <si>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</si>
  <si>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</si>
  <si>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</si>
  <si>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</si>
  <si>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</si>
  <si>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</si>
  <si>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</si>
  <si>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</si>
  <si>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</si>
  <si>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</si>
  <si>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</si>
  <si>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</si>
  <si>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</si>
  <si>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</si>
  <si>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</si>
  <si>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</si>
  <si>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</si>
  <si>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</si>
  <si>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</si>
  <si>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</si>
  <si>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</si>
  <si>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</si>
  <si>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</si>
  <si>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</si>
  <si>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</si>
  <si>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</si>
  <si>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</si>
  <si>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</si>
  <si>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</si>
  <si>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</si>
  <si>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</si>
  <si>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</si>
  <si>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</si>
  <si>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</si>
  <si>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</si>
  <si>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</si>
  <si>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</si>
  <si>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</si>
  <si>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</si>
  <si>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</si>
  <si>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</si>
  <si>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</si>
  <si>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</si>
  <si>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</si>
  <si>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</si>
  <si>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</si>
  <si>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</si>
  <si>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</si>
  <si>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</si>
  <si>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</si>
  <si>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</si>
  <si>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</si>
  <si>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</si>
  <si>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</si>
  <si>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</si>
  <si>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</si>
  <si>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</si>
  <si>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</si>
  <si>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</si>
  <si>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</si>
  <si>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</si>
  <si>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</si>
  <si>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</si>
  <si>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</si>
  <si>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</si>
  <si>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</si>
  <si>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</si>
  <si>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</si>
  <si>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</si>
  <si>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</si>
  <si>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</si>
  <si>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</si>
  <si>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</si>
  <si>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</si>
  <si>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</si>
  <si>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</si>
  <si>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</si>
  <si>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</si>
  <si>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</si>
  <si>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</si>
  <si>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</si>
  <si>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</si>
  <si>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</si>
  <si>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</si>
  <si>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</si>
  <si>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</si>
  <si>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</si>
  <si>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</si>
  <si>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</si>
  <si>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</si>
  <si>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</si>
  <si>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</si>
  <si>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</si>
  <si>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</si>
  <si>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</si>
  <si>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</si>
  <si>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</si>
  <si>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</si>
  <si>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</si>
  <si>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</si>
  <si>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</si>
  <si>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</si>
  <si>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</si>
  <si>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</si>
  <si>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</si>
  <si>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</si>
  <si>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</si>
  <si>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</si>
  <si>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</si>
  <si>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</si>
  <si>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</si>
  <si>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</si>
  <si>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</si>
  <si>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</si>
  <si>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</si>
  <si>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</si>
  <si>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</si>
  <si>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</si>
  <si>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</si>
  <si>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</si>
  <si>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</si>
  <si>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</si>
  <si>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</si>
  <si>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</si>
  <si>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</si>
  <si>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</si>
  <si>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</si>
  <si>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</si>
  <si>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</si>
  <si>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</si>
  <si>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</si>
  <si>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</si>
  <si>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</si>
  <si>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</si>
  <si>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</si>
  <si>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</si>
  <si>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</si>
  <si>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</si>
  <si>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</si>
  <si>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</si>
  <si>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</si>
  <si>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</si>
  <si>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</si>
  <si>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</si>
  <si>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</si>
  <si>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</si>
  <si>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</si>
  <si>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</si>
  <si>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</si>
  <si>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</si>
  <si>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</si>
  <si>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</si>
  <si>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</si>
  <si>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</si>
  <si>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</si>
  <si>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</si>
  <si>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</si>
  <si>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</si>
  <si>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</si>
  <si>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</si>
  <si>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</si>
  <si>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</si>
  <si>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</si>
  <si>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</si>
  <si>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</si>
  <si>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</si>
  <si>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</si>
  <si>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</si>
  <si>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</si>
  <si>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</si>
  <si>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</si>
  <si>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</si>
  <si>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</si>
  <si>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</si>
  <si>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</si>
  <si>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</si>
  <si>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</si>
  <si>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</si>
  <si>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</si>
  <si>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</si>
  <si>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</si>
  <si>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</si>
  <si>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</si>
  <si>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</si>
  <si>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</si>
  <si>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</si>
  <si>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</si>
  <si>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</si>
  <si>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</si>
  <si>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</si>
  <si>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</si>
  <si>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</si>
  <si>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</si>
  <si>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</si>
  <si>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</si>
  <si>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</si>
  <si>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</si>
  <si>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</si>
  <si>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</si>
  <si>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</si>
  <si>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</si>
  <si>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</si>
  <si>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</si>
  <si>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</si>
  <si>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</si>
  <si>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</si>
  <si>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</si>
  <si>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</si>
  <si>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</si>
  <si>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</si>
  <si>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</si>
  <si>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</si>
  <si>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</si>
  <si>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</si>
  <si>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</si>
  <si>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</si>
  <si>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</si>
  <si>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</si>
  <si>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</si>
  <si>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</si>
  <si>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</si>
  <si>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</si>
  <si>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</si>
  <si>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</si>
  <si>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</si>
  <si>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</si>
  <si>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</si>
  <si>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</si>
  <si>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</si>
  <si>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</si>
  <si>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</si>
  <si>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</si>
  <si>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</si>
  <si>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</si>
  <si>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</si>
  <si>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</si>
  <si>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</si>
  <si>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</si>
  <si>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</si>
  <si>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</si>
  <si>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</si>
  <si>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</si>
  <si>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</si>
  <si>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</si>
  <si>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</si>
  <si>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</si>
  <si>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</si>
  <si>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</si>
  <si>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</si>
  <si>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</si>
  <si>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</si>
  <si>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</si>
  <si>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</si>
  <si>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</si>
  <si>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</si>
  <si>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</si>
  <si>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</si>
  <si>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</si>
  <si>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</si>
  <si>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</si>
  <si>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</si>
  <si>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</si>
  <si>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</si>
  <si>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</si>
  <si>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</si>
  <si>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</si>
  <si>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</si>
  <si>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</si>
  <si>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</si>
  <si>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</si>
  <si>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</si>
  <si>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</si>
  <si>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</si>
  <si>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</si>
  <si>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</si>
  <si>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</si>
  <si>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</si>
  <si>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</si>
  <si>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</si>
  <si>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</si>
  <si>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</si>
  <si>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</si>
  <si>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</si>
  <si>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</si>
  <si>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</si>
  <si>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</si>
  <si>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</si>
  <si>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</si>
  <si>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</si>
  <si>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</si>
  <si>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</si>
  <si>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</si>
  <si>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</si>
  <si>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</si>
  <si>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</si>
  <si>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</si>
  <si>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</si>
  <si>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</si>
  <si>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</si>
  <si>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</si>
  <si>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</si>
  <si>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</si>
  <si>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</si>
  <si>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</si>
  <si>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</si>
  <si>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</si>
  <si>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</si>
  <si>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</si>
  <si>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</si>
  <si>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</si>
  <si>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</si>
  <si>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</si>
  <si>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</si>
  <si>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</si>
  <si>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</si>
  <si>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</si>
  <si>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</si>
  <si>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</si>
  <si>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</si>
  <si>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</si>
  <si>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</si>
  <si>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</si>
  <si>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</si>
  <si>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</si>
  <si>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</si>
  <si>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</si>
  <si>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</si>
  <si>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</si>
  <si>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</si>
  <si>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</si>
  <si>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</si>
  <si>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</si>
  <si>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</si>
  <si>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</si>
  <si>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</si>
  <si>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</si>
  <si>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</si>
  <si>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</si>
  <si>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</si>
  <si>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</si>
  <si>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zárubeň ocelová pro běžné zdění hranatý profil 160 800 L/P</t>
  </si>
  <si>
    <t>-1917309414</t>
  </si>
  <si>
    <t>158</t>
  </si>
  <si>
    <t>553311581</t>
  </si>
  <si>
    <t>zárubeň ocelová pro běžné zdění hranatý profil 160 900 L/P protipožární</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</si>
  <si>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</si>
  <si>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</si>
  <si>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</si>
  <si>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</si>
  <si>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</si>
  <si>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</si>
  <si>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</si>
  <si>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</si>
  <si>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</si>
  <si>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</si>
  <si>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</si>
  <si>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</si>
  <si>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</si>
  <si>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</si>
  <si>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</si>
  <si>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</si>
  <si>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</si>
  <si>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</si>
  <si>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</si>
  <si>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</si>
  <si>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</si>
  <si>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</si>
  <si>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</si>
  <si>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</si>
  <si>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</si>
  <si>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</si>
  <si>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</si>
  <si>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</si>
  <si>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</si>
  <si>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</si>
  <si>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</si>
  <si>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</si>
  <si>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</si>
  <si>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</si>
  <si>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</si>
  <si>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</si>
  <si>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</si>
  <si>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</si>
  <si>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</si>
  <si>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</si>
  <si>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</si>
  <si>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</si>
  <si>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</si>
  <si>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</si>
  <si>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</si>
  <si>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</si>
  <si>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</si>
  <si>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</si>
  <si>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</si>
  <si>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</si>
  <si>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</si>
  <si>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</si>
  <si>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</si>
  <si>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</si>
  <si>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</si>
  <si>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</si>
  <si>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</si>
  <si>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</si>
  <si>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</si>
  <si>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</si>
  <si>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</si>
  <si>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</si>
  <si>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</si>
  <si>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</si>
  <si>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</si>
  <si>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</si>
  <si>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</si>
  <si>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</si>
  <si>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</si>
  <si>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</si>
  <si>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</si>
  <si>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</si>
  <si>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</si>
  <si>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</si>
  <si>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</si>
  <si>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</si>
  <si>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</si>
  <si>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</si>
  <si>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</si>
  <si>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</si>
  <si>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</si>
  <si>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</si>
  <si>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</si>
  <si>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</si>
  <si>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</si>
  <si>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</si>
  <si>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</si>
  <si>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</si>
  <si>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</si>
  <si>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</si>
  <si>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</si>
  <si>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</si>
  <si>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</si>
  <si>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</si>
  <si>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</si>
  <si>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</si>
  <si>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</si>
  <si>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</si>
  <si>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</si>
  <si>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</si>
  <si>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</si>
  <si>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</si>
  <si>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</si>
  <si>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</si>
  <si>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</si>
  <si>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</si>
  <si>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</si>
  <si>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</si>
  <si>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</si>
  <si>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</si>
  <si>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</si>
  <si>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</si>
  <si>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</si>
  <si>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</si>
  <si>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</si>
  <si>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</si>
  <si>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</si>
  <si>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</si>
  <si>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</si>
  <si>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</si>
  <si>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</si>
  <si>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</si>
  <si>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</si>
  <si>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</si>
  <si>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</si>
  <si>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</si>
  <si>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</si>
  <si>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</si>
  <si>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</si>
  <si>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</si>
  <si>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</si>
  <si>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</si>
  <si>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</si>
  <si>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</si>
  <si>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</si>
  <si>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</si>
  <si>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</si>
  <si>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</si>
  <si>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</si>
  <si>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</si>
  <si>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</si>
  <si>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</si>
  <si>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</si>
  <si>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</si>
  <si>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</si>
  <si>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</si>
  <si>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</si>
  <si>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</si>
  <si>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</si>
  <si>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</si>
  <si>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</si>
  <si>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</si>
  <si>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</si>
  <si>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</si>
  <si>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</si>
  <si>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</si>
  <si>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</si>
  <si>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</si>
  <si>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</si>
  <si>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</si>
  <si>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</si>
  <si>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</si>
  <si>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59,9562706497682*1,25 'Přepočtené koeficientem množství</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</si>
  <si>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</si>
  <si>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</si>
  <si>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</si>
  <si>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</si>
  <si>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</si>
  <si>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</si>
  <si>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</si>
  <si>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</si>
  <si>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</si>
  <si>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</si>
  <si>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</si>
  <si>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</si>
  <si>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</si>
  <si>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</si>
  <si>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</si>
  <si>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</si>
  <si>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</si>
  <si>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</si>
  <si>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</si>
  <si>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</si>
  <si>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</si>
  <si>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</si>
  <si>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</si>
  <si>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</si>
  <si>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</si>
  <si>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</si>
  <si>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</si>
  <si>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</si>
  <si>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</si>
  <si>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</si>
  <si>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</si>
  <si>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</si>
  <si>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</si>
  <si>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</si>
  <si>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</si>
  <si>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</si>
  <si>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</si>
  <si>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</si>
  <si>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</si>
  <si>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</si>
  <si>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</si>
  <si>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</si>
  <si>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</si>
  <si>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</si>
  <si>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</si>
  <si>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</si>
  <si>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</si>
  <si>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</si>
  <si>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</si>
  <si>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</si>
  <si>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</si>
  <si>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</si>
  <si>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</si>
  <si>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</si>
  <si>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</si>
  <si>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</si>
  <si>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</si>
  <si>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</si>
  <si>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</si>
  <si>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</si>
  <si>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</si>
  <si>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</si>
  <si>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</si>
  <si>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</si>
  <si>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</si>
  <si>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</si>
  <si>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</si>
  <si>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</si>
  <si>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</si>
  <si>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</si>
  <si>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</si>
  <si>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</si>
  <si>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</si>
  <si>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</si>
  <si>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</si>
  <si>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</si>
  <si>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</si>
  <si>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</si>
  <si>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</si>
  <si>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</si>
  <si>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</si>
  <si>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</si>
  <si>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</si>
  <si>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</si>
  <si>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</si>
  <si>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</si>
  <si>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</si>
  <si>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</si>
  <si>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</si>
  <si>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</si>
  <si>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</si>
  <si>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</si>
  <si>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</si>
  <si>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</si>
  <si>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</si>
  <si>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</si>
  <si>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</si>
  <si>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</si>
  <si>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</si>
  <si>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</si>
  <si>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</si>
  <si>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</si>
  <si>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</si>
  <si>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</si>
  <si>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</si>
  <si>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</si>
  <si>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</si>
  <si>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</si>
  <si>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</si>
  <si>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</si>
  <si>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</si>
  <si>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</si>
  <si>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</si>
  <si>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</si>
  <si>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</si>
  <si>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</si>
  <si>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</si>
  <si>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</si>
  <si>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</si>
  <si>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</si>
  <si>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</si>
  <si>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</si>
  <si>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</si>
  <si>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</si>
  <si>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</si>
  <si>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</si>
  <si>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</si>
  <si>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</si>
  <si>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</si>
  <si>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</si>
  <si>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</si>
  <si>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</si>
  <si>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</si>
  <si>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</si>
  <si>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</si>
  <si>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</si>
  <si>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</si>
  <si>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</si>
  <si>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</si>
  <si>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</si>
  <si>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</si>
  <si>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</si>
  <si>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</si>
  <si>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</si>
  <si>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</si>
  <si>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</si>
  <si>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</si>
  <si>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</si>
  <si>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</si>
  <si>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</si>
  <si>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</si>
  <si>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</si>
  <si>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</si>
  <si>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</si>
  <si>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</si>
  <si>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</si>
  <si>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</si>
  <si>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</si>
  <si>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</si>
  <si>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</si>
  <si>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</si>
  <si>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</si>
  <si>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</si>
  <si>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</si>
  <si>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</si>
  <si>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</si>
  <si>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</si>
  <si>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</si>
  <si>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</si>
  <si>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</si>
  <si>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</si>
  <si>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</si>
  <si>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</si>
  <si>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</si>
  <si>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</si>
  <si>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</si>
  <si>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</si>
  <si>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</si>
  <si>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</si>
  <si>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</si>
  <si>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</si>
  <si>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</si>
  <si>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</si>
  <si>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</si>
  <si>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</si>
  <si>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</si>
  <si>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</si>
  <si>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</si>
  <si>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</si>
  <si>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</si>
  <si>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</si>
  <si>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</si>
  <si>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</si>
  <si>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</si>
  <si>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</si>
  <si>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</si>
  <si>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</si>
  <si>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</si>
  <si>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</si>
  <si>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</si>
  <si>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</si>
  <si>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</si>
  <si>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</si>
  <si>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</si>
  <si>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</si>
  <si>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</si>
  <si>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</si>
  <si>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</si>
  <si>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</si>
  <si>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</si>
  <si>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</si>
  <si>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</si>
  <si>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</si>
  <si>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</si>
  <si>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</si>
  <si>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</si>
  <si>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</si>
  <si>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</si>
  <si>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</si>
  <si>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</si>
  <si>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</si>
  <si>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</si>
  <si>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</si>
  <si>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</si>
  <si>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</si>
  <si>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</si>
  <si>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</si>
  <si>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</si>
  <si>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</si>
  <si>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</si>
  <si>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</si>
  <si>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</si>
  <si>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</si>
  <si>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</si>
  <si>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</si>
  <si>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</si>
  <si>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</si>
  <si>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</si>
  <si>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</si>
  <si>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</si>
  <si>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</si>
  <si>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</si>
  <si>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</si>
  <si>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</si>
  <si>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</si>
  <si>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</si>
  <si>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</si>
  <si>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</si>
  <si>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</si>
  <si>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</si>
  <si>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</si>
  <si>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</si>
  <si>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</si>
  <si>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</si>
  <si>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</si>
  <si>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</si>
  <si>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</si>
  <si>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</si>
  <si>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</si>
  <si>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</si>
  <si>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</si>
  <si>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</si>
  <si>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</si>
  <si>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</si>
  <si>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</si>
  <si>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</si>
  <si>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</si>
  <si>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</si>
  <si>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</si>
  <si>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</si>
  <si>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</si>
  <si>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</si>
  <si>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</si>
  <si>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</si>
  <si>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</si>
  <si>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</si>
  <si>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</si>
  <si>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</si>
  <si>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</si>
  <si>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</si>
  <si>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</si>
  <si>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</si>
  <si>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</si>
  <si>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</si>
  <si>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</si>
  <si>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</si>
  <si>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</si>
  <si>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</si>
  <si>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</si>
  <si>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</si>
  <si>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</si>
  <si>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</si>
  <si>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</si>
  <si>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</si>
  <si>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</si>
  <si>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</si>
  <si>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</si>
  <si>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</si>
  <si>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</si>
  <si>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</si>
  <si>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</si>
  <si>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</si>
  <si>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</si>
  <si>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</si>
  <si>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</si>
  <si>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</si>
  <si>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</si>
  <si>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</si>
  <si>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</si>
  <si>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</si>
  <si>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</si>
  <si>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</si>
  <si>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</si>
  <si>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</si>
  <si>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</si>
  <si>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</si>
  <si>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</si>
  <si>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</si>
  <si>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</si>
  <si>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</si>
  <si>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</si>
  <si>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</si>
  <si>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</si>
  <si>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</si>
  <si>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</si>
  <si>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</si>
  <si>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</si>
  <si>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</si>
  <si>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</si>
  <si>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</si>
  <si>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</si>
  <si>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</si>
  <si>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</si>
  <si>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</si>
  <si>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</si>
  <si>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</si>
  <si>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</si>
  <si>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</si>
  <si>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</si>
  <si>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</si>
  <si>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</si>
  <si>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</si>
  <si>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</si>
  <si>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</si>
  <si>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</si>
  <si>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</si>
  <si>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</si>
  <si>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</si>
  <si>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</si>
  <si>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</si>
  <si>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</si>
  <si>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</si>
  <si>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</si>
  <si>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</si>
  <si>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</si>
  <si>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</si>
  <si>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</si>
  <si>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</si>
  <si>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</si>
  <si>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</si>
  <si>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</si>
  <si>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</si>
  <si>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</si>
  <si>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</si>
  <si>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</si>
  <si>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</si>
  <si>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</si>
  <si>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</si>
  <si>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</si>
  <si>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</si>
  <si>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</si>
  <si>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</si>
  <si>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</si>
  <si>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</si>
  <si>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</si>
  <si>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</si>
  <si>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</si>
  <si>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</si>
  <si>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</si>
  <si>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</si>
  <si>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</si>
  <si>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</si>
  <si>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</si>
  <si>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</si>
  <si>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</si>
  <si>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</si>
  <si>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</si>
  <si>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</si>
  <si>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</si>
  <si>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</si>
  <si>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</si>
  <si>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</si>
  <si>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</si>
  <si>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</si>
  <si>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</si>
  <si>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</si>
  <si>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</si>
  <si>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</si>
  <si>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</si>
  <si>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</si>
  <si>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</si>
  <si>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</si>
  <si>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</si>
  <si>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</si>
  <si>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</si>
  <si>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</si>
  <si>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</si>
  <si>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</si>
  <si>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</si>
  <si>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</si>
  <si>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</si>
  <si>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</si>
  <si>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</si>
  <si>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</si>
  <si>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</si>
  <si>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</si>
  <si>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</si>
  <si>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</si>
  <si>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</si>
  <si>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</si>
  <si>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</si>
  <si>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</si>
  <si>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</si>
  <si>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</si>
  <si>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</si>
  <si>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</si>
  <si>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</si>
  <si>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</si>
  <si>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</si>
  <si>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</si>
  <si>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</si>
  <si>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</si>
  <si>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</si>
  <si>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</si>
  <si>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</si>
  <si>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</si>
  <si>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</si>
  <si>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</si>
  <si>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</si>
  <si>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</si>
  <si>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</si>
  <si>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</si>
  <si>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</si>
  <si>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</si>
  <si>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</si>
  <si>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</si>
  <si>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</si>
  <si>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</si>
  <si>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</si>
  <si>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</si>
  <si>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</si>
  <si>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</si>
  <si>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</si>
  <si>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</si>
  <si>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</si>
  <si>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</si>
  <si>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</si>
  <si>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</si>
  <si>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</si>
  <si>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</si>
  <si>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</si>
  <si>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</si>
  <si>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</si>
  <si>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</si>
  <si>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</si>
  <si>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</si>
  <si>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</si>
  <si>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</si>
  <si>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</si>
  <si>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</si>
  <si>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</si>
  <si>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</si>
  <si>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</si>
  <si>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</si>
  <si>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</si>
  <si>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</si>
  <si>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</si>
  <si>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</si>
  <si>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</si>
  <si>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</si>
  <si>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</si>
  <si>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</si>
  <si>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</si>
  <si>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</si>
  <si>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</si>
  <si>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</si>
  <si>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</si>
  <si>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</si>
  <si>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</si>
  <si>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</si>
  <si>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</si>
  <si>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</si>
  <si>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</si>
  <si>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</si>
  <si>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</si>
  <si>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</si>
  <si>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</si>
  <si>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</si>
  <si>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</si>
  <si>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</si>
  <si>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</si>
  <si>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</si>
  <si>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</si>
  <si>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</si>
  <si>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</si>
  <si>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</si>
  <si>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</si>
  <si>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</si>
  <si>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</si>
  <si>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</si>
  <si>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</si>
  <si>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</si>
  <si>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</si>
  <si>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</si>
  <si>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</si>
  <si>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</si>
  <si>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</si>
  <si>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</si>
  <si>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</si>
  <si>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</si>
  <si>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</si>
  <si>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</si>
  <si>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</si>
  <si>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</si>
  <si>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</si>
  <si>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</si>
  <si>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</si>
  <si>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</si>
  <si>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</si>
  <si>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</si>
  <si>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</si>
  <si>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</si>
  <si>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</si>
  <si>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</si>
  <si>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</si>
  <si>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</si>
  <si>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</si>
  <si>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</si>
  <si>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</si>
  <si>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</si>
  <si>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</si>
  <si>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</si>
  <si>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</si>
  <si>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</si>
  <si>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</si>
  <si>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</si>
  <si>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</si>
  <si>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</si>
  <si>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</si>
  <si>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</si>
  <si>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</si>
  <si>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</si>
  <si>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</si>
  <si>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</si>
  <si>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</si>
  <si>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</si>
  <si>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</si>
  <si>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</si>
  <si>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</si>
  <si>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</si>
  <si>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</si>
  <si>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</si>
  <si>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</si>
  <si>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</si>
  <si>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</si>
  <si>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</si>
  <si>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</si>
  <si>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</si>
  <si>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</si>
  <si>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</si>
  <si>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</si>
  <si>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</si>
  <si>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</si>
  <si>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</si>
  <si>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</si>
  <si>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</si>
  <si>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</si>
  <si>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</si>
  <si>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</si>
  <si>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</si>
  <si>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4,76*3</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</si>
  <si>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</si>
  <si>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</si>
  <si>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</si>
  <si>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</si>
  <si>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</si>
  <si>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</si>
  <si>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</si>
  <si>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</si>
  <si>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</si>
  <si>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</si>
  <si>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</si>
  <si>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</si>
  <si>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</si>
  <si>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</si>
  <si>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</si>
  <si>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</si>
  <si>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</si>
  <si>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</si>
  <si>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</si>
  <si>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</si>
  <si>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</si>
  <si>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</si>
  <si>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</si>
  <si>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</si>
  <si>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</si>
  <si>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</si>
  <si>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</si>
  <si>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</si>
  <si>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</si>
  <si>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</si>
  <si>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</si>
  <si>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</si>
  <si>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</si>
  <si>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</si>
  <si>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</si>
  <si>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</si>
  <si>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</si>
  <si>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</si>
  <si>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</si>
  <si>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</si>
  <si>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</si>
  <si>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</si>
  <si>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</si>
  <si>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</si>
  <si>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</si>
  <si>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</si>
  <si>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</si>
  <si>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</si>
  <si>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</si>
  <si>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</si>
  <si>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</si>
  <si>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</si>
  <si>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</si>
  <si>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</si>
  <si>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</si>
  <si>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</si>
  <si>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</si>
  <si>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</si>
  <si>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</si>
  <si>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</si>
  <si>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</si>
  <si>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</si>
  <si>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</si>
  <si>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</si>
  <si>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</si>
  <si>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</si>
  <si>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</si>
  <si>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</si>
  <si>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</si>
  <si>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</si>
  <si>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</si>
  <si>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</si>
  <si>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</si>
  <si>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</si>
  <si>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</si>
  <si>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</si>
  <si>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</si>
  <si>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</si>
  <si>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</si>
  <si>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</si>
  <si>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</si>
  <si>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</si>
  <si>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</si>
  <si>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</si>
  <si>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</si>
  <si>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</si>
  <si>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</si>
  <si>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</si>
  <si>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</si>
  <si>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</si>
  <si>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</si>
  <si>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</si>
  <si>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</si>
  <si>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</si>
  <si>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</si>
  <si>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</si>
  <si>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</si>
  <si>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</si>
  <si>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</si>
  <si>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</si>
  <si>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</si>
  <si>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</si>
  <si>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</si>
  <si>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</si>
  <si>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</si>
  <si>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</si>
  <si>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</si>
  <si>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</si>
  <si>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</si>
  <si>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</si>
  <si>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</si>
  <si>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</si>
  <si>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</si>
  <si>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</si>
  <si>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</si>
  <si>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</si>
  <si>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</si>
  <si>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</si>
  <si>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</si>
  <si>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</si>
  <si>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</si>
  <si>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</si>
  <si>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</si>
  <si>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</si>
  <si>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</si>
  <si>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</si>
  <si>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</si>
  <si>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</si>
  <si>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</si>
  <si>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</si>
  <si>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</si>
  <si>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</si>
  <si>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</si>
  <si>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</si>
  <si>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</si>
  <si>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</si>
  <si>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</si>
  <si>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</si>
  <si>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</si>
  <si>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</si>
  <si>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</si>
  <si>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</si>
  <si>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</si>
  <si>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</si>
  <si>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</si>
  <si>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</si>
  <si>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</si>
  <si>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</si>
  <si>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</si>
  <si>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</si>
  <si>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</si>
  <si>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</si>
  <si>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</si>
  <si>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</si>
  <si>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</si>
  <si>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</si>
  <si>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</si>
  <si>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</si>
  <si>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</si>
  <si>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</si>
  <si>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</si>
  <si>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</si>
  <si>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</si>
  <si>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</si>
  <si>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</si>
  <si>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</si>
  <si>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</si>
  <si>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</si>
  <si>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</si>
  <si>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</si>
  <si>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</si>
  <si>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</si>
  <si>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</si>
  <si>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</si>
  <si>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</si>
  <si>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</si>
  <si>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</si>
  <si>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</si>
  <si>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</si>
  <si>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</si>
  <si>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</si>
  <si>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</si>
  <si>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</si>
  <si>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</si>
  <si>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</si>
  <si>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</si>
  <si>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</si>
  <si>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</si>
  <si>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</si>
  <si>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</si>
  <si>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</si>
  <si>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</si>
  <si>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</si>
  <si>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</si>
  <si>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</si>
  <si>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</si>
  <si>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</si>
  <si>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</si>
  <si>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</si>
  <si>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</si>
  <si>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</si>
  <si>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</si>
  <si>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</si>
  <si>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</si>
  <si>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</si>
  <si>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</si>
  <si>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</si>
  <si>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</si>
  <si>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</si>
  <si>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</si>
  <si>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</si>
  <si>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</si>
  <si>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</si>
  <si>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</si>
  <si>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</si>
  <si>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</si>
  <si>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</si>
  <si>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</si>
  <si>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</si>
  <si>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</si>
  <si>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</si>
  <si>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</si>
  <si>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</si>
  <si>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</si>
  <si>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</si>
  <si>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</si>
  <si>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</si>
  <si>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Montáž dveří ocelových vchodových jednokřídlových bez nadsvětlíku</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</si>
  <si>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</si>
  <si>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</si>
  <si>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</si>
  <si>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</si>
  <si>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</si>
  <si>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</si>
  <si>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</si>
  <si>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</si>
  <si>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</si>
  <si>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</si>
  <si>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</si>
  <si>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</si>
  <si>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</si>
  <si>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</si>
  <si>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</si>
  <si>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</si>
  <si>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</si>
  <si>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</si>
  <si>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</si>
  <si>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</si>
  <si>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</si>
  <si>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</si>
  <si>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</si>
  <si>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</si>
  <si>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</si>
  <si>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</si>
  <si>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</si>
  <si>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</si>
  <si>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</si>
  <si>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</si>
  <si>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Montáž dveří ocelových vchodových dvoukřídlové s nadsvětlíkem</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</si>
  <si>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</si>
  <si>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</si>
  <si>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</si>
  <si>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</si>
  <si>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</si>
  <si>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</si>
  <si>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</si>
  <si>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</si>
  <si>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</si>
  <si>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</si>
  <si>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</si>
  <si>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</si>
  <si>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</si>
  <si>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</si>
  <si>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</si>
  <si>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</si>
  <si>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</si>
  <si>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</si>
  <si>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</si>
  <si>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</si>
  <si>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</si>
  <si>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</si>
  <si>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</si>
  <si>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</si>
  <si>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</si>
  <si>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</si>
  <si>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</si>
  <si>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</si>
  <si>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</si>
  <si>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</si>
  <si>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</si>
  <si>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</si>
  <si>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</si>
  <si>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</si>
  <si>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</si>
  <si>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</si>
  <si>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</si>
  <si>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</si>
  <si>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</si>
  <si>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</si>
  <si>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</si>
  <si>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</si>
  <si>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</si>
  <si>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</si>
  <si>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</si>
  <si>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</si>
  <si>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</si>
  <si>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</si>
  <si>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</si>
  <si>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</si>
  <si>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</si>
  <si>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</si>
  <si>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</si>
  <si>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</si>
  <si>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</si>
  <si>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</si>
  <si>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</si>
  <si>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</si>
  <si>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</si>
  <si>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</si>
  <si>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</si>
  <si>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</si>
  <si>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</si>
  <si>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</si>
  <si>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</si>
  <si>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</si>
  <si>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</si>
  <si>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</si>
  <si>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</si>
  <si>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</si>
  <si>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</si>
  <si>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</si>
  <si>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</si>
  <si>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</si>
  <si>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</si>
  <si>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</si>
  <si>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</si>
  <si>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</si>
  <si>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</si>
  <si>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</si>
  <si>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</si>
  <si>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</si>
  <si>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</si>
  <si>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</si>
  <si>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</si>
  <si>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</si>
  <si>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</si>
  <si>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</si>
  <si>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</si>
  <si>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</si>
  <si>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</si>
  <si>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</si>
  <si>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</si>
  <si>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</si>
  <si>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</si>
  <si>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</si>
  <si>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</si>
  <si>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</si>
  <si>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</si>
  <si>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</si>
  <si>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</si>
  <si>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</si>
  <si>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</si>
  <si>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</si>
  <si>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</si>
  <si>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</si>
  <si>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</si>
  <si>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</si>
  <si>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</si>
  <si>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</si>
  <si>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</si>
  <si>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</si>
  <si>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</si>
  <si>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</si>
  <si>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</si>
  <si>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</si>
  <si>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</si>
  <si>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</si>
  <si>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</si>
  <si>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</si>
  <si>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</si>
  <si>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</si>
  <si>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</si>
  <si>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</si>
  <si>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</si>
  <si>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</si>
  <si>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</si>
  <si>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</si>
  <si>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</si>
  <si>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</si>
  <si>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</si>
  <si>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</si>
  <si>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</si>
  <si>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</si>
  <si>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</si>
  <si>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</si>
  <si>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</si>
  <si>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</si>
  <si>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</si>
  <si>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</si>
  <si>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</si>
  <si>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</si>
  <si>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</si>
  <si>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</si>
  <si>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</si>
  <si>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</si>
  <si>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</si>
  <si>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</si>
  <si>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</si>
  <si>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</si>
  <si>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</si>
  <si>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</si>
  <si>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</si>
  <si>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</si>
  <si>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</si>
  <si>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</si>
  <si>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</si>
  <si>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</si>
  <si>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</si>
  <si>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</si>
  <si>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</si>
  <si>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</si>
  <si>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</si>
  <si>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</si>
  <si>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</si>
  <si>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</si>
  <si>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</si>
  <si>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</si>
  <si>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</si>
  <si>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</si>
  <si>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</si>
  <si>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</si>
  <si>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</si>
  <si>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</si>
  <si>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</si>
  <si>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</si>
  <si>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</si>
  <si>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</si>
  <si>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</si>
  <si>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</si>
  <si>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</si>
  <si>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</si>
  <si>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</si>
  <si>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</si>
  <si>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</si>
  <si>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</si>
  <si>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</si>
  <si>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</si>
  <si>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</si>
  <si>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</si>
  <si>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</si>
  <si>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</si>
  <si>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</si>
  <si>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</si>
  <si>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</si>
  <si>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</si>
  <si>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</si>
  <si>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</si>
  <si>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</si>
  <si>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</si>
  <si>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</si>
  <si>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</si>
  <si>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</si>
  <si>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</si>
  <si>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</si>
  <si>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</si>
  <si>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</si>
  <si>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</si>
  <si>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</si>
  <si>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</si>
  <si>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</si>
  <si>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</si>
  <si>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</si>
  <si>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</si>
  <si>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</si>
  <si>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</si>
  <si>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</si>
  <si>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</si>
  <si>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</si>
  <si>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</si>
  <si>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</si>
  <si>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</si>
  <si>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</si>
  <si>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</si>
  <si>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</si>
  <si>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</si>
  <si>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</si>
  <si>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</si>
  <si>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</si>
  <si>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</si>
  <si>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</si>
  <si>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</si>
  <si>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</si>
  <si>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</si>
  <si>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</si>
  <si>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</si>
  <si>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</si>
  <si>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</si>
  <si>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</si>
  <si>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</si>
  <si>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</si>
  <si>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</si>
  <si>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</si>
  <si>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</si>
  <si>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</si>
  <si>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</si>
  <si>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</si>
  <si>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</si>
  <si>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</si>
  <si>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</si>
  <si>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</si>
  <si>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</si>
  <si>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</si>
  <si>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</si>
  <si>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</si>
  <si>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</si>
  <si>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</si>
  <si>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</si>
  <si>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</si>
  <si>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</si>
  <si>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</si>
  <si>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</si>
  <si>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</si>
  <si>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</si>
  <si>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</si>
  <si>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</si>
  <si>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</si>
  <si>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</si>
  <si>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</si>
  <si>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</si>
  <si>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</si>
  <si>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</si>
  <si>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</si>
  <si>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</si>
  <si>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</si>
  <si>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</si>
  <si>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</si>
  <si>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</si>
  <si>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</si>
  <si>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</si>
  <si>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</si>
  <si>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</si>
  <si>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</si>
  <si>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</si>
  <si>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</si>
  <si>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</si>
  <si>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</si>
  <si>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Krycí stěrka dekorativní polyuretanová, tloušťky do 1 mm</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</si>
  <si>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</si>
  <si>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</si>
  <si>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</si>
  <si>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</si>
  <si>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</si>
  <si>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</si>
  <si>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</si>
  <si>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</si>
  <si>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</si>
  <si>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</si>
  <si>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</si>
  <si>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</si>
  <si>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</si>
  <si>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</si>
  <si>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</si>
  <si>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</si>
  <si>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</si>
  <si>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</si>
  <si>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</si>
  <si>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</si>
  <si>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</si>
  <si>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</si>
  <si>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</si>
  <si>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</si>
  <si>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</si>
  <si>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</si>
  <si>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</si>
  <si>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</si>
  <si>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</si>
  <si>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</si>
  <si>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</si>
  <si>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</si>
  <si>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</si>
  <si>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</si>
  <si>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</si>
  <si>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</si>
  <si>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</si>
  <si>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</si>
  <si>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</si>
  <si>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</si>
  <si>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</si>
  <si>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</si>
  <si>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</si>
  <si>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</si>
  <si>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</si>
  <si>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</si>
  <si>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</si>
  <si>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</si>
  <si>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</si>
  <si>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</si>
  <si>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</si>
  <si>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</si>
  <si>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</si>
  <si>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</si>
  <si>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</si>
  <si>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</si>
  <si>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</si>
  <si>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</si>
  <si>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</si>
  <si>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</si>
  <si>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</si>
  <si>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</si>
  <si>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</si>
  <si>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</si>
  <si>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</si>
  <si>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</si>
  <si>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</si>
  <si>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</si>
  <si>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</si>
  <si>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</si>
  <si>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</si>
  <si>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</si>
  <si>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</si>
  <si>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</si>
  <si>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</si>
  <si>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</si>
  <si>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</si>
  <si>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</si>
  <si>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</si>
  <si>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</si>
  <si>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</si>
  <si>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</si>
  <si>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</si>
  <si>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</si>
  <si>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</si>
  <si>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</si>
  <si>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</si>
  <si>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</si>
  <si>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</si>
  <si>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</si>
  <si>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</si>
  <si>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</si>
  <si>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</si>
  <si>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</si>
  <si>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</si>
  <si>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</si>
  <si>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</si>
  <si>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</si>
  <si>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</si>
  <si>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</si>
  <si>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</si>
  <si>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</si>
  <si>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</si>
  <si>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</si>
  <si>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</si>
  <si>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</si>
  <si>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</si>
  <si>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</si>
  <si>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</si>
  <si>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</si>
  <si>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</si>
  <si>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</si>
  <si>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</si>
  <si>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</si>
  <si>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</si>
  <si>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</si>
  <si>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</si>
  <si>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</si>
  <si>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</si>
  <si>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</si>
  <si>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</si>
  <si>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</si>
  <si>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</si>
  <si>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</si>
  <si>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</si>
  <si>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</si>
  <si>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</si>
  <si>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</si>
  <si>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</si>
  <si>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</si>
  <si>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</si>
  <si>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</si>
  <si>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</si>
  <si>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</si>
  <si>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</si>
  <si>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</si>
  <si>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</si>
  <si>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</si>
  <si>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</si>
  <si>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</si>
  <si>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</si>
  <si>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</si>
  <si>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</si>
  <si>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</si>
  <si>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</si>
  <si>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</si>
  <si>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</si>
  <si>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</si>
  <si>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</si>
  <si>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</si>
  <si>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</si>
  <si>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</si>
  <si>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</si>
  <si>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</si>
  <si>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</si>
  <si>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</si>
  <si>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</si>
  <si>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</si>
  <si>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</si>
  <si>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</si>
  <si>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</si>
  <si>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</si>
  <si>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</si>
  <si>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</si>
  <si>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</si>
  <si>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</si>
  <si>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</si>
  <si>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</si>
  <si>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</si>
  <si>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</si>
  <si>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</si>
  <si>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</si>
  <si>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</si>
  <si>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</si>
  <si>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</si>
  <si>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</si>
  <si>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</si>
  <si>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</si>
  <si>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</si>
  <si>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</si>
  <si>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</si>
  <si>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</si>
  <si>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</si>
  <si>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</si>
  <si>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</si>
  <si>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</si>
  <si>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</si>
  <si>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</si>
  <si>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</si>
  <si>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</si>
  <si>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</si>
  <si>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</si>
  <si>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</si>
  <si>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</si>
  <si>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</si>
  <si>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</si>
  <si>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</si>
  <si>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</si>
  <si>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</si>
  <si>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</si>
  <si>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</si>
  <si>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</si>
  <si>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</si>
  <si>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</si>
  <si>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</si>
  <si>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</si>
  <si>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</si>
  <si>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</si>
  <si>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</si>
  <si>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</si>
  <si>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</si>
  <si>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</si>
  <si>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</si>
  <si>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</si>
  <si>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</si>
  <si>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</si>
  <si>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</si>
  <si>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</si>
  <si>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</si>
  <si>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</si>
  <si>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</si>
  <si>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</si>
  <si>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</si>
  <si>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</si>
  <si>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</si>
  <si>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</si>
  <si>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</si>
  <si>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</si>
  <si>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</si>
  <si>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</si>
  <si>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</si>
  <si>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</si>
  <si>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</si>
  <si>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</si>
  <si>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</si>
  <si>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</si>
  <si>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</si>
  <si>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</si>
  <si>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</si>
  <si>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</si>
  <si>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</si>
  <si>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</si>
  <si>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</si>
  <si>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</si>
  <si>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</si>
  <si>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</si>
  <si>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</si>
  <si>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</si>
  <si>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</si>
  <si>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</si>
  <si>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</si>
  <si>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</si>
  <si>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</si>
  <si>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</si>
  <si>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</si>
  <si>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</si>
  <si>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</si>
  <si>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</si>
  <si>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</si>
  <si>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</si>
  <si>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</si>
  <si>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</si>
  <si>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</si>
  <si>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</si>
  <si>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</si>
  <si>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</si>
  <si>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</si>
  <si>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</si>
  <si>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</si>
  <si>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</si>
  <si>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</si>
  <si>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</si>
  <si>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</si>
  <si>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</si>
  <si>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</si>
  <si>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</si>
  <si>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</si>
  <si>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</si>
  <si>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</si>
  <si>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</si>
  <si>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</si>
  <si>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</si>
  <si>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</si>
  <si>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</si>
  <si>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</si>
  <si>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</si>
  <si>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</si>
  <si>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</si>
  <si>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</si>
  <si>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</si>
  <si>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</si>
  <si>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</si>
  <si>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</si>
  <si>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</si>
  <si>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</si>
  <si>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</si>
  <si>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</si>
  <si>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</si>
  <si>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</si>
  <si>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</si>
  <si>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</si>
  <si>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</si>
  <si>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</si>
  <si>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</si>
  <si>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</si>
  <si>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</si>
  <si>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</si>
  <si>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</si>
  <si>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</si>
  <si>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</si>
  <si>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</si>
  <si>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</si>
  <si>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</si>
  <si>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</si>
  <si>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</si>
  <si>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</si>
  <si>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</si>
  <si>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</si>
  <si>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</si>
  <si>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</si>
  <si>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</si>
  <si>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</si>
  <si>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</si>
  <si>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</si>
  <si>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</si>
  <si>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</si>
  <si>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</si>
  <si>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</si>
  <si>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</si>
  <si>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</si>
  <si>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</si>
  <si>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</si>
  <si>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</si>
  <si>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</si>
  <si>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</si>
  <si>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</si>
  <si>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</si>
  <si>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</si>
  <si>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</si>
  <si>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</si>
  <si>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</si>
  <si>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</si>
  <si>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</si>
  <si>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</si>
  <si>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</si>
  <si>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</si>
  <si>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</si>
  <si>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</si>
  <si>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</si>
  <si>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</si>
  <si>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</si>
  <si>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</si>
  <si>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</si>
  <si>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</si>
  <si>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</si>
  <si>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</si>
  <si>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</si>
  <si>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</si>
  <si>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</si>
  <si>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</si>
  <si>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</si>
  <si>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</si>
  <si>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</si>
  <si>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</si>
  <si>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</si>
  <si>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</si>
  <si>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</si>
  <si>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</si>
  <si>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</si>
  <si>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</si>
  <si>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</si>
  <si>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</si>
  <si>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</si>
  <si>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</si>
  <si>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</si>
  <si>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</si>
  <si>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</si>
  <si>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</si>
  <si>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</si>
  <si>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</si>
  <si>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</si>
  <si>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</si>
  <si>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</si>
  <si>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</si>
  <si>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</si>
  <si>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</si>
  <si>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</si>
  <si>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</si>
  <si>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</si>
  <si>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</si>
  <si>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</si>
  <si>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</si>
  <si>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</si>
  <si>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</si>
  <si>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</si>
  <si>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</si>
  <si>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</si>
  <si>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</si>
  <si>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</si>
  <si>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</si>
  <si>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</si>
  <si>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</si>
  <si>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</si>
  <si>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</si>
  <si>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</si>
  <si>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</si>
  <si>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</si>
  <si>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</si>
  <si>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</si>
  <si>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</si>
  <si>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</si>
  <si>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</si>
  <si>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</si>
  <si>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</si>
  <si>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</si>
  <si>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</si>
  <si>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</si>
  <si>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</si>
  <si>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</si>
  <si>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</si>
  <si>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</si>
  <si>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</si>
  <si>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</si>
  <si>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</si>
  <si>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</si>
  <si>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</si>
  <si>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</si>
  <si>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</si>
  <si>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</si>
  <si>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</si>
  <si>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</si>
  <si>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</si>
  <si>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</si>
  <si>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</si>
  <si>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</si>
  <si>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</si>
  <si>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</si>
  <si>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</si>
  <si>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</si>
  <si>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</si>
  <si>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</si>
  <si>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</si>
  <si>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</si>
  <si>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</si>
  <si>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</si>
  <si>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</si>
  <si>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</si>
  <si>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</si>
  <si>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</si>
  <si>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</si>
  <si>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</si>
  <si>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</si>
  <si>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</si>
  <si>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</si>
  <si>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</si>
  <si>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</si>
  <si>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</si>
  <si>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</si>
  <si>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</si>
  <si>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</si>
  <si>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</si>
  <si>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</si>
  <si>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</si>
  <si>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</si>
  <si>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</si>
  <si>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</si>
  <si>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</si>
  <si>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</si>
  <si>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</si>
  <si>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</si>
  <si>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</si>
  <si>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</si>
  <si>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</si>
  <si>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</si>
  <si>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</si>
  <si>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</si>
  <si>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</si>
  <si>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</si>
  <si>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</si>
  <si>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</si>
  <si>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</si>
  <si>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</si>
  <si>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</si>
  <si>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</si>
  <si>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Cena jednotková</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</si>
  <si>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</si>
  <si>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</si>
  <si>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</si>
  <si>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</si>
  <si>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</si>
  <si>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</si>
  <si>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</si>
  <si>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</si>
  <si>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</si>
  <si>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</si>
  <si>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</si>
  <si>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</si>
  <si>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</si>
  <si>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</si>
  <si>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</si>
  <si>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</si>
  <si>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</si>
  <si>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</si>
  <si>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</si>
  <si>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</si>
  <si>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</si>
  <si>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</si>
  <si>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</si>
  <si>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</si>
  <si>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</si>
  <si>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</si>
  <si>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</si>
  <si>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</si>
  <si>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</si>
  <si>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</si>
  <si>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</si>
  <si>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</si>
  <si>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</si>
  <si>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</si>
  <si>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</si>
  <si>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</si>
  <si>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</si>
  <si>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</si>
  <si>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</si>
  <si>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</si>
  <si>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</si>
  <si>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</si>
  <si>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</si>
  <si>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</si>
  <si>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</si>
  <si>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</si>
  <si>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</si>
  <si>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</si>
  <si>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</si>
  <si>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</si>
  <si>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</si>
  <si>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</si>
  <si>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</si>
  <si>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</si>
  <si>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</si>
  <si>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</si>
  <si>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</si>
  <si>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</si>
  <si>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</si>
  <si>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</si>
  <si>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</si>
  <si>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</si>
  <si>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</si>
  <si>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</si>
  <si>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</si>
  <si>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</si>
  <si>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</si>
  <si>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</si>
  <si>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</si>
  <si>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</si>
  <si>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</si>
  <si>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</si>
  <si>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</si>
  <si>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</si>
  <si>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</si>
  <si>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</si>
  <si>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</si>
  <si>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</si>
  <si>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</si>
  <si>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</si>
  <si>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</si>
  <si>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</si>
  <si>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</si>
  <si>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</si>
  <si>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</si>
  <si>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</si>
  <si>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</si>
  <si>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</si>
  <si>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</si>
  <si>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</si>
  <si>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</si>
  <si>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</si>
  <si>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</si>
  <si>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</si>
  <si>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</si>
  <si>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</si>
  <si>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</si>
  <si>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</si>
  <si>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</si>
  <si>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</si>
  <si>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</si>
  <si>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</si>
  <si>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</si>
  <si>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</si>
  <si>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</si>
  <si>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</si>
  <si>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</si>
  <si>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</si>
  <si>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</si>
  <si>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</si>
  <si>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</si>
  <si>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</si>
  <si>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</si>
  <si>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</si>
  <si>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</si>
  <si>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</si>
  <si>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</si>
  <si>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</si>
  <si>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</si>
  <si>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</si>
  <si>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</si>
  <si>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</si>
  <si>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</si>
  <si>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</si>
  <si>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</si>
  <si>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</si>
  <si>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</si>
  <si>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</si>
  <si>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</si>
  <si>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</si>
  <si>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</si>
  <si>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</si>
  <si>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</si>
  <si>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</si>
  <si>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</si>
  <si>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</si>
  <si>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</si>
  <si>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</si>
  <si>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</si>
  <si>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</si>
  <si>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</si>
  <si>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</si>
  <si>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</si>
  <si>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</si>
  <si>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</si>
  <si>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</si>
  <si>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</si>
  <si>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</si>
  <si>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</si>
  <si>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</si>
  <si>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</si>
  <si>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</si>
  <si>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</si>
  <si>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</si>
  <si>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</si>
  <si>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</si>
  <si>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</si>
  <si>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</si>
  <si>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</si>
  <si>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</si>
  <si>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</si>
  <si>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</si>
  <si>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</si>
  <si>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</si>
  <si>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</si>
  <si>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</si>
  <si>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</si>
  <si>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</si>
  <si>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</si>
  <si>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</si>
  <si>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</si>
  <si>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</si>
  <si>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</si>
  <si>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</si>
  <si>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</si>
  <si>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</si>
  <si>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</si>
  <si>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</si>
  <si>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</si>
  <si>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</si>
  <si>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</si>
  <si>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</si>
  <si>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</si>
  <si>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</si>
  <si>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</si>
  <si>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</si>
  <si>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</si>
  <si>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</si>
  <si>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</si>
  <si>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</si>
  <si>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</si>
  <si>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</si>
  <si>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</si>
  <si>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</si>
  <si>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</si>
  <si>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</si>
  <si>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</si>
  <si>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</si>
  <si>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</si>
  <si>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</si>
  <si>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</si>
  <si>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</si>
  <si>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</si>
  <si>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</si>
  <si>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</si>
  <si>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</si>
  <si>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</si>
  <si>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</si>
  <si>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</si>
  <si>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</si>
  <si>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</si>
  <si>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</si>
  <si>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</si>
  <si>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</si>
  <si>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</si>
  <si>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</si>
  <si>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</si>
  <si>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</si>
  <si>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</si>
  <si>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</si>
  <si>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</si>
  <si>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</si>
  <si>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</si>
  <si>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</si>
  <si>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</si>
  <si>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</si>
  <si>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</si>
  <si>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</si>
  <si>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</si>
  <si>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</si>
  <si>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</si>
  <si>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</si>
  <si>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</si>
  <si>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</si>
  <si>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</si>
  <si>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</si>
  <si>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</si>
  <si>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</si>
  <si>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</si>
  <si>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</si>
  <si>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</si>
  <si>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</si>
  <si>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</si>
  <si>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</si>
  <si>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</si>
  <si>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</si>
  <si>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</si>
  <si>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</si>
  <si>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</si>
  <si>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</si>
  <si>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</si>
  <si>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</si>
  <si>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</si>
  <si>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</si>
  <si>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</si>
  <si>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</si>
  <si>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</si>
  <si>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</si>
  <si>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</si>
  <si>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</si>
  <si>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</si>
  <si>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</si>
  <si>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</si>
  <si>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</si>
  <si>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</si>
  <si>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</si>
  <si>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</si>
  <si>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</si>
  <si>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</si>
  <si>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</si>
  <si>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</si>
  <si>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</si>
  <si>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</si>
  <si>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</si>
  <si>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</si>
  <si>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</si>
  <si>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</si>
  <si>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</si>
  <si>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</si>
  <si>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</si>
  <si>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</si>
  <si>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</si>
  <si>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</si>
  <si>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</si>
  <si>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</si>
  <si>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</si>
  <si>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</si>
  <si>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</si>
  <si>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</si>
  <si>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</si>
  <si>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</si>
  <si>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</si>
  <si>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</si>
  <si>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</si>
  <si>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</si>
  <si>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</si>
  <si>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</si>
  <si>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</si>
  <si>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</si>
  <si>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</si>
  <si>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</si>
  <si>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</si>
  <si>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</si>
  <si>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</si>
  <si>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</si>
  <si>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</si>
  <si>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</si>
  <si>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</si>
  <si>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</si>
  <si>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</si>
  <si>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</si>
  <si>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</si>
  <si>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</si>
  <si>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</si>
  <si>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</si>
  <si>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</si>
  <si>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</si>
  <si>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</si>
  <si>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</si>
  <si>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</si>
  <si>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</si>
  <si>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</si>
  <si>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</si>
  <si>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</si>
  <si>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</si>
  <si>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</si>
  <si>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</si>
  <si>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</si>
  <si>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</si>
  <si>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</si>
  <si>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</si>
  <si>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</si>
  <si>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</si>
  <si>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</si>
  <si>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</si>
  <si>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</si>
  <si>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</si>
  <si>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</si>
  <si>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</si>
  <si>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</si>
  <si>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</si>
  <si>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</si>
  <si>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</si>
  <si>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</si>
  <si>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</si>
  <si>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</si>
  <si>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</si>
  <si>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</si>
  <si>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</si>
  <si>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</si>
  <si>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</si>
  <si>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</si>
  <si>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</si>
  <si>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</si>
  <si>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</si>
  <si>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</si>
  <si>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</si>
  <si>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</si>
  <si>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</si>
  <si>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</si>
  <si>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</si>
  <si>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</si>
  <si>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</si>
  <si>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</si>
  <si>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</si>
  <si>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</si>
  <si>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</si>
  <si>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</si>
  <si>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</si>
  <si>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</si>
  <si>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</si>
  <si>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</si>
  <si>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</si>
  <si>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</si>
  <si>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</si>
  <si>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</si>
  <si>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</si>
  <si>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</si>
  <si>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</si>
  <si>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</si>
  <si>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</si>
  <si>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</si>
  <si>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</si>
  <si>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</si>
  <si>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</si>
  <si>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</si>
  <si>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</si>
  <si>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</si>
  <si>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</si>
  <si>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</si>
  <si>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</si>
  <si>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</si>
  <si>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</si>
  <si>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</si>
  <si>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</si>
  <si>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</si>
  <si>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</si>
  <si>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</si>
  <si>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</si>
  <si>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</si>
  <si>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</si>
  <si>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</si>
  <si>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</si>
  <si>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</si>
  <si>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</si>
  <si>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</si>
  <si>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</si>
  <si>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</si>
  <si>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</si>
  <si>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</si>
  <si>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</si>
  <si>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</si>
  <si>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</si>
  <si>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</si>
  <si>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</si>
  <si>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</si>
  <si>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</si>
  <si>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</si>
  <si>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</si>
  <si>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</si>
  <si>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</si>
  <si>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</si>
  <si>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</si>
  <si>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</si>
  <si>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</si>
  <si>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</si>
  <si>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</si>
  <si>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</si>
  <si>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</si>
  <si>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</si>
  <si>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</si>
  <si>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</si>
  <si>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</si>
  <si>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</si>
  <si>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</si>
  <si>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</si>
  <si>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</si>
  <si>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</si>
  <si>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</si>
  <si>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</si>
  <si>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</si>
  <si>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</si>
  <si>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</si>
  <si>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</si>
  <si>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</si>
  <si>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</si>
  <si>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</si>
  <si>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</si>
  <si>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</si>
  <si>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</si>
  <si>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</si>
  <si>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</si>
  <si>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</si>
  <si>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</si>
  <si>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</si>
  <si>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</si>
  <si>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</si>
  <si>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</si>
  <si>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</si>
  <si>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</si>
  <si>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</si>
  <si>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</si>
  <si>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</si>
  <si>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</si>
  <si>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</si>
  <si>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</si>
  <si>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</si>
  <si>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</si>
  <si>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</si>
  <si>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</si>
  <si>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</si>
  <si>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</si>
  <si>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</si>
  <si>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</si>
  <si>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</si>
  <si>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</si>
  <si>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</si>
  <si>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</si>
  <si>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</si>
  <si>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</si>
  <si>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</si>
  <si>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</si>
  <si>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</si>
  <si>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</si>
  <si>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</si>
  <si>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</si>
  <si>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</si>
  <si>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</si>
  <si>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</si>
  <si>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</si>
  <si>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</si>
  <si>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</si>
  <si>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</si>
  <si>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</si>
  <si>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</si>
  <si>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</si>
  <si>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</si>
  <si>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</si>
  <si>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</si>
  <si>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</si>
  <si>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</si>
  <si>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</si>
  <si>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</si>
  <si>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</si>
  <si>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</si>
  <si>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</si>
  <si>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</si>
  <si>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</si>
  <si>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</si>
  <si>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</si>
  <si>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</si>
  <si>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</si>
  <si>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</si>
  <si>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</si>
  <si>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</si>
  <si>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</si>
  <si>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</si>
  <si>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</si>
  <si>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</si>
  <si>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</si>
  <si>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</si>
  <si>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</si>
  <si>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</si>
  <si>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</si>
  <si>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</si>
  <si>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</si>
  <si>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</si>
  <si>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</si>
  <si>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</si>
  <si>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</si>
  <si>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</si>
  <si>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</si>
  <si>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</si>
  <si>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</si>
  <si>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</si>
  <si>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</si>
  <si>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</si>
  <si>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</si>
  <si>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</si>
  <si>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</si>
  <si>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</si>
  <si>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</si>
  <si>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</si>
  <si>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</si>
  <si>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</si>
  <si>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</si>
  <si>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</si>
  <si>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</si>
  <si>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</si>
  <si>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</si>
  <si>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</si>
  <si>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</si>
  <si>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</si>
  <si>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</si>
  <si>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</si>
  <si>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</si>
  <si>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</si>
  <si>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</si>
  <si>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</si>
  <si>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</si>
  <si>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</si>
  <si>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</si>
  <si>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</si>
  <si>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</si>
  <si>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</si>
  <si>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</si>
  <si>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</si>
  <si>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</si>
  <si>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</si>
  <si>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</si>
  <si>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</si>
  <si>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</si>
  <si>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</si>
  <si>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</si>
  <si>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</si>
  <si>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</si>
  <si>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</si>
  <si>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</si>
  <si>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</si>
  <si>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</si>
  <si>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</si>
  <si>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</si>
  <si>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</si>
  <si>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</si>
  <si>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</si>
  <si>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</si>
  <si>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</si>
  <si>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</si>
  <si>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</si>
  <si>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</si>
  <si>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</si>
  <si>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</si>
  <si>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</si>
  <si>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</si>
  <si>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</si>
  <si>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</si>
  <si>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</si>
  <si>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</si>
  <si>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</si>
  <si>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</si>
  <si>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</si>
  <si>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</si>
  <si>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</si>
  <si>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</si>
  <si>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</si>
  <si>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</si>
  <si>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</si>
  <si>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</si>
  <si>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</si>
  <si>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</si>
  <si>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</si>
  <si>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</si>
  <si>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</si>
  <si>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</si>
  <si>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</si>
  <si>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</si>
  <si>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</si>
  <si>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</si>
  <si>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</si>
  <si>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</si>
  <si>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</si>
  <si>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</si>
  <si>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</si>
  <si>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</si>
  <si>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</si>
  <si>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</si>
  <si>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</si>
  <si>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</si>
  <si>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</si>
  <si>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</si>
  <si>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</si>
  <si>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</si>
  <si>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</si>
  <si>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</si>
  <si>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</si>
  <si>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</si>
  <si>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</si>
  <si>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</si>
  <si>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</si>
  <si>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</si>
  <si>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</si>
  <si>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</si>
  <si>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</si>
  <si>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</si>
  <si>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</si>
  <si>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</si>
  <si>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</si>
  <si>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</si>
  <si>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</si>
  <si>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</si>
  <si>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</si>
  <si>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</si>
  <si>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</si>
  <si>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</si>
  <si>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</si>
  <si>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</si>
  <si>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</si>
  <si>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</si>
  <si>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</si>
  <si>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</si>
  <si>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</si>
  <si>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</si>
  <si>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</si>
  <si>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</si>
  <si>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</si>
  <si>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</si>
  <si>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</si>
  <si>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</si>
  <si>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</si>
  <si>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</si>
  <si>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</si>
  <si>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</si>
  <si>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</si>
  <si>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</si>
  <si>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</si>
  <si>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</si>
  <si>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</si>
  <si>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</si>
  <si>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</si>
  <si>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</si>
  <si>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</si>
  <si>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</si>
  <si>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</si>
  <si>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</si>
  <si>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</si>
  <si>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</si>
  <si>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</si>
  <si>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</si>
  <si>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</si>
  <si>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</si>
  <si>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</si>
  <si>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</si>
  <si>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</si>
  <si>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</si>
  <si>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</si>
  <si>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</si>
  <si>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</si>
  <si>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</si>
  <si>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</si>
  <si>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</si>
  <si>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</si>
  <si>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</si>
  <si>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</si>
  <si>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</si>
  <si>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</si>
  <si>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</si>
  <si>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</si>
  <si>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</si>
  <si>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</si>
  <si>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</si>
  <si>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</si>
  <si>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</si>
  <si>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</si>
  <si>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</si>
  <si>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</si>
  <si>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</si>
  <si>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</si>
  <si>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</si>
  <si>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</si>
  <si>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</si>
  <si>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</si>
  <si>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</si>
  <si>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</si>
  <si>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</si>
  <si>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</si>
  <si>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</si>
  <si>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</si>
  <si>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</si>
  <si>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</si>
  <si>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</si>
  <si>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</si>
  <si>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</si>
  <si>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</si>
  <si>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</si>
  <si>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</si>
  <si>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</si>
  <si>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</si>
  <si>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</si>
  <si>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</si>
  <si>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</si>
  <si>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</si>
  <si>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</si>
  <si>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</si>
  <si>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</si>
  <si>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</si>
  <si>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</si>
  <si>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</si>
  <si>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</si>
  <si>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</si>
  <si>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</si>
  <si>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</si>
  <si>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</si>
  <si>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</si>
  <si>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</si>
  <si>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</si>
  <si>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</si>
  <si>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</si>
  <si>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</si>
  <si>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</si>
  <si>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</si>
  <si>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</si>
  <si>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</si>
  <si>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</si>
  <si>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</si>
  <si>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</si>
  <si>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</si>
  <si>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</si>
  <si>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</si>
  <si>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</si>
  <si>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</si>
  <si>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</si>
  <si>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</si>
  <si>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</si>
  <si>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</si>
  <si>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</si>
  <si>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</si>
  <si>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</si>
  <si>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</si>
  <si>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</si>
  <si>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</si>
  <si>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</si>
  <si>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</si>
  <si>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</si>
  <si>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</si>
  <si>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</si>
  <si>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</si>
  <si>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</si>
  <si>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</si>
  <si>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</si>
  <si>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</si>
  <si>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</si>
  <si>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</si>
  <si>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</si>
  <si>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</si>
  <si>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</si>
  <si>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</si>
  <si>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</si>
  <si>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</si>
  <si>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</si>
  <si>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</si>
  <si>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</si>
  <si>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</si>
  <si>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</si>
  <si>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</si>
  <si>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</si>
  <si>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</si>
  <si>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</si>
  <si>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</si>
  <si>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</si>
  <si>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</si>
  <si>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</si>
  <si>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</si>
  <si>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</si>
  <si>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</si>
  <si>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</si>
  <si>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</si>
  <si>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</si>
  <si>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</si>
  <si>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</si>
  <si>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</si>
  <si>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</si>
  <si>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</si>
  <si>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</si>
  <si>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</si>
  <si>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</si>
  <si>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</si>
  <si>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</si>
  <si>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</si>
  <si>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</si>
  <si>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</si>
  <si>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</si>
  <si>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</si>
  <si>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</si>
  <si>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</si>
  <si>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</si>
  <si>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</si>
  <si>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</si>
  <si>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</si>
  <si>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</si>
  <si>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</si>
  <si>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</si>
  <si>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</si>
  <si>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</si>
  <si>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</si>
  <si>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</si>
  <si>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</si>
  <si>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</si>
  <si>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</si>
  <si>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</si>
  <si>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</si>
  <si>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</si>
  <si>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</si>
  <si>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</si>
  <si>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</si>
  <si>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</si>
  <si>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</si>
  <si>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</si>
  <si>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</si>
  <si>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</si>
  <si>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</si>
  <si>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</si>
  <si>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</si>
  <si>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</si>
  <si>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</si>
  <si>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</si>
  <si>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</si>
  <si>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</si>
  <si>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</si>
  <si>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</si>
  <si>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</si>
  <si>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</si>
  <si>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</si>
  <si>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</si>
  <si>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</si>
  <si>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</si>
  <si>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</si>
  <si>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</si>
  <si>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</si>
  <si>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</si>
  <si>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</si>
  <si>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</si>
  <si>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</si>
  <si>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</si>
  <si>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</si>
  <si>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</si>
  <si>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</si>
  <si>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</si>
  <si>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</si>
  <si>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</si>
  <si>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</si>
  <si>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</si>
  <si>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</si>
  <si>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</si>
  <si>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</si>
  <si>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</si>
  <si>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</si>
  <si>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</si>
  <si>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</si>
  <si>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</si>
  <si>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</si>
  <si>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</si>
  <si>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</si>
  <si>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</si>
  <si>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</si>
  <si>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</si>
  <si>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</si>
  <si>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</si>
  <si>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</si>
  <si>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</si>
  <si>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</si>
  <si>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</si>
  <si>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</si>
  <si>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</si>
  <si>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</si>
  <si>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</si>
  <si>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</si>
  <si>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</si>
  <si>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</si>
  <si>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</si>
  <si>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</si>
  <si>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</si>
  <si>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</si>
  <si>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</si>
  <si>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</si>
  <si>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</si>
  <si>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</si>
  <si>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</si>
  <si>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</si>
  <si>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</si>
  <si>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</si>
  <si>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</si>
  <si>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</si>
  <si>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</si>
  <si>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</si>
  <si>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</si>
  <si>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</si>
  <si>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</si>
  <si>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</si>
  <si>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</si>
  <si>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</si>
  <si>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</si>
  <si>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</si>
  <si>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</si>
  <si>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</si>
  <si>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</si>
  <si>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</si>
  <si>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</si>
  <si>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</si>
  <si>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</si>
  <si>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</si>
  <si>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</si>
  <si>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</si>
  <si>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</si>
  <si>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</si>
  <si>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</si>
  <si>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</si>
  <si>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</si>
  <si>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</si>
  <si>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</si>
  <si>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</si>
  <si>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</si>
  <si>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</si>
  <si>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</si>
  <si>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</si>
  <si>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</si>
  <si>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</si>
  <si>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</si>
  <si>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</si>
  <si>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</si>
  <si>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</si>
  <si>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</si>
  <si>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</si>
  <si>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</si>
  <si>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</si>
  <si>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</si>
  <si>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</si>
  <si>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</si>
  <si>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</si>
  <si>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</si>
  <si>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</si>
  <si>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</si>
  <si>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</si>
  <si>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</si>
  <si>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</si>
  <si>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</si>
  <si>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</si>
  <si>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</si>
  <si>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</si>
  <si>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</si>
  <si>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</si>
  <si>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</si>
  <si>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</si>
  <si>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</si>
  <si>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</si>
  <si>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</si>
  <si>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</si>
  <si>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</si>
  <si>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</si>
  <si>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</si>
  <si>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</si>
  <si>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</si>
  <si>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</si>
  <si>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</si>
  <si>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</si>
  <si>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</si>
  <si>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</si>
  <si>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</si>
  <si>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</si>
  <si>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</si>
  <si>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</si>
  <si>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</si>
  <si>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</si>
  <si>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</si>
  <si>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</si>
  <si>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</si>
  <si>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</si>
  <si>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</si>
  <si>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</si>
  <si>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</si>
  <si>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</si>
  <si>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</si>
  <si>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</si>
  <si>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</si>
  <si>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</si>
  <si>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</si>
  <si>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</si>
  <si>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</si>
  <si>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</si>
  <si>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</si>
  <si>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</si>
  <si>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</si>
  <si>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</si>
  <si>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</si>
  <si>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</si>
  <si>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</si>
  <si>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</si>
  <si>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</si>
  <si>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</si>
  <si>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</si>
  <si>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</si>
  <si>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</si>
  <si>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</si>
  <si>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</si>
  <si>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</si>
  <si>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</si>
  <si>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</si>
  <si>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</si>
  <si>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</si>
  <si>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</si>
  <si>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</si>
  <si>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</si>
  <si>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</si>
  <si>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</si>
  <si>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</si>
  <si>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</si>
  <si>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</si>
  <si>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</si>
  <si>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</si>
  <si>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</si>
  <si>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</si>
  <si>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</si>
  <si>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</si>
  <si>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</si>
  <si>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</si>
  <si>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</si>
  <si>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</si>
  <si>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</si>
  <si>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</si>
  <si>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</si>
  <si>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</si>
  <si>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</si>
  <si>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</si>
  <si>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</si>
  <si>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</si>
  <si>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</si>
  <si>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</si>
  <si>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</si>
  <si>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</si>
  <si>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</si>
  <si>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</si>
  <si>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</si>
  <si>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</si>
  <si>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</si>
  <si>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</si>
  <si>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</si>
  <si>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</si>
  <si>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</si>
  <si>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</si>
  <si>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</si>
  <si>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</si>
  <si>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</si>
  <si>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</si>
  <si>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</si>
  <si>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</si>
  <si>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</si>
  <si>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</si>
  <si>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</si>
  <si>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</si>
  <si>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</si>
  <si>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</si>
  <si>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</si>
  <si>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</si>
  <si>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</si>
  <si>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</si>
  <si>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</si>
  <si>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</si>
  <si>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</si>
  <si>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</si>
  <si>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</si>
  <si>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</si>
  <si>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</si>
  <si>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</si>
  <si>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</si>
  <si>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</si>
  <si>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</si>
  <si>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</si>
  <si>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</si>
  <si>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</si>
  <si>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</si>
  <si>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</si>
  <si>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</si>
  <si>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</si>
  <si>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</si>
  <si>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</si>
  <si>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</si>
  <si>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</si>
  <si>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</si>
  <si>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</si>
  <si>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</si>
  <si>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</si>
  <si>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</si>
  <si>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</si>
  <si>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</si>
  <si>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</si>
  <si>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</si>
  <si>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</si>
  <si>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</si>
  <si>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</si>
  <si>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</si>
  <si>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</si>
  <si>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</si>
  <si>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</si>
  <si>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</si>
  <si>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</si>
  <si>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</si>
  <si>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</si>
  <si>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</si>
  <si>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</si>
  <si>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</si>
  <si>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</si>
  <si>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</si>
  <si>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</si>
  <si>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</si>
  <si>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</si>
  <si>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</si>
  <si>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</si>
  <si>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</si>
  <si>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</si>
  <si>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</si>
  <si>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</si>
  <si>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</si>
  <si>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</si>
  <si>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</si>
  <si>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</si>
  <si>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</si>
  <si>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</si>
  <si>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</si>
  <si>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</si>
  <si>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</si>
  <si>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</si>
  <si>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</si>
  <si>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</si>
  <si>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</si>
  <si>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</si>
  <si>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</si>
  <si>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</si>
  <si>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</si>
  <si>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</si>
  <si>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</si>
  <si>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</si>
  <si>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</si>
  <si>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</si>
  <si>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</si>
  <si>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</si>
  <si>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</si>
  <si>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</si>
  <si>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</si>
  <si>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</si>
  <si>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</si>
  <si>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</si>
  <si>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</si>
  <si>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</si>
  <si>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</si>
  <si>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</si>
  <si>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</si>
  <si>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</si>
  <si>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</si>
  <si>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</si>
  <si>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</si>
  <si>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</si>
  <si>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</si>
  <si>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</si>
  <si>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</si>
  <si>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</si>
  <si>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</si>
  <si>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</si>
  <si>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</si>
  <si>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</si>
  <si>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</si>
  <si>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</si>
  <si>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</si>
  <si>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</si>
  <si>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</si>
  <si>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</si>
  <si>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</si>
  <si>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</si>
  <si>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</si>
  <si>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</si>
  <si>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</si>
  <si>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</si>
  <si>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</si>
  <si>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</si>
  <si>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</si>
  <si>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</si>
  <si>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</si>
  <si>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</si>
  <si>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</si>
  <si>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</si>
  <si>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</si>
  <si>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</si>
  <si>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</si>
  <si>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</si>
  <si>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</si>
  <si>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</si>
  <si>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</si>
  <si>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</si>
  <si>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</si>
  <si>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</si>
  <si>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</si>
  <si>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</si>
  <si>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</si>
  <si>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</si>
  <si>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</si>
  <si>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</si>
  <si>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</si>
  <si>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</si>
  <si>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</si>
  <si>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</si>
  <si>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</si>
  <si>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</si>
  <si>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</si>
  <si>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</si>
  <si>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</si>
  <si>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</si>
  <si>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</si>
  <si>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</si>
  <si>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</si>
  <si>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</si>
  <si>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</si>
  <si>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</si>
  <si>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</si>
  <si>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</si>
  <si>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</si>
  <si>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</si>
  <si>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</si>
  <si>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</si>
  <si>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</si>
  <si>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</si>
  <si>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</si>
  <si>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</si>
  <si>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</si>
  <si>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</si>
  <si>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</si>
  <si>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</si>
  <si>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</si>
  <si>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</si>
  <si>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</si>
  <si>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</si>
  <si>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</si>
  <si>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</si>
  <si>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</si>
  <si>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</si>
  <si>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</si>
  <si>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</si>
  <si>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</si>
  <si>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</si>
  <si>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</si>
  <si>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</si>
  <si>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</si>
  <si>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</si>
  <si>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</si>
  <si>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</si>
  <si>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</si>
  <si>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</si>
  <si>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</si>
  <si>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</si>
  <si>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</si>
  <si>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</si>
  <si>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</si>
  <si>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</si>
  <si>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</si>
  <si>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</si>
  <si>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</si>
  <si>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</si>
  <si>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</si>
  <si>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</si>
  <si>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</si>
  <si>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</si>
  <si>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</si>
  <si>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</si>
  <si>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</si>
  <si>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</si>
  <si>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</si>
  <si>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</si>
  <si>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</si>
  <si>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</si>
  <si>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</si>
  <si>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</si>
  <si>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</si>
  <si>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</si>
  <si>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</si>
  <si>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</si>
  <si>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</si>
  <si>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</si>
  <si>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</si>
  <si>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</si>
  <si>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</si>
  <si>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</si>
  <si>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</si>
  <si>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</si>
  <si>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</si>
  <si>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</si>
  <si>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</si>
  <si>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</si>
  <si>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</si>
  <si>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</si>
  <si>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</si>
  <si>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</si>
  <si>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</si>
  <si>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</si>
  <si>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</si>
  <si>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</si>
  <si>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</si>
  <si>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</si>
  <si>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</si>
  <si>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</si>
  <si>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</si>
  <si>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</si>
  <si>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</si>
  <si>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</si>
  <si>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</si>
  <si>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</si>
  <si>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</si>
  <si>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</si>
  <si>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</si>
  <si>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</si>
  <si>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</si>
  <si>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</si>
  <si>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</si>
  <si>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</si>
  <si>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</si>
  <si>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</si>
  <si>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</si>
  <si>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</si>
  <si>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</si>
  <si>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</si>
  <si>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</si>
  <si>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</si>
  <si>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</si>
  <si>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</si>
  <si>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</si>
  <si>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</si>
  <si>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</si>
  <si>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</si>
  <si>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</si>
  <si>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</si>
  <si>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</si>
  <si>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</si>
  <si>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</si>
  <si>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</si>
  <si>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</si>
  <si>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</si>
  <si>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</si>
  <si>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</si>
  <si>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</si>
  <si>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</si>
  <si>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</si>
  <si>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</si>
  <si>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</si>
  <si>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</si>
  <si>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</si>
  <si>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</si>
  <si>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</si>
  <si>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</si>
  <si>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</si>
  <si>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</si>
  <si>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</si>
  <si>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</si>
  <si>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</si>
  <si>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</si>
  <si>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</si>
  <si>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</si>
  <si>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</si>
  <si>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</si>
  <si>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</si>
  <si>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</si>
  <si>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</si>
  <si>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</si>
  <si>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</si>
  <si>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</si>
  <si>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</si>
  <si>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</si>
  <si>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</si>
  <si>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</si>
  <si>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</si>
  <si>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</si>
  <si>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</si>
  <si>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</si>
  <si>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</si>
  <si>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</si>
  <si>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</si>
  <si>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</si>
  <si>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</si>
  <si>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</si>
  <si>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</si>
  <si>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</si>
  <si>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</si>
  <si>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</si>
  <si>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</si>
  <si>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</si>
  <si>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</si>
  <si>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</si>
  <si>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</si>
  <si>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</si>
  <si>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</si>
  <si>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</si>
  <si>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</si>
  <si>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</si>
  <si>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</si>
  <si>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</si>
  <si>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</si>
  <si>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</si>
  <si>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</si>
  <si>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</si>
  <si>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</si>
  <si>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</si>
  <si>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</si>
  <si>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</si>
  <si>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</si>
  <si>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</si>
  <si>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</si>
  <si>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</si>
  <si>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</si>
  <si>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</si>
  <si>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</si>
  <si>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</si>
  <si>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</si>
  <si>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</si>
  <si>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</si>
  <si>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</si>
  <si>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</si>
  <si>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</si>
  <si>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</si>
  <si>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</si>
  <si>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</si>
  <si>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</si>
  <si>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</si>
  <si>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</si>
  <si>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</si>
  <si>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</si>
  <si>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</si>
  <si>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</si>
  <si>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</si>
  <si>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</si>
  <si>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</si>
  <si>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</si>
  <si>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</si>
  <si>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</si>
  <si>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</si>
  <si>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</si>
  <si>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</si>
  <si>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</si>
  <si>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</si>
  <si>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</si>
  <si>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</si>
  <si>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</si>
  <si>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</si>
  <si>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</si>
  <si>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</si>
  <si>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</si>
  <si>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</si>
  <si>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</si>
  <si>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</si>
  <si>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</si>
  <si>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</si>
  <si>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</si>
  <si>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</si>
  <si>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</si>
  <si>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</si>
  <si>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</si>
  <si>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</si>
  <si>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</si>
  <si>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</si>
  <si>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</si>
  <si>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</si>
  <si>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</si>
  <si>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</si>
  <si>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</si>
  <si>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</si>
  <si>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</si>
  <si>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</si>
  <si>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</si>
  <si>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</si>
  <si>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</si>
  <si>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</si>
  <si>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</si>
  <si>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</si>
  <si>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</si>
  <si>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</si>
  <si>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</si>
  <si>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</si>
  <si>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</si>
  <si>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</si>
  <si>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</si>
  <si>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</si>
  <si>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</si>
  <si>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</si>
  <si>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</si>
  <si>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</si>
  <si>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</si>
  <si>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</si>
  <si>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</si>
  <si>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</si>
  <si>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</si>
  <si>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</si>
  <si>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</si>
  <si>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</si>
  <si>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</si>
  <si>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</si>
  <si>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</si>
  <si>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</si>
  <si>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</si>
  <si>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</si>
  <si>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</si>
  <si>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</si>
  <si>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</si>
  <si>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</si>
  <si>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</si>
  <si>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</si>
  <si>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</si>
  <si>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</si>
  <si>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</si>
  <si>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</si>
  <si>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</si>
  <si>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</si>
  <si>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</si>
  <si>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</si>
  <si>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</si>
  <si>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</si>
  <si>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</si>
  <si>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</si>
  <si>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</si>
  <si>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</si>
  <si>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</si>
  <si>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</si>
  <si>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</si>
  <si>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</si>
  <si>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</si>
  <si>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</si>
  <si>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</si>
  <si>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</si>
  <si>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</si>
  <si>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</si>
  <si>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</si>
  <si>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</si>
  <si>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</si>
  <si>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</si>
  <si>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</si>
  <si>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</si>
  <si>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</si>
  <si>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</si>
  <si>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</si>
  <si>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</si>
  <si>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</si>
  <si>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</si>
  <si>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</si>
  <si>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</si>
  <si>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</si>
  <si>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</si>
  <si>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</si>
  <si>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</si>
  <si>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</si>
  <si>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</si>
  <si>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</si>
  <si>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</si>
  <si>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</si>
  <si>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</si>
  <si>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</si>
  <si>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</si>
  <si>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</si>
  <si>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</si>
  <si>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</si>
  <si>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</si>
  <si>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</si>
  <si>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</si>
  <si>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</si>
  <si>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</si>
  <si>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</si>
  <si>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</si>
  <si>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</si>
  <si>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</si>
  <si>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</si>
  <si>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</si>
  <si>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</si>
  <si>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</si>
  <si>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</si>
  <si>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</si>
  <si>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</si>
  <si>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</si>
  <si>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</si>
  <si>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</si>
  <si>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</si>
  <si>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</si>
  <si>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</si>
  <si>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</si>
  <si>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</si>
  <si>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</si>
  <si>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</si>
  <si>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</si>
  <si>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</si>
  <si>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</si>
  <si>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</si>
  <si>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</si>
  <si>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</si>
  <si>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</si>
  <si>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</si>
  <si>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</si>
  <si>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</si>
  <si>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</si>
  <si>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</si>
  <si>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</si>
  <si>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</si>
  <si>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</si>
  <si>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</si>
  <si>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</si>
  <si>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</si>
  <si>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</si>
  <si>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</si>
  <si>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</si>
  <si>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</si>
  <si>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</si>
  <si>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</si>
  <si>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</si>
  <si>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</si>
  <si>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</si>
  <si>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</si>
  <si>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</si>
  <si>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</si>
  <si>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</si>
  <si>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</si>
  <si>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</si>
  <si>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</si>
  <si>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</si>
  <si>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</si>
  <si>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</si>
  <si>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</si>
  <si>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</si>
  <si>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</si>
  <si>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</si>
  <si>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</si>
  <si>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</si>
  <si>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</si>
  <si>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</si>
  <si>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</si>
  <si>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</si>
  <si>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</si>
  <si>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</si>
  <si>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</si>
  <si>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</si>
  <si>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</si>
  <si>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</si>
  <si>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</si>
  <si>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</si>
  <si>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</si>
  <si>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</si>
  <si>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</si>
  <si>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</si>
  <si>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</si>
  <si>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</si>
  <si>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</si>
  <si>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</si>
  <si>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</si>
  <si>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</si>
  <si>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</si>
  <si>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</si>
  <si>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</si>
  <si>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</si>
  <si>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</si>
  <si>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</si>
  <si>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</si>
  <si>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</si>
  <si>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</si>
  <si>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</si>
  <si>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</si>
  <si>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</si>
  <si>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</si>
  <si>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</si>
  <si>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</si>
  <si>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</si>
  <si>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</si>
  <si>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</si>
  <si>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</si>
  <si>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</si>
  <si>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</si>
  <si>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</si>
  <si>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</si>
  <si>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</si>
  <si>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</si>
  <si>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</si>
  <si>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</si>
  <si>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</si>
  <si>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</si>
  <si>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</si>
  <si>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</si>
  <si>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</si>
  <si>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</si>
  <si>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</si>
  <si>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</si>
  <si>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</si>
  <si>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</si>
  <si>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</si>
  <si>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</si>
  <si>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</si>
  <si>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</si>
  <si>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</si>
  <si>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</si>
  <si>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</si>
  <si>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</si>
  <si>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</si>
  <si>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</si>
  <si>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</si>
  <si>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</si>
  <si>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</si>
  <si>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</si>
  <si>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</si>
  <si>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</si>
  <si>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</si>
  <si>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</si>
  <si>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</si>
  <si>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</si>
  <si>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</si>
  <si>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</si>
  <si>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</si>
  <si>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</si>
  <si>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</si>
  <si>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</si>
  <si>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</si>
  <si>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</si>
  <si>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</si>
  <si>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</si>
  <si>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</si>
  <si>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</si>
  <si>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</si>
  <si>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</si>
  <si>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</si>
  <si>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</si>
  <si>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</si>
  <si>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</si>
  <si>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</si>
  <si>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</si>
  <si>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</si>
  <si>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</si>
  <si>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</si>
  <si>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</si>
  <si>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</si>
  <si>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</si>
  <si>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</si>
  <si>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</si>
  <si>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</si>
  <si>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</si>
  <si>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</si>
  <si>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</si>
  <si>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</si>
  <si>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</si>
  <si>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</si>
  <si>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</si>
  <si>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</si>
  <si>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</si>
  <si>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</si>
  <si>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</si>
  <si>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</si>
  <si>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</si>
  <si>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</si>
  <si>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</si>
  <si>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</si>
  <si>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</si>
  <si>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</si>
  <si>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</si>
  <si>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</si>
  <si>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</si>
  <si>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</si>
  <si>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</si>
  <si>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</si>
  <si>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</si>
  <si>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</si>
  <si>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</si>
  <si>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</si>
  <si>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</si>
  <si>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</si>
  <si>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</si>
  <si>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</si>
  <si>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</si>
  <si>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</si>
  <si>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</si>
  <si>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</si>
  <si>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</si>
  <si>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</si>
  <si>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</si>
  <si>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</si>
  <si>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</si>
  <si>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</si>
  <si>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</si>
  <si>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</si>
  <si>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</si>
  <si>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</si>
  <si>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</si>
  <si>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</si>
  <si>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</si>
  <si>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</si>
  <si>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</si>
  <si>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</si>
  <si>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</si>
  <si>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</si>
  <si>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</si>
  <si>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</si>
  <si>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</si>
  <si>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</si>
  <si>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</si>
  <si>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</si>
  <si>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</si>
  <si>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</si>
  <si>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</si>
  <si>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</si>
  <si>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</si>
  <si>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</si>
  <si>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</si>
  <si>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</si>
  <si>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</si>
  <si>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</si>
  <si>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</si>
  <si>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</si>
  <si>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</si>
  <si>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</si>
  <si>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</si>
  <si>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</si>
  <si>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</si>
  <si>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</si>
  <si>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</si>
  <si>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</si>
  <si>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</si>
  <si>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</si>
  <si>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</si>
  <si>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</si>
  <si>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</si>
  <si>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</si>
  <si>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</si>
  <si>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</si>
  <si>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</si>
  <si>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</si>
  <si>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</si>
  <si>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</si>
  <si>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</si>
  <si>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</si>
  <si>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</si>
  <si>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</si>
  <si>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</si>
  <si>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</si>
  <si>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</si>
  <si>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</si>
  <si>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</si>
  <si>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</si>
  <si>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</si>
  <si>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</si>
  <si>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</si>
  <si>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</si>
  <si>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</si>
  <si>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</si>
  <si>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</si>
  <si>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</si>
  <si>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</si>
  <si>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</si>
  <si>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</si>
  <si>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</si>
  <si>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</si>
  <si>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</si>
  <si>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</si>
  <si>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</si>
  <si>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</si>
  <si>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</si>
  <si>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</si>
  <si>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</si>
  <si>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</si>
  <si>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</si>
  <si>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</si>
  <si>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</si>
  <si>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</si>
  <si>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</si>
  <si>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</si>
  <si>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</si>
  <si>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</si>
  <si>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</si>
  <si>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</si>
  <si>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</si>
  <si>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</si>
  <si>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</si>
  <si>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</si>
  <si>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</si>
  <si>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</si>
  <si>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</si>
  <si>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</si>
  <si>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</si>
  <si>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</si>
  <si>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</si>
  <si>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</si>
  <si>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</si>
  <si>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</si>
  <si>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</si>
  <si>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</si>
  <si>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</si>
  <si>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</si>
  <si>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</si>
  <si>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</si>
  <si>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</si>
  <si>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</si>
  <si>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</si>
  <si>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</si>
  <si>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</si>
  <si>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</si>
  <si>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</si>
  <si>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</si>
  <si>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</si>
  <si>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</si>
  <si>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</si>
  <si>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</si>
  <si>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</si>
  <si>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</si>
  <si>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</si>
  <si>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</si>
  <si>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</si>
  <si>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</si>
  <si>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011503000</t>
  </si>
  <si>
    <t>Zajištění všech nepředvídalných průzkumů nutných pro řádné provádění a dokončení stavby ,jejichž potřeba by vznikla během realizačních prací ( nepř.v případě neočekávaných arceolog.nálezů ,nálezů munice apod. )</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</si>
  <si>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</si>
  <si>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</si>
  <si>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</si>
  <si>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</si>
  <si>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</si>
  <si>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</si>
  <si>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</si>
  <si>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 xml:space="preserve">Zajištění a splnění podmínek vyplívajících z územního rozhodnutí a ze stavebních povolení nebo jiných dokladů </t>
  </si>
  <si>
    <t>013214001</t>
  </si>
  <si>
    <t xml:space="preserve">Zajištění a provedení všech opatření organizačního stavebně techn. charakteru k řadnému provedení díla </t>
  </si>
  <si>
    <t>013214002</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</si>
  <si>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</si>
  <si>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</si>
  <si>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</si>
  <si>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</si>
  <si>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</si>
  <si>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</si>
  <si>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</si>
  <si>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</si>
  <si>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</si>
  <si>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</si>
  <si>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</si>
  <si>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</si>
  <si>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</si>
  <si>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</si>
  <si>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</si>
  <si>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</si>
  <si>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</si>
  <si>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</si>
  <si>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</si>
  <si>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</si>
  <si>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</si>
  <si>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</si>
  <si>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</si>
  <si>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</si>
  <si>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</si>
  <si>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</si>
  <si>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042903003</t>
  </si>
  <si>
    <t xml:space="preserve">Zajištění povinosti zadavetele dle smlouvy o realizaci přeložek vedení inž.sítí uzavřená mezi Objednatelem a Plzeňskou energetikou a.s. ,IČO: 27411991, která tvoří příl.č. 8 této zadávací dokumentace </t>
  </si>
  <si>
    <t>043002008</t>
  </si>
  <si>
    <t xml:space="preserve">Zajištění atestů a dokladů o požadovaných vlastnostech výrobků </t>
  </si>
  <si>
    <t>049002001</t>
  </si>
  <si>
    <t>Zpracování a dodání předpisů pro provoz a údržbu díla / provozní řád/</t>
  </si>
  <si>
    <t>Vyplň údaj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</si>
</sst>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4">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60" xfId="2" applyNumberFormat="1" applyFont="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1" xfId="2" applyNumberFormat="1" applyFont="1" applyFill="1" applyBorder="1" applyAlignment="1" applyProtection="1">
      <alignment wrapText="1"/>
    </xf>
    <xf numFmtId="4" fontId="55" fillId="2" borderId="48" xfId="2" applyNumberFormat="1" applyFont="1" applyBorder="1" applyAlignment="1" applyProtection="1"/>
    <xf numFmtId="4" fontId="55" fillId="2" borderId="42" xfId="2" applyNumberFormat="1" applyFont="1" applyFill="1" applyBorder="1" applyAlignment="1" applyProtection="1">
      <alignment vertical="center"/>
    </xf>
    <xf numFmtId="4" fontId="55" fillId="2" borderId="65"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vertical="center"/>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tabSelected="1" workbookViewId="0">
      <pane ySplit="1" topLeftCell="A2"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74" t="s">
        <v>8</v>
      </c>
      <c r="AS2" s="975"/>
      <c r="AT2" s="975"/>
      <c r="AU2" s="975"/>
      <c r="AV2" s="975"/>
      <c r="AW2" s="975"/>
      <c r="AX2" s="975"/>
      <c r="AY2" s="975"/>
      <c r="AZ2" s="975"/>
      <c r="BA2" s="975"/>
      <c r="BB2" s="975"/>
      <c r="BC2" s="975"/>
      <c r="BD2" s="975"/>
      <c r="BE2" s="975"/>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43" t="s">
        <v>16</v>
      </c>
      <c r="L5" s="944"/>
      <c r="M5" s="944"/>
      <c r="N5" s="944"/>
      <c r="O5" s="944"/>
      <c r="P5" s="944"/>
      <c r="Q5" s="944"/>
      <c r="R5" s="944"/>
      <c r="S5" s="944"/>
      <c r="T5" s="944"/>
      <c r="U5" s="944"/>
      <c r="V5" s="944"/>
      <c r="W5" s="944"/>
      <c r="X5" s="944"/>
      <c r="Y5" s="944"/>
      <c r="Z5" s="944"/>
      <c r="AA5" s="944"/>
      <c r="AB5" s="944"/>
      <c r="AC5" s="944"/>
      <c r="AD5" s="944"/>
      <c r="AE5" s="944"/>
      <c r="AF5" s="944"/>
      <c r="AG5" s="944"/>
      <c r="AH5" s="944"/>
      <c r="AI5" s="944"/>
      <c r="AJ5" s="944"/>
      <c r="AK5" s="944"/>
      <c r="AL5" s="944"/>
      <c r="AM5" s="944"/>
      <c r="AN5" s="944"/>
      <c r="AO5" s="944"/>
      <c r="AP5" s="182"/>
      <c r="AQ5" s="17"/>
      <c r="BS5" s="11" t="s">
        <v>9</v>
      </c>
    </row>
    <row r="6" spans="1:74" ht="36.950000000000003" customHeight="1">
      <c r="B6" s="15"/>
      <c r="C6" s="182"/>
      <c r="D6" s="20" t="s">
        <v>17</v>
      </c>
      <c r="E6" s="182"/>
      <c r="F6" s="182"/>
      <c r="G6" s="182"/>
      <c r="H6" s="182"/>
      <c r="I6" s="182"/>
      <c r="J6" s="182"/>
      <c r="K6" s="945" t="s">
        <v>18</v>
      </c>
      <c r="L6" s="944"/>
      <c r="M6" s="944"/>
      <c r="N6" s="944"/>
      <c r="O6" s="944"/>
      <c r="P6" s="944"/>
      <c r="Q6" s="944"/>
      <c r="R6" s="944"/>
      <c r="S6" s="944"/>
      <c r="T6" s="944"/>
      <c r="U6" s="944"/>
      <c r="V6" s="944"/>
      <c r="W6" s="944"/>
      <c r="X6" s="944"/>
      <c r="Y6" s="944"/>
      <c r="Z6" s="944"/>
      <c r="AA6" s="944"/>
      <c r="AB6" s="944"/>
      <c r="AC6" s="944"/>
      <c r="AD6" s="944"/>
      <c r="AE6" s="944"/>
      <c r="AF6" s="944"/>
      <c r="AG6" s="944"/>
      <c r="AH6" s="944"/>
      <c r="AI6" s="944"/>
      <c r="AJ6" s="944"/>
      <c r="AK6" s="944"/>
      <c r="AL6" s="944"/>
      <c r="AM6" s="944"/>
      <c r="AN6" s="944"/>
      <c r="AO6" s="944"/>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9"/>
      <c r="AN13" s="927" t="s">
        <v>4910</v>
      </c>
      <c r="AO13" s="182"/>
      <c r="AP13" s="182"/>
      <c r="AQ13" s="17"/>
      <c r="BS13" s="11" t="s">
        <v>9</v>
      </c>
    </row>
    <row r="14" spans="1:74" ht="15">
      <c r="B14" s="15"/>
      <c r="C14" s="182"/>
      <c r="D14" s="182"/>
      <c r="E14" s="950" t="s">
        <v>4910</v>
      </c>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951"/>
      <c r="AF14" s="951"/>
      <c r="AG14" s="951"/>
      <c r="AH14" s="951"/>
      <c r="AI14" s="951"/>
      <c r="AJ14" s="951"/>
      <c r="AK14" s="187" t="s">
        <v>27</v>
      </c>
      <c r="AL14" s="182"/>
      <c r="AM14" s="919"/>
      <c r="AN14" s="927" t="s">
        <v>4910</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46" t="s">
        <v>33</v>
      </c>
      <c r="F20" s="946"/>
      <c r="G20" s="946"/>
      <c r="H20" s="946"/>
      <c r="I20" s="946"/>
      <c r="J20" s="946"/>
      <c r="K20" s="946"/>
      <c r="L20" s="946"/>
      <c r="M20" s="946"/>
      <c r="N20" s="946"/>
      <c r="O20" s="946"/>
      <c r="P20" s="946"/>
      <c r="Q20" s="946"/>
      <c r="R20" s="946"/>
      <c r="S20" s="946"/>
      <c r="T20" s="946"/>
      <c r="U20" s="946"/>
      <c r="V20" s="946"/>
      <c r="W20" s="946"/>
      <c r="X20" s="946"/>
      <c r="Y20" s="946"/>
      <c r="Z20" s="946"/>
      <c r="AA20" s="946"/>
      <c r="AB20" s="946"/>
      <c r="AC20" s="946"/>
      <c r="AD20" s="946"/>
      <c r="AE20" s="946"/>
      <c r="AF20" s="946"/>
      <c r="AG20" s="946"/>
      <c r="AH20" s="946"/>
      <c r="AI20" s="946"/>
      <c r="AJ20" s="946"/>
      <c r="AK20" s="946"/>
      <c r="AL20" s="946"/>
      <c r="AM20" s="946"/>
      <c r="AN20" s="946"/>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47">
        <f>ROUND(AG51,2)</f>
        <v>0</v>
      </c>
      <c r="AL23" s="948"/>
      <c r="AM23" s="948"/>
      <c r="AN23" s="948"/>
      <c r="AO23" s="948"/>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49" t="s">
        <v>35</v>
      </c>
      <c r="M25" s="949"/>
      <c r="N25" s="949"/>
      <c r="O25" s="949"/>
      <c r="P25" s="188"/>
      <c r="Q25" s="188"/>
      <c r="R25" s="188"/>
      <c r="S25" s="188"/>
      <c r="T25" s="188"/>
      <c r="U25" s="188"/>
      <c r="V25" s="188"/>
      <c r="W25" s="949" t="s">
        <v>36</v>
      </c>
      <c r="X25" s="949"/>
      <c r="Y25" s="949"/>
      <c r="Z25" s="949"/>
      <c r="AA25" s="949"/>
      <c r="AB25" s="949"/>
      <c r="AC25" s="949"/>
      <c r="AD25" s="949"/>
      <c r="AE25" s="949"/>
      <c r="AF25" s="188"/>
      <c r="AG25" s="188"/>
      <c r="AH25" s="188"/>
      <c r="AI25" s="188"/>
      <c r="AJ25" s="188"/>
      <c r="AK25" s="949" t="s">
        <v>37</v>
      </c>
      <c r="AL25" s="949"/>
      <c r="AM25" s="949"/>
      <c r="AN25" s="949"/>
      <c r="AO25" s="949"/>
      <c r="AP25" s="188"/>
      <c r="AQ25" s="24"/>
    </row>
    <row r="26" spans="2:71" s="1" customFormat="1" ht="14.45" customHeight="1">
      <c r="B26" s="25"/>
      <c r="C26" s="179"/>
      <c r="D26" s="178" t="s">
        <v>38</v>
      </c>
      <c r="E26" s="179"/>
      <c r="F26" s="178" t="s">
        <v>39</v>
      </c>
      <c r="G26" s="179"/>
      <c r="H26" s="179"/>
      <c r="I26" s="179"/>
      <c r="J26" s="179"/>
      <c r="K26" s="179"/>
      <c r="L26" s="952">
        <v>0.21</v>
      </c>
      <c r="M26" s="953"/>
      <c r="N26" s="953"/>
      <c r="O26" s="953"/>
      <c r="P26" s="179"/>
      <c r="Q26" s="179"/>
      <c r="R26" s="179"/>
      <c r="S26" s="179"/>
      <c r="T26" s="179"/>
      <c r="U26" s="179"/>
      <c r="V26" s="179"/>
      <c r="W26" s="954">
        <f>ROUND(AZ51,2)</f>
        <v>0</v>
      </c>
      <c r="X26" s="953"/>
      <c r="Y26" s="953"/>
      <c r="Z26" s="953"/>
      <c r="AA26" s="953"/>
      <c r="AB26" s="953"/>
      <c r="AC26" s="953"/>
      <c r="AD26" s="953"/>
      <c r="AE26" s="953"/>
      <c r="AF26" s="179"/>
      <c r="AG26" s="179"/>
      <c r="AH26" s="179"/>
      <c r="AI26" s="179"/>
      <c r="AJ26" s="179"/>
      <c r="AK26" s="954">
        <f>ROUND(AV51,2)</f>
        <v>0</v>
      </c>
      <c r="AL26" s="953"/>
      <c r="AM26" s="953"/>
      <c r="AN26" s="953"/>
      <c r="AO26" s="953"/>
      <c r="AP26" s="179"/>
      <c r="AQ26" s="26"/>
    </row>
    <row r="27" spans="2:71" s="1" customFormat="1" ht="14.45" customHeight="1">
      <c r="B27" s="25"/>
      <c r="C27" s="179"/>
      <c r="D27" s="179"/>
      <c r="E27" s="179"/>
      <c r="F27" s="178" t="s">
        <v>40</v>
      </c>
      <c r="G27" s="179"/>
      <c r="H27" s="179"/>
      <c r="I27" s="179"/>
      <c r="J27" s="179"/>
      <c r="K27" s="179"/>
      <c r="L27" s="952">
        <v>0.15</v>
      </c>
      <c r="M27" s="953"/>
      <c r="N27" s="953"/>
      <c r="O27" s="953"/>
      <c r="P27" s="179"/>
      <c r="Q27" s="179"/>
      <c r="R27" s="179"/>
      <c r="S27" s="179"/>
      <c r="T27" s="179"/>
      <c r="U27" s="179"/>
      <c r="V27" s="179"/>
      <c r="W27" s="954">
        <f>ROUND(BA51,2)</f>
        <v>0</v>
      </c>
      <c r="X27" s="953"/>
      <c r="Y27" s="953"/>
      <c r="Z27" s="953"/>
      <c r="AA27" s="953"/>
      <c r="AB27" s="953"/>
      <c r="AC27" s="953"/>
      <c r="AD27" s="953"/>
      <c r="AE27" s="953"/>
      <c r="AF27" s="179"/>
      <c r="AG27" s="179"/>
      <c r="AH27" s="179"/>
      <c r="AI27" s="179"/>
      <c r="AJ27" s="179"/>
      <c r="AK27" s="954">
        <f>ROUND(AW51,2)</f>
        <v>0</v>
      </c>
      <c r="AL27" s="953"/>
      <c r="AM27" s="953"/>
      <c r="AN27" s="953"/>
      <c r="AO27" s="953"/>
      <c r="AP27" s="179"/>
      <c r="AQ27" s="26"/>
    </row>
    <row r="28" spans="2:71" s="1" customFormat="1" ht="14.45" hidden="1" customHeight="1">
      <c r="B28" s="25"/>
      <c r="C28" s="179"/>
      <c r="D28" s="179"/>
      <c r="E28" s="179"/>
      <c r="F28" s="178" t="s">
        <v>41</v>
      </c>
      <c r="G28" s="179"/>
      <c r="H28" s="179"/>
      <c r="I28" s="179"/>
      <c r="J28" s="179"/>
      <c r="K28" s="179"/>
      <c r="L28" s="952">
        <v>0.21</v>
      </c>
      <c r="M28" s="953"/>
      <c r="N28" s="953"/>
      <c r="O28" s="953"/>
      <c r="P28" s="179"/>
      <c r="Q28" s="179"/>
      <c r="R28" s="179"/>
      <c r="S28" s="179"/>
      <c r="T28" s="179"/>
      <c r="U28" s="179"/>
      <c r="V28" s="179"/>
      <c r="W28" s="954">
        <f>ROUND(BB51,2)</f>
        <v>0</v>
      </c>
      <c r="X28" s="953"/>
      <c r="Y28" s="953"/>
      <c r="Z28" s="953"/>
      <c r="AA28" s="953"/>
      <c r="AB28" s="953"/>
      <c r="AC28" s="953"/>
      <c r="AD28" s="953"/>
      <c r="AE28" s="953"/>
      <c r="AF28" s="179"/>
      <c r="AG28" s="179"/>
      <c r="AH28" s="179"/>
      <c r="AI28" s="179"/>
      <c r="AJ28" s="179"/>
      <c r="AK28" s="954">
        <v>0</v>
      </c>
      <c r="AL28" s="953"/>
      <c r="AM28" s="953"/>
      <c r="AN28" s="953"/>
      <c r="AO28" s="953"/>
      <c r="AP28" s="179"/>
      <c r="AQ28" s="26"/>
    </row>
    <row r="29" spans="2:71" s="1" customFormat="1" ht="14.45" hidden="1" customHeight="1">
      <c r="B29" s="25"/>
      <c r="C29" s="179"/>
      <c r="D29" s="179"/>
      <c r="E29" s="179"/>
      <c r="F29" s="178" t="s">
        <v>42</v>
      </c>
      <c r="G29" s="179"/>
      <c r="H29" s="179"/>
      <c r="I29" s="179"/>
      <c r="J29" s="179"/>
      <c r="K29" s="179"/>
      <c r="L29" s="952">
        <v>0.15</v>
      </c>
      <c r="M29" s="953"/>
      <c r="N29" s="953"/>
      <c r="O29" s="953"/>
      <c r="P29" s="179"/>
      <c r="Q29" s="179"/>
      <c r="R29" s="179"/>
      <c r="S29" s="179"/>
      <c r="T29" s="179"/>
      <c r="U29" s="179"/>
      <c r="V29" s="179"/>
      <c r="W29" s="954">
        <f>ROUND(BC51,2)</f>
        <v>0</v>
      </c>
      <c r="X29" s="953"/>
      <c r="Y29" s="953"/>
      <c r="Z29" s="953"/>
      <c r="AA29" s="953"/>
      <c r="AB29" s="953"/>
      <c r="AC29" s="953"/>
      <c r="AD29" s="953"/>
      <c r="AE29" s="953"/>
      <c r="AF29" s="179"/>
      <c r="AG29" s="179"/>
      <c r="AH29" s="179"/>
      <c r="AI29" s="179"/>
      <c r="AJ29" s="179"/>
      <c r="AK29" s="954">
        <v>0</v>
      </c>
      <c r="AL29" s="953"/>
      <c r="AM29" s="953"/>
      <c r="AN29" s="953"/>
      <c r="AO29" s="953"/>
      <c r="AP29" s="179"/>
      <c r="AQ29" s="26"/>
    </row>
    <row r="30" spans="2:71" s="1" customFormat="1" ht="14.45" hidden="1" customHeight="1">
      <c r="B30" s="25"/>
      <c r="C30" s="179"/>
      <c r="D30" s="179"/>
      <c r="E30" s="179"/>
      <c r="F30" s="178" t="s">
        <v>43</v>
      </c>
      <c r="G30" s="179"/>
      <c r="H30" s="179"/>
      <c r="I30" s="179"/>
      <c r="J30" s="179"/>
      <c r="K30" s="179"/>
      <c r="L30" s="952">
        <v>0</v>
      </c>
      <c r="M30" s="953"/>
      <c r="N30" s="953"/>
      <c r="O30" s="953"/>
      <c r="P30" s="179"/>
      <c r="Q30" s="179"/>
      <c r="R30" s="179"/>
      <c r="S30" s="179"/>
      <c r="T30" s="179"/>
      <c r="U30" s="179"/>
      <c r="V30" s="179"/>
      <c r="W30" s="954">
        <f>ROUND(BD51,2)</f>
        <v>0</v>
      </c>
      <c r="X30" s="953"/>
      <c r="Y30" s="953"/>
      <c r="Z30" s="953"/>
      <c r="AA30" s="953"/>
      <c r="AB30" s="953"/>
      <c r="AC30" s="953"/>
      <c r="AD30" s="953"/>
      <c r="AE30" s="953"/>
      <c r="AF30" s="179"/>
      <c r="AG30" s="179"/>
      <c r="AH30" s="179"/>
      <c r="AI30" s="179"/>
      <c r="AJ30" s="179"/>
      <c r="AK30" s="954">
        <v>0</v>
      </c>
      <c r="AL30" s="953"/>
      <c r="AM30" s="953"/>
      <c r="AN30" s="953"/>
      <c r="AO30" s="953"/>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55" t="s">
        <v>46</v>
      </c>
      <c r="Y32" s="956"/>
      <c r="Z32" s="956"/>
      <c r="AA32" s="956"/>
      <c r="AB32" s="956"/>
      <c r="AC32" s="180"/>
      <c r="AD32" s="180"/>
      <c r="AE32" s="180"/>
      <c r="AF32" s="180"/>
      <c r="AG32" s="180"/>
      <c r="AH32" s="180"/>
      <c r="AI32" s="180"/>
      <c r="AJ32" s="180"/>
      <c r="AK32" s="957">
        <f>SUM(AK23:AK30)</f>
        <v>0</v>
      </c>
      <c r="AL32" s="956"/>
      <c r="AM32" s="956"/>
      <c r="AN32" s="956"/>
      <c r="AO32" s="958"/>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59" t="str">
        <f>K6</f>
        <v>Výstavba poloprovozního objektu H2</v>
      </c>
      <c r="M42" s="960"/>
      <c r="N42" s="960"/>
      <c r="O42" s="960"/>
      <c r="P42" s="960"/>
      <c r="Q42" s="960"/>
      <c r="R42" s="960"/>
      <c r="S42" s="960"/>
      <c r="T42" s="960"/>
      <c r="U42" s="960"/>
      <c r="V42" s="960"/>
      <c r="W42" s="960"/>
      <c r="X42" s="960"/>
      <c r="Y42" s="960"/>
      <c r="Z42" s="960"/>
      <c r="AA42" s="960"/>
      <c r="AB42" s="960"/>
      <c r="AC42" s="960"/>
      <c r="AD42" s="960"/>
      <c r="AE42" s="960"/>
      <c r="AF42" s="960"/>
      <c r="AG42" s="960"/>
      <c r="AH42" s="960"/>
      <c r="AI42" s="960"/>
      <c r="AJ42" s="960"/>
      <c r="AK42" s="960"/>
      <c r="AL42" s="960"/>
      <c r="AM42" s="960"/>
      <c r="AN42" s="960"/>
      <c r="AO42" s="960"/>
      <c r="AR42" s="38"/>
    </row>
    <row r="43" spans="2:56" s="185" customFormat="1" ht="6.95" customHeight="1">
      <c r="B43" s="22"/>
      <c r="AR43" s="22"/>
    </row>
    <row r="44" spans="2:56" s="185" customFormat="1" ht="15">
      <c r="B44" s="22"/>
      <c r="C44" s="184" t="s">
        <v>21</v>
      </c>
      <c r="L44" s="40" t="str">
        <f>IF(K8="","",K8)</f>
        <v xml:space="preserve"> </v>
      </c>
      <c r="AI44" s="184" t="s">
        <v>23</v>
      </c>
      <c r="AM44" s="961">
        <f>IF(AN8= "","",AN8)</f>
        <v>43090</v>
      </c>
      <c r="AN44" s="961"/>
      <c r="AR44" s="22"/>
    </row>
    <row r="45" spans="2:56" s="185" customFormat="1" ht="6.95" customHeight="1">
      <c r="B45" s="22"/>
      <c r="AR45" s="22"/>
    </row>
    <row r="46" spans="2:56" s="185" customFormat="1" ht="15">
      <c r="B46" s="22"/>
      <c r="C46" s="184" t="s">
        <v>24</v>
      </c>
      <c r="L46" s="177" t="str">
        <f>IF(E11= "","",E11)</f>
        <v>Vědeckotechnický park Plzeň a.s.</v>
      </c>
      <c r="AI46" s="184" t="s">
        <v>29</v>
      </c>
      <c r="AM46" s="962" t="str">
        <f>IF(E17="","",E17)</f>
        <v>RAVAL projekt v.o.s.</v>
      </c>
      <c r="AN46" s="962"/>
      <c r="AO46" s="962"/>
      <c r="AP46" s="962"/>
      <c r="AR46" s="22"/>
      <c r="AS46" s="963" t="s">
        <v>48</v>
      </c>
      <c r="AT46" s="964"/>
      <c r="AU46" s="41"/>
      <c r="AV46" s="41"/>
      <c r="AW46" s="41"/>
      <c r="AX46" s="41"/>
      <c r="AY46" s="41"/>
      <c r="AZ46" s="41"/>
      <c r="BA46" s="41"/>
      <c r="BB46" s="41"/>
      <c r="BC46" s="41"/>
      <c r="BD46" s="42"/>
    </row>
    <row r="47" spans="2:56" s="185" customFormat="1" ht="15">
      <c r="B47" s="22"/>
      <c r="C47" s="184" t="s">
        <v>28</v>
      </c>
      <c r="L47" s="177" t="str">
        <f>IF(E14="","",E14)</f>
        <v>Vyplň údaj</v>
      </c>
      <c r="AR47" s="22"/>
      <c r="AS47" s="965"/>
      <c r="AT47" s="966"/>
      <c r="AU47" s="188"/>
      <c r="AV47" s="188"/>
      <c r="AW47" s="188"/>
      <c r="AX47" s="188"/>
      <c r="AY47" s="188"/>
      <c r="AZ47" s="188"/>
      <c r="BA47" s="188"/>
      <c r="BB47" s="188"/>
      <c r="BC47" s="188"/>
      <c r="BD47" s="43"/>
    </row>
    <row r="48" spans="2:56" s="185" customFormat="1" ht="10.9" customHeight="1">
      <c r="B48" s="22"/>
      <c r="AR48" s="22"/>
      <c r="AS48" s="965"/>
      <c r="AT48" s="966"/>
      <c r="AU48" s="188"/>
      <c r="AV48" s="188"/>
      <c r="AW48" s="188"/>
      <c r="AX48" s="188"/>
      <c r="AY48" s="188"/>
      <c r="AZ48" s="188"/>
      <c r="BA48" s="188"/>
      <c r="BB48" s="188"/>
      <c r="BC48" s="188"/>
      <c r="BD48" s="43"/>
    </row>
    <row r="49" spans="1:91" s="185" customFormat="1" ht="29.25" customHeight="1">
      <c r="B49" s="22"/>
      <c r="C49" s="967" t="s">
        <v>49</v>
      </c>
      <c r="D49" s="968"/>
      <c r="E49" s="968"/>
      <c r="F49" s="968"/>
      <c r="G49" s="968"/>
      <c r="H49" s="44"/>
      <c r="I49" s="969" t="s">
        <v>50</v>
      </c>
      <c r="J49" s="968"/>
      <c r="K49" s="968"/>
      <c r="L49" s="968"/>
      <c r="M49" s="968"/>
      <c r="N49" s="968"/>
      <c r="O49" s="968"/>
      <c r="P49" s="968"/>
      <c r="Q49" s="968"/>
      <c r="R49" s="968"/>
      <c r="S49" s="968"/>
      <c r="T49" s="968"/>
      <c r="U49" s="968"/>
      <c r="V49" s="968"/>
      <c r="W49" s="968"/>
      <c r="X49" s="968"/>
      <c r="Y49" s="968"/>
      <c r="Z49" s="968"/>
      <c r="AA49" s="968"/>
      <c r="AB49" s="968"/>
      <c r="AC49" s="968"/>
      <c r="AD49" s="968"/>
      <c r="AE49" s="968"/>
      <c r="AF49" s="968"/>
      <c r="AG49" s="970" t="s">
        <v>51</v>
      </c>
      <c r="AH49" s="968"/>
      <c r="AI49" s="968"/>
      <c r="AJ49" s="968"/>
      <c r="AK49" s="968"/>
      <c r="AL49" s="968"/>
      <c r="AM49" s="968"/>
      <c r="AN49" s="969" t="s">
        <v>52</v>
      </c>
      <c r="AO49" s="968"/>
      <c r="AP49" s="968"/>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76">
        <f>ROUND(SUM(AG52:AG66),2)</f>
        <v>0</v>
      </c>
      <c r="AH51" s="976"/>
      <c r="AI51" s="976"/>
      <c r="AJ51" s="976"/>
      <c r="AK51" s="976"/>
      <c r="AL51" s="976"/>
      <c r="AM51" s="976"/>
      <c r="AN51" s="977">
        <f t="shared" ref="AN51:AN66" si="0">SUM(AG51,AT51)</f>
        <v>0</v>
      </c>
      <c r="AO51" s="977"/>
      <c r="AP51" s="977"/>
      <c r="AQ51" s="52" t="s">
        <v>5</v>
      </c>
      <c r="AR51" s="38"/>
      <c r="AS51" s="53">
        <f>ROUND(SUM(AS52:AS66),2)</f>
        <v>0</v>
      </c>
      <c r="AT51" s="54">
        <f t="shared" ref="AT51:AT66" si="1">ROUND(SUM(AV51:AW51),2)</f>
        <v>0</v>
      </c>
      <c r="AU51" s="55">
        <f>ROUND(SUM(AU52:AU66),5)</f>
        <v>23226.994549999999</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73" t="s">
        <v>73</v>
      </c>
      <c r="E52" s="973"/>
      <c r="F52" s="973"/>
      <c r="G52" s="973"/>
      <c r="H52" s="973"/>
      <c r="I52" s="175"/>
      <c r="J52" s="973" t="s">
        <v>18</v>
      </c>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1">
        <f>'RAV8601 - Výstavba polopr...'!J27</f>
        <v>0</v>
      </c>
      <c r="AH52" s="972"/>
      <c r="AI52" s="972"/>
      <c r="AJ52" s="972"/>
      <c r="AK52" s="972"/>
      <c r="AL52" s="972"/>
      <c r="AM52" s="972"/>
      <c r="AN52" s="971">
        <f t="shared" si="0"/>
        <v>0</v>
      </c>
      <c r="AO52" s="972"/>
      <c r="AP52" s="972"/>
      <c r="AQ52" s="61" t="s">
        <v>74</v>
      </c>
      <c r="AR52" s="59"/>
      <c r="AS52" s="62">
        <v>0</v>
      </c>
      <c r="AT52" s="63">
        <f t="shared" si="1"/>
        <v>0</v>
      </c>
      <c r="AU52" s="64">
        <f>'RAV8601 - Výstavba polopr...'!P104</f>
        <v>23066.165438</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73" t="s">
        <v>78</v>
      </c>
      <c r="E53" s="973"/>
      <c r="F53" s="973"/>
      <c r="G53" s="973"/>
      <c r="H53" s="973"/>
      <c r="I53" s="175"/>
      <c r="J53" s="973" t="s">
        <v>79</v>
      </c>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1">
        <f>'RAV8602 - Oplocení jižní ...'!J27</f>
        <v>0</v>
      </c>
      <c r="AH53" s="972"/>
      <c r="AI53" s="972"/>
      <c r="AJ53" s="972"/>
      <c r="AK53" s="972"/>
      <c r="AL53" s="972"/>
      <c r="AM53" s="972"/>
      <c r="AN53" s="971">
        <f t="shared" si="0"/>
        <v>0</v>
      </c>
      <c r="AO53" s="972"/>
      <c r="AP53" s="972"/>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73" t="s">
        <v>81</v>
      </c>
      <c r="E54" s="973"/>
      <c r="F54" s="973"/>
      <c r="G54" s="973"/>
      <c r="H54" s="973"/>
      <c r="I54" s="175"/>
      <c r="J54" s="973" t="s">
        <v>82</v>
      </c>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1">
        <f>'RAV8603 - Silnoproudá ele...'!J27</f>
        <v>0</v>
      </c>
      <c r="AH54" s="972"/>
      <c r="AI54" s="972"/>
      <c r="AJ54" s="972"/>
      <c r="AK54" s="972"/>
      <c r="AL54" s="972"/>
      <c r="AM54" s="972"/>
      <c r="AN54" s="971">
        <f t="shared" si="0"/>
        <v>0</v>
      </c>
      <c r="AO54" s="972"/>
      <c r="AP54" s="972"/>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73" t="s">
        <v>84</v>
      </c>
      <c r="E55" s="973"/>
      <c r="F55" s="973"/>
      <c r="G55" s="973"/>
      <c r="H55" s="973"/>
      <c r="I55" s="175"/>
      <c r="J55" s="973" t="s">
        <v>85</v>
      </c>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1">
        <f>'RAV8604 - Zdravotně techn...'!J27</f>
        <v>0</v>
      </c>
      <c r="AH55" s="972"/>
      <c r="AI55" s="972"/>
      <c r="AJ55" s="972"/>
      <c r="AK55" s="972"/>
      <c r="AL55" s="972"/>
      <c r="AM55" s="972"/>
      <c r="AN55" s="971">
        <f t="shared" si="0"/>
        <v>0</v>
      </c>
      <c r="AO55" s="972"/>
      <c r="AP55" s="972"/>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73" t="s">
        <v>87</v>
      </c>
      <c r="E56" s="973"/>
      <c r="F56" s="973"/>
      <c r="G56" s="973"/>
      <c r="H56" s="973"/>
      <c r="I56" s="175"/>
      <c r="J56" s="973" t="s">
        <v>88</v>
      </c>
      <c r="K56" s="973"/>
      <c r="L56" s="973"/>
      <c r="M56" s="973"/>
      <c r="N56" s="973"/>
      <c r="O56" s="973"/>
      <c r="P56" s="973"/>
      <c r="Q56" s="973"/>
      <c r="R56" s="973"/>
      <c r="S56" s="973"/>
      <c r="T56" s="973"/>
      <c r="U56" s="973"/>
      <c r="V56" s="973"/>
      <c r="W56" s="973"/>
      <c r="X56" s="973"/>
      <c r="Y56" s="973"/>
      <c r="Z56" s="973"/>
      <c r="AA56" s="973"/>
      <c r="AB56" s="973"/>
      <c r="AC56" s="973"/>
      <c r="AD56" s="973"/>
      <c r="AE56" s="973"/>
      <c r="AF56" s="973"/>
      <c r="AG56" s="971">
        <f>'RAV8605 - Vzduchotechnika'!J27</f>
        <v>0</v>
      </c>
      <c r="AH56" s="972"/>
      <c r="AI56" s="972"/>
      <c r="AJ56" s="972"/>
      <c r="AK56" s="972"/>
      <c r="AL56" s="972"/>
      <c r="AM56" s="972"/>
      <c r="AN56" s="971">
        <f t="shared" si="0"/>
        <v>0</v>
      </c>
      <c r="AO56" s="972"/>
      <c r="AP56" s="972"/>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73" t="s">
        <v>90</v>
      </c>
      <c r="E57" s="973"/>
      <c r="F57" s="973"/>
      <c r="G57" s="973"/>
      <c r="H57" s="973"/>
      <c r="I57" s="175"/>
      <c r="J57" s="973" t="s">
        <v>91</v>
      </c>
      <c r="K57" s="973"/>
      <c r="L57" s="973"/>
      <c r="M57" s="973"/>
      <c r="N57" s="973"/>
      <c r="O57" s="973"/>
      <c r="P57" s="973"/>
      <c r="Q57" s="973"/>
      <c r="R57" s="973"/>
      <c r="S57" s="973"/>
      <c r="T57" s="973"/>
      <c r="U57" s="973"/>
      <c r="V57" s="973"/>
      <c r="W57" s="973"/>
      <c r="X57" s="973"/>
      <c r="Y57" s="973"/>
      <c r="Z57" s="973"/>
      <c r="AA57" s="973"/>
      <c r="AB57" s="973"/>
      <c r="AC57" s="973"/>
      <c r="AD57" s="973"/>
      <c r="AE57" s="973"/>
      <c r="AF57" s="973"/>
      <c r="AG57" s="971">
        <f>'RAV8606 - Vytápění'!J27</f>
        <v>0</v>
      </c>
      <c r="AH57" s="972"/>
      <c r="AI57" s="972"/>
      <c r="AJ57" s="972"/>
      <c r="AK57" s="972"/>
      <c r="AL57" s="972"/>
      <c r="AM57" s="972"/>
      <c r="AN57" s="971">
        <f t="shared" si="0"/>
        <v>0</v>
      </c>
      <c r="AO57" s="972"/>
      <c r="AP57" s="972"/>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73" t="s">
        <v>93</v>
      </c>
      <c r="E58" s="973"/>
      <c r="F58" s="973"/>
      <c r="G58" s="973"/>
      <c r="H58" s="973"/>
      <c r="I58" s="175"/>
      <c r="J58" s="973" t="s">
        <v>94</v>
      </c>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1">
        <f>'RAV8607 - Slaboproudá ele...'!J27</f>
        <v>0</v>
      </c>
      <c r="AH58" s="972"/>
      <c r="AI58" s="972"/>
      <c r="AJ58" s="972"/>
      <c r="AK58" s="972"/>
      <c r="AL58" s="972"/>
      <c r="AM58" s="972"/>
      <c r="AN58" s="971">
        <f t="shared" si="0"/>
        <v>0</v>
      </c>
      <c r="AO58" s="972"/>
      <c r="AP58" s="972"/>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73" t="s">
        <v>96</v>
      </c>
      <c r="E59" s="973"/>
      <c r="F59" s="973"/>
      <c r="G59" s="973"/>
      <c r="H59" s="973"/>
      <c r="I59" s="175"/>
      <c r="J59" s="973" t="s">
        <v>97</v>
      </c>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1">
        <f>'RAV8608 - Slaboproudá ele...'!J27</f>
        <v>0</v>
      </c>
      <c r="AH59" s="972"/>
      <c r="AI59" s="972"/>
      <c r="AJ59" s="972"/>
      <c r="AK59" s="972"/>
      <c r="AL59" s="972"/>
      <c r="AM59" s="972"/>
      <c r="AN59" s="971">
        <f t="shared" si="0"/>
        <v>0</v>
      </c>
      <c r="AO59" s="972"/>
      <c r="AP59" s="972"/>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73" t="s">
        <v>99</v>
      </c>
      <c r="E60" s="973"/>
      <c r="F60" s="973"/>
      <c r="G60" s="973"/>
      <c r="H60" s="973"/>
      <c r="I60" s="175"/>
      <c r="J60" s="973" t="s">
        <v>100</v>
      </c>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1">
        <f>'RAV8609 - D.2.1 Dopravní ...'!J27</f>
        <v>0</v>
      </c>
      <c r="AH60" s="972"/>
      <c r="AI60" s="972"/>
      <c r="AJ60" s="972"/>
      <c r="AK60" s="972"/>
      <c r="AL60" s="972"/>
      <c r="AM60" s="972"/>
      <c r="AN60" s="971">
        <f t="shared" si="0"/>
        <v>0</v>
      </c>
      <c r="AO60" s="972"/>
      <c r="AP60" s="972"/>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73" t="s">
        <v>102</v>
      </c>
      <c r="E61" s="973"/>
      <c r="F61" s="973"/>
      <c r="G61" s="973"/>
      <c r="H61" s="973"/>
      <c r="I61" s="175"/>
      <c r="J61" s="973" t="s">
        <v>103</v>
      </c>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1">
        <f>'RAV8610 - D.2.2 Přeložka ...'!J27</f>
        <v>0</v>
      </c>
      <c r="AH61" s="972"/>
      <c r="AI61" s="972"/>
      <c r="AJ61" s="972"/>
      <c r="AK61" s="972"/>
      <c r="AL61" s="972"/>
      <c r="AM61" s="972"/>
      <c r="AN61" s="971">
        <f t="shared" si="0"/>
        <v>0</v>
      </c>
      <c r="AO61" s="972"/>
      <c r="AP61" s="972"/>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73" t="s">
        <v>105</v>
      </c>
      <c r="E62" s="973"/>
      <c r="F62" s="973"/>
      <c r="G62" s="973"/>
      <c r="H62" s="973"/>
      <c r="I62" s="175"/>
      <c r="J62" s="973" t="s">
        <v>106</v>
      </c>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1">
        <f>'RAV8611 - D.2.3 Přípojka ...'!J27</f>
        <v>0</v>
      </c>
      <c r="AH62" s="972"/>
      <c r="AI62" s="972"/>
      <c r="AJ62" s="972"/>
      <c r="AK62" s="972"/>
      <c r="AL62" s="972"/>
      <c r="AM62" s="972"/>
      <c r="AN62" s="971">
        <f t="shared" si="0"/>
        <v>0</v>
      </c>
      <c r="AO62" s="972"/>
      <c r="AP62" s="972"/>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73" t="s">
        <v>108</v>
      </c>
      <c r="E63" s="973"/>
      <c r="F63" s="973"/>
      <c r="G63" s="973"/>
      <c r="H63" s="973"/>
      <c r="I63" s="175"/>
      <c r="J63" s="973" t="s">
        <v>109</v>
      </c>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1">
        <f>'RAV8612 - D.2.4 Přípojka ...'!J27</f>
        <v>0</v>
      </c>
      <c r="AH63" s="972"/>
      <c r="AI63" s="972"/>
      <c r="AJ63" s="972"/>
      <c r="AK63" s="972"/>
      <c r="AL63" s="972"/>
      <c r="AM63" s="972"/>
      <c r="AN63" s="971">
        <f t="shared" si="0"/>
        <v>0</v>
      </c>
      <c r="AO63" s="972"/>
      <c r="AP63" s="972"/>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73" t="s">
        <v>111</v>
      </c>
      <c r="E64" s="973"/>
      <c r="F64" s="973"/>
      <c r="G64" s="973"/>
      <c r="H64" s="973"/>
      <c r="I64" s="175"/>
      <c r="J64" s="973" t="s">
        <v>112</v>
      </c>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1">
        <f>'RAV8613 - D.2.5 Vodovodní...'!J27</f>
        <v>0</v>
      </c>
      <c r="AH64" s="972"/>
      <c r="AI64" s="972"/>
      <c r="AJ64" s="972"/>
      <c r="AK64" s="972"/>
      <c r="AL64" s="972"/>
      <c r="AM64" s="972"/>
      <c r="AN64" s="971">
        <f t="shared" si="0"/>
        <v>0</v>
      </c>
      <c r="AO64" s="972"/>
      <c r="AP64" s="972"/>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73" t="s">
        <v>114</v>
      </c>
      <c r="E65" s="973"/>
      <c r="F65" s="973"/>
      <c r="G65" s="973"/>
      <c r="H65" s="973"/>
      <c r="I65" s="175"/>
      <c r="J65" s="973" t="s">
        <v>115</v>
      </c>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1">
        <f>'RAV8614 - D.2.6 Kanalizač...'!J27</f>
        <v>0</v>
      </c>
      <c r="AH65" s="972"/>
      <c r="AI65" s="972"/>
      <c r="AJ65" s="972"/>
      <c r="AK65" s="972"/>
      <c r="AL65" s="972"/>
      <c r="AM65" s="972"/>
      <c r="AN65" s="971">
        <f t="shared" si="0"/>
        <v>0</v>
      </c>
      <c r="AO65" s="972"/>
      <c r="AP65" s="972"/>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73" t="s">
        <v>117</v>
      </c>
      <c r="E66" s="973"/>
      <c r="F66" s="973"/>
      <c r="G66" s="973"/>
      <c r="H66" s="973"/>
      <c r="I66" s="175"/>
      <c r="J66" s="973" t="s">
        <v>118</v>
      </c>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1">
        <f>'RAV8615 - VON'!J27</f>
        <v>0</v>
      </c>
      <c r="AH66" s="972"/>
      <c r="AI66" s="972"/>
      <c r="AJ66" s="972"/>
      <c r="AK66" s="972"/>
      <c r="AL66" s="972"/>
      <c r="AM66" s="972"/>
      <c r="AN66" s="971">
        <f t="shared" si="0"/>
        <v>0</v>
      </c>
      <c r="AO66" s="972"/>
      <c r="AP66" s="972"/>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D30" sqref="D30"/>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2994</v>
      </c>
      <c r="D3" s="91" t="s">
        <v>2882</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2995</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4" activePane="bottomLeft" state="frozen"/>
      <selection activeCell="C22" sqref="C22"/>
      <selection pane="bottomLeft" activeCell="O7" sqref="O7"/>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2996</v>
      </c>
      <c r="G3" s="117" t="s">
        <v>53</v>
      </c>
      <c r="H3" s="118" t="s">
        <v>49</v>
      </c>
      <c r="I3" s="118" t="s">
        <v>2997</v>
      </c>
      <c r="J3" s="119" t="s">
        <v>163</v>
      </c>
      <c r="K3" s="117" t="s">
        <v>164</v>
      </c>
      <c r="L3" s="116" t="s">
        <v>2998</v>
      </c>
      <c r="M3" s="116" t="s">
        <v>2999</v>
      </c>
      <c r="N3" s="116" t="s">
        <v>3000</v>
      </c>
      <c r="O3" s="116" t="s">
        <v>3001</v>
      </c>
      <c r="P3" s="116" t="s">
        <v>2994</v>
      </c>
      <c r="Q3" s="116" t="s">
        <v>3002</v>
      </c>
      <c r="R3" s="116" t="s">
        <v>2882</v>
      </c>
      <c r="S3" s="116" t="s">
        <v>3003</v>
      </c>
      <c r="T3" s="116" t="s">
        <v>2884</v>
      </c>
      <c r="U3" s="116" t="s">
        <v>2820</v>
      </c>
      <c r="V3" s="116" t="s">
        <v>38</v>
      </c>
      <c r="W3" s="116" t="s">
        <v>44</v>
      </c>
      <c r="X3" s="119" t="s">
        <v>3004</v>
      </c>
      <c r="Y3" s="118" t="s">
        <v>2839</v>
      </c>
      <c r="Z3" s="118" t="s">
        <v>3005</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3006</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3007</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3008</v>
      </c>
      <c r="B7" s="145" t="s">
        <v>3009</v>
      </c>
      <c r="C7" s="145" t="s">
        <v>3010</v>
      </c>
      <c r="D7" s="145" t="s">
        <v>3011</v>
      </c>
      <c r="E7" s="145" t="s">
        <v>3012</v>
      </c>
      <c r="F7" s="146">
        <v>1</v>
      </c>
      <c r="G7" s="147" t="s">
        <v>3013</v>
      </c>
      <c r="H7" s="148" t="s">
        <v>3014</v>
      </c>
      <c r="I7" s="148"/>
      <c r="J7" s="149" t="s">
        <v>3015</v>
      </c>
      <c r="K7" s="147" t="s">
        <v>194</v>
      </c>
      <c r="L7" s="150">
        <v>25</v>
      </c>
      <c r="M7" s="151">
        <v>0</v>
      </c>
      <c r="N7" s="150">
        <f>L7*(1+M7/100)</f>
        <v>25</v>
      </c>
      <c r="O7" s="811"/>
      <c r="P7" s="803">
        <f>ROUND(N7*O7,2)</f>
        <v>0</v>
      </c>
      <c r="Q7" s="153"/>
      <c r="R7" s="151">
        <f>N7*Q7</f>
        <v>0</v>
      </c>
      <c r="S7" s="153"/>
      <c r="T7" s="151">
        <f>N7*S7</f>
        <v>0</v>
      </c>
      <c r="U7" s="152">
        <v>21</v>
      </c>
      <c r="V7" s="152">
        <f>P7*(U7/100)</f>
        <v>0</v>
      </c>
      <c r="W7" s="152">
        <f>P7+V7</f>
        <v>0</v>
      </c>
      <c r="X7" s="149"/>
      <c r="Y7" s="148" t="s">
        <v>3016</v>
      </c>
      <c r="Z7" s="148" t="s">
        <v>3017</v>
      </c>
    </row>
    <row r="8" spans="1:26" outlineLevel="2">
      <c r="P8" s="804"/>
    </row>
    <row r="9" spans="1:26" s="136" customFormat="1" ht="16.5" customHeight="1" outlineLevel="1">
      <c r="F9" s="137"/>
      <c r="G9" s="121"/>
      <c r="H9" s="138"/>
      <c r="I9" s="138"/>
      <c r="J9" s="138" t="s">
        <v>3018</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3013</v>
      </c>
      <c r="H10" s="148" t="s">
        <v>3019</v>
      </c>
      <c r="I10" s="148"/>
      <c r="J10" s="149" t="s">
        <v>3020</v>
      </c>
      <c r="K10" s="147" t="s">
        <v>182</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3016</v>
      </c>
      <c r="Z10" s="148" t="s">
        <v>1395</v>
      </c>
    </row>
    <row r="11" spans="1:26" s="145" customFormat="1" ht="24" outlineLevel="2">
      <c r="F11" s="146">
        <v>3</v>
      </c>
      <c r="G11" s="147" t="s">
        <v>3013</v>
      </c>
      <c r="H11" s="148" t="s">
        <v>3021</v>
      </c>
      <c r="I11" s="148"/>
      <c r="J11" s="149" t="s">
        <v>3022</v>
      </c>
      <c r="K11" s="147" t="s">
        <v>906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3016</v>
      </c>
      <c r="Z11" s="148" t="s">
        <v>1395</v>
      </c>
    </row>
    <row r="12" spans="1:26" s="145" customFormat="1" ht="24" outlineLevel="2">
      <c r="F12" s="146">
        <v>4</v>
      </c>
      <c r="G12" s="147" t="s">
        <v>3013</v>
      </c>
      <c r="H12" s="148" t="s">
        <v>3023</v>
      </c>
      <c r="I12" s="148"/>
      <c r="J12" s="149" t="s">
        <v>3024</v>
      </c>
      <c r="K12" s="147" t="s">
        <v>906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3016</v>
      </c>
      <c r="Z12" s="148" t="s">
        <v>1395</v>
      </c>
    </row>
    <row r="13" spans="1:26" s="145" customFormat="1" ht="24" outlineLevel="2">
      <c r="F13" s="146">
        <v>4</v>
      </c>
      <c r="G13" s="147" t="s">
        <v>3013</v>
      </c>
      <c r="H13" s="148" t="s">
        <v>3025</v>
      </c>
      <c r="I13" s="148"/>
      <c r="J13" s="149" t="s">
        <v>3026</v>
      </c>
      <c r="K13" s="147" t="s">
        <v>906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3016</v>
      </c>
      <c r="Z13" s="148" t="s">
        <v>1395</v>
      </c>
    </row>
    <row r="14" spans="1:26" s="145" customFormat="1" ht="24" outlineLevel="2">
      <c r="F14" s="146">
        <v>5</v>
      </c>
      <c r="G14" s="147" t="s">
        <v>3013</v>
      </c>
      <c r="H14" s="148" t="s">
        <v>3027</v>
      </c>
      <c r="I14" s="148"/>
      <c r="J14" s="149" t="s">
        <v>3028</v>
      </c>
      <c r="K14" s="147" t="s">
        <v>906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3016</v>
      </c>
      <c r="Z14" s="148" t="s">
        <v>1395</v>
      </c>
    </row>
    <row r="15" spans="1:26" s="145" customFormat="1" ht="24" outlineLevel="2">
      <c r="F15" s="146">
        <v>7</v>
      </c>
      <c r="G15" s="147" t="s">
        <v>3029</v>
      </c>
      <c r="H15" s="148" t="s">
        <v>3030</v>
      </c>
      <c r="I15" s="148" t="s">
        <v>3031</v>
      </c>
      <c r="J15" s="149" t="s">
        <v>3032</v>
      </c>
      <c r="K15" s="147" t="s">
        <v>182</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3016</v>
      </c>
      <c r="Z15" s="148" t="s">
        <v>1395</v>
      </c>
    </row>
    <row r="16" spans="1:26" s="145" customFormat="1" ht="36" outlineLevel="2">
      <c r="F16" s="146">
        <v>8</v>
      </c>
      <c r="G16" s="147" t="s">
        <v>3029</v>
      </c>
      <c r="H16" s="148" t="s">
        <v>3033</v>
      </c>
      <c r="I16" s="148" t="s">
        <v>3034</v>
      </c>
      <c r="J16" s="149" t="s">
        <v>3035</v>
      </c>
      <c r="K16" s="147" t="s">
        <v>906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3016</v>
      </c>
      <c r="Z16" s="148" t="s">
        <v>1395</v>
      </c>
    </row>
    <row r="17" spans="6:26" s="145" customFormat="1" ht="12" outlineLevel="2">
      <c r="F17" s="146">
        <v>9</v>
      </c>
      <c r="G17" s="147" t="s">
        <v>3029</v>
      </c>
      <c r="H17" s="148" t="s">
        <v>3036</v>
      </c>
      <c r="I17" s="148" t="s">
        <v>3037</v>
      </c>
      <c r="J17" s="149" t="s">
        <v>3038</v>
      </c>
      <c r="K17" s="147" t="s">
        <v>3039</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3016</v>
      </c>
      <c r="Z17" s="148" t="s">
        <v>1395</v>
      </c>
    </row>
    <row r="18" spans="6:26" outlineLevel="2">
      <c r="P18" s="804"/>
    </row>
    <row r="19" spans="6:26" s="136" customFormat="1" ht="16.5" customHeight="1" outlineLevel="1">
      <c r="F19" s="137"/>
      <c r="G19" s="121"/>
      <c r="H19" s="138"/>
      <c r="I19" s="138"/>
      <c r="J19" s="138" t="s">
        <v>3040</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3029</v>
      </c>
      <c r="H20" s="148" t="s">
        <v>3041</v>
      </c>
      <c r="I20" s="148" t="s">
        <v>3042</v>
      </c>
      <c r="J20" s="149" t="s">
        <v>3043</v>
      </c>
      <c r="K20" s="147" t="s">
        <v>906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3016</v>
      </c>
      <c r="Z20" s="148" t="s">
        <v>1490</v>
      </c>
    </row>
    <row r="21" spans="6:26" s="145" customFormat="1" ht="24" outlineLevel="2">
      <c r="F21" s="146">
        <v>15</v>
      </c>
      <c r="G21" s="147" t="s">
        <v>3029</v>
      </c>
      <c r="H21" s="148" t="s">
        <v>3044</v>
      </c>
      <c r="I21" s="148" t="s">
        <v>3045</v>
      </c>
      <c r="J21" s="149" t="s">
        <v>3046</v>
      </c>
      <c r="K21" s="147" t="s">
        <v>906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3016</v>
      </c>
      <c r="Z21" s="148" t="s">
        <v>1490</v>
      </c>
    </row>
    <row r="22" spans="6:26" s="145" customFormat="1" ht="24" outlineLevel="2">
      <c r="F22" s="146">
        <v>16</v>
      </c>
      <c r="G22" s="147" t="s">
        <v>3029</v>
      </c>
      <c r="H22" s="148" t="s">
        <v>3047</v>
      </c>
      <c r="I22" s="148" t="s">
        <v>3048</v>
      </c>
      <c r="J22" s="149" t="s">
        <v>3049</v>
      </c>
      <c r="K22" s="147" t="s">
        <v>906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3016</v>
      </c>
      <c r="Z22" s="148" t="s">
        <v>1490</v>
      </c>
    </row>
    <row r="23" spans="6:26" s="145" customFormat="1" ht="24" outlineLevel="2">
      <c r="F23" s="146">
        <v>17</v>
      </c>
      <c r="G23" s="147" t="s">
        <v>3029</v>
      </c>
      <c r="H23" s="148" t="s">
        <v>3050</v>
      </c>
      <c r="I23" s="148" t="s">
        <v>3051</v>
      </c>
      <c r="J23" s="149" t="s">
        <v>3052</v>
      </c>
      <c r="K23" s="147" t="s">
        <v>906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3016</v>
      </c>
      <c r="Z23" s="148" t="s">
        <v>1490</v>
      </c>
    </row>
    <row r="24" spans="6:26" s="145" customFormat="1" ht="24" outlineLevel="2">
      <c r="F24" s="146">
        <v>18</v>
      </c>
      <c r="G24" s="147" t="s">
        <v>3029</v>
      </c>
      <c r="H24" s="148" t="s">
        <v>3053</v>
      </c>
      <c r="I24" s="148" t="s">
        <v>3054</v>
      </c>
      <c r="J24" s="149" t="s">
        <v>3055</v>
      </c>
      <c r="K24" s="147" t="s">
        <v>906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3016</v>
      </c>
      <c r="Z24" s="148" t="s">
        <v>1490</v>
      </c>
    </row>
    <row r="25" spans="6:26" s="145" customFormat="1" ht="24" outlineLevel="2">
      <c r="F25" s="146">
        <v>19</v>
      </c>
      <c r="G25" s="147" t="s">
        <v>3029</v>
      </c>
      <c r="H25" s="148" t="s">
        <v>3056</v>
      </c>
      <c r="I25" s="148" t="s">
        <v>3057</v>
      </c>
      <c r="J25" s="149" t="s">
        <v>3058</v>
      </c>
      <c r="K25" s="147" t="s">
        <v>906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3016</v>
      </c>
      <c r="Z25" s="148" t="s">
        <v>1490</v>
      </c>
    </row>
    <row r="26" spans="6:26" s="145" customFormat="1" ht="24" outlineLevel="2">
      <c r="F26" s="146">
        <v>20</v>
      </c>
      <c r="G26" s="147" t="s">
        <v>3029</v>
      </c>
      <c r="H26" s="148" t="s">
        <v>3059</v>
      </c>
      <c r="I26" s="148" t="s">
        <v>3060</v>
      </c>
      <c r="J26" s="149" t="s">
        <v>3061</v>
      </c>
      <c r="K26" s="147" t="s">
        <v>906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3016</v>
      </c>
      <c r="Z26" s="148" t="s">
        <v>1490</v>
      </c>
    </row>
    <row r="27" spans="6:26" s="145" customFormat="1" ht="24" outlineLevel="2">
      <c r="F27" s="146">
        <v>21</v>
      </c>
      <c r="G27" s="147" t="s">
        <v>3029</v>
      </c>
      <c r="H27" s="148" t="s">
        <v>3062</v>
      </c>
      <c r="I27" s="148" t="s">
        <v>3063</v>
      </c>
      <c r="J27" s="149" t="s">
        <v>3064</v>
      </c>
      <c r="K27" s="147" t="s">
        <v>906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3016</v>
      </c>
      <c r="Z27" s="148" t="s">
        <v>1490</v>
      </c>
    </row>
    <row r="28" spans="6:26" s="145" customFormat="1" ht="24" outlineLevel="2">
      <c r="F28" s="146">
        <v>22</v>
      </c>
      <c r="G28" s="147" t="s">
        <v>3029</v>
      </c>
      <c r="H28" s="148" t="s">
        <v>3065</v>
      </c>
      <c r="I28" s="148" t="s">
        <v>3066</v>
      </c>
      <c r="J28" s="149" t="s">
        <v>3067</v>
      </c>
      <c r="K28" s="147" t="s">
        <v>906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3016</v>
      </c>
      <c r="Z28" s="148" t="s">
        <v>1490</v>
      </c>
    </row>
    <row r="29" spans="6:26" s="145" customFormat="1" ht="24" outlineLevel="2">
      <c r="F29" s="146">
        <v>23</v>
      </c>
      <c r="G29" s="147" t="s">
        <v>3029</v>
      </c>
      <c r="H29" s="148" t="s">
        <v>3068</v>
      </c>
      <c r="I29" s="148" t="s">
        <v>3069</v>
      </c>
      <c r="J29" s="149" t="s">
        <v>3070</v>
      </c>
      <c r="K29" s="147" t="s">
        <v>194</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3016</v>
      </c>
      <c r="Z29" s="148" t="s">
        <v>1490</v>
      </c>
    </row>
    <row r="30" spans="6:26" s="145" customFormat="1" ht="24" outlineLevel="2">
      <c r="F30" s="146">
        <v>24</v>
      </c>
      <c r="G30" s="147" t="s">
        <v>3029</v>
      </c>
      <c r="H30" s="148" t="s">
        <v>3071</v>
      </c>
      <c r="I30" s="148" t="s">
        <v>3072</v>
      </c>
      <c r="J30" s="149" t="s">
        <v>3073</v>
      </c>
      <c r="K30" s="147" t="s">
        <v>194</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3016</v>
      </c>
      <c r="Z30" s="148" t="s">
        <v>1490</v>
      </c>
    </row>
    <row r="31" spans="6:26" s="145" customFormat="1" ht="24" outlineLevel="2">
      <c r="F31" s="146">
        <v>25</v>
      </c>
      <c r="G31" s="147" t="s">
        <v>3029</v>
      </c>
      <c r="H31" s="148" t="s">
        <v>3074</v>
      </c>
      <c r="I31" s="148" t="s">
        <v>3075</v>
      </c>
      <c r="J31" s="149" t="s">
        <v>3076</v>
      </c>
      <c r="K31" s="147" t="s">
        <v>194</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3016</v>
      </c>
      <c r="Z31" s="148" t="s">
        <v>1490</v>
      </c>
    </row>
    <row r="32" spans="6:26" s="145" customFormat="1" ht="24" outlineLevel="2">
      <c r="F32" s="146">
        <v>27</v>
      </c>
      <c r="G32" s="147" t="s">
        <v>3029</v>
      </c>
      <c r="H32" s="148" t="s">
        <v>3077</v>
      </c>
      <c r="I32" s="148" t="s">
        <v>3078</v>
      </c>
      <c r="J32" s="149" t="s">
        <v>3079</v>
      </c>
      <c r="K32" s="147" t="s">
        <v>194</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3016</v>
      </c>
      <c r="Z32" s="148" t="s">
        <v>1490</v>
      </c>
    </row>
    <row r="33" spans="6:26" s="145" customFormat="1" ht="24" outlineLevel="2">
      <c r="F33" s="146">
        <v>29</v>
      </c>
      <c r="G33" s="147" t="s">
        <v>3029</v>
      </c>
      <c r="H33" s="148" t="s">
        <v>3080</v>
      </c>
      <c r="I33" s="148" t="s">
        <v>3081</v>
      </c>
      <c r="J33" s="149" t="s">
        <v>3082</v>
      </c>
      <c r="K33" s="147" t="s">
        <v>194</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3016</v>
      </c>
      <c r="Z33" s="148" t="s">
        <v>1490</v>
      </c>
    </row>
    <row r="34" spans="6:26" s="145" customFormat="1" ht="24" outlineLevel="2">
      <c r="F34" s="146">
        <v>30</v>
      </c>
      <c r="G34" s="147" t="s">
        <v>3029</v>
      </c>
      <c r="H34" s="148" t="s">
        <v>3080</v>
      </c>
      <c r="I34" s="148" t="s">
        <v>3081</v>
      </c>
      <c r="J34" s="149" t="s">
        <v>3083</v>
      </c>
      <c r="K34" s="147" t="s">
        <v>194</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3016</v>
      </c>
      <c r="Z34" s="148" t="s">
        <v>1490</v>
      </c>
    </row>
    <row r="35" spans="6:26" s="145" customFormat="1" ht="24" outlineLevel="2">
      <c r="F35" s="146">
        <v>31</v>
      </c>
      <c r="G35" s="147" t="s">
        <v>3029</v>
      </c>
      <c r="H35" s="148" t="s">
        <v>3084</v>
      </c>
      <c r="I35" s="148" t="s">
        <v>3085</v>
      </c>
      <c r="J35" s="149" t="s">
        <v>3086</v>
      </c>
      <c r="K35" s="147" t="s">
        <v>194</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3016</v>
      </c>
      <c r="Z35" s="148" t="s">
        <v>1490</v>
      </c>
    </row>
    <row r="36" spans="6:26" s="145" customFormat="1" ht="12" outlineLevel="2">
      <c r="F36" s="146">
        <v>32</v>
      </c>
      <c r="G36" s="147" t="s">
        <v>3029</v>
      </c>
      <c r="H36" s="148" t="s">
        <v>3087</v>
      </c>
      <c r="I36" s="148" t="s">
        <v>3088</v>
      </c>
      <c r="J36" s="149" t="s">
        <v>3089</v>
      </c>
      <c r="K36" s="147" t="s">
        <v>194</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3016</v>
      </c>
      <c r="Z36" s="148" t="s">
        <v>1490</v>
      </c>
    </row>
    <row r="37" spans="6:26" s="145" customFormat="1" ht="12" outlineLevel="2">
      <c r="F37" s="146">
        <v>33</v>
      </c>
      <c r="G37" s="147" t="s">
        <v>3029</v>
      </c>
      <c r="H37" s="148" t="s">
        <v>3090</v>
      </c>
      <c r="I37" s="148" t="s">
        <v>3091</v>
      </c>
      <c r="J37" s="149" t="s">
        <v>3092</v>
      </c>
      <c r="K37" s="147" t="s">
        <v>194</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3016</v>
      </c>
      <c r="Z37" s="148" t="s">
        <v>1490</v>
      </c>
    </row>
    <row r="38" spans="6:26" s="145" customFormat="1" ht="24" outlineLevel="2">
      <c r="F38" s="146">
        <v>34</v>
      </c>
      <c r="G38" s="147" t="s">
        <v>3029</v>
      </c>
      <c r="H38" s="148" t="s">
        <v>3093</v>
      </c>
      <c r="I38" s="148" t="s">
        <v>3094</v>
      </c>
      <c r="J38" s="149" t="s">
        <v>3095</v>
      </c>
      <c r="K38" s="147" t="s">
        <v>906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3016</v>
      </c>
      <c r="Z38" s="148" t="s">
        <v>1490</v>
      </c>
    </row>
    <row r="39" spans="6:26" s="145" customFormat="1" ht="24" outlineLevel="2">
      <c r="F39" s="146">
        <v>35</v>
      </c>
      <c r="G39" s="147" t="s">
        <v>3029</v>
      </c>
      <c r="H39" s="148" t="s">
        <v>3096</v>
      </c>
      <c r="I39" s="148" t="s">
        <v>3097</v>
      </c>
      <c r="J39" s="149" t="s">
        <v>3098</v>
      </c>
      <c r="K39" s="147" t="s">
        <v>906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3016</v>
      </c>
      <c r="Z39" s="148" t="s">
        <v>1490</v>
      </c>
    </row>
    <row r="40" spans="6:26" s="145" customFormat="1" ht="24" outlineLevel="2">
      <c r="F40" s="146">
        <v>36</v>
      </c>
      <c r="G40" s="147" t="s">
        <v>3029</v>
      </c>
      <c r="H40" s="148" t="s">
        <v>3099</v>
      </c>
      <c r="I40" s="148" t="s">
        <v>3100</v>
      </c>
      <c r="J40" s="149" t="s">
        <v>3101</v>
      </c>
      <c r="K40" s="147" t="s">
        <v>906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3016</v>
      </c>
      <c r="Z40" s="148" t="s">
        <v>1490</v>
      </c>
    </row>
    <row r="41" spans="6:26" s="145" customFormat="1" ht="24" outlineLevel="2">
      <c r="F41" s="146">
        <v>38</v>
      </c>
      <c r="G41" s="147" t="s">
        <v>3029</v>
      </c>
      <c r="H41" s="148" t="s">
        <v>3102</v>
      </c>
      <c r="I41" s="148" t="s">
        <v>3103</v>
      </c>
      <c r="J41" s="149" t="s">
        <v>3104</v>
      </c>
      <c r="K41" s="147" t="s">
        <v>906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3016</v>
      </c>
      <c r="Z41" s="148" t="s">
        <v>1490</v>
      </c>
    </row>
    <row r="42" spans="6:26" s="145" customFormat="1" ht="24" outlineLevel="2">
      <c r="F42" s="146">
        <v>39</v>
      </c>
      <c r="G42" s="147" t="s">
        <v>3029</v>
      </c>
      <c r="H42" s="148" t="s">
        <v>3105</v>
      </c>
      <c r="I42" s="148" t="s">
        <v>3106</v>
      </c>
      <c r="J42" s="149" t="s">
        <v>3107</v>
      </c>
      <c r="K42" s="147" t="s">
        <v>906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3016</v>
      </c>
      <c r="Z42" s="148" t="s">
        <v>1490</v>
      </c>
    </row>
    <row r="43" spans="6:26" s="145" customFormat="1" ht="12" outlineLevel="2">
      <c r="F43" s="146">
        <v>40</v>
      </c>
      <c r="G43" s="147" t="s">
        <v>3029</v>
      </c>
      <c r="H43" s="148" t="s">
        <v>3108</v>
      </c>
      <c r="I43" s="148" t="s">
        <v>3109</v>
      </c>
      <c r="J43" s="149" t="s">
        <v>3110</v>
      </c>
      <c r="K43" s="147" t="s">
        <v>3039</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3016</v>
      </c>
      <c r="Z43" s="148" t="s">
        <v>1490</v>
      </c>
    </row>
    <row r="44" spans="6:26" s="145" customFormat="1" ht="24" outlineLevel="2">
      <c r="F44" s="146">
        <v>64</v>
      </c>
      <c r="G44" s="147" t="s">
        <v>3029</v>
      </c>
      <c r="H44" s="148" t="s">
        <v>3111</v>
      </c>
      <c r="I44" s="148" t="s">
        <v>3112</v>
      </c>
      <c r="J44" s="149" t="s">
        <v>3113</v>
      </c>
      <c r="K44" s="147" t="s">
        <v>906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3016</v>
      </c>
      <c r="Z44" s="148" t="s">
        <v>1490</v>
      </c>
    </row>
    <row r="45" spans="6:26" s="145" customFormat="1" ht="24" outlineLevel="2">
      <c r="F45" s="146">
        <v>128</v>
      </c>
      <c r="G45" s="147" t="s">
        <v>3029</v>
      </c>
      <c r="H45" s="148" t="s">
        <v>3114</v>
      </c>
      <c r="I45" s="148" t="s">
        <v>3115</v>
      </c>
      <c r="J45" s="149" t="s">
        <v>3116</v>
      </c>
      <c r="K45" s="147" t="s">
        <v>906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3016</v>
      </c>
      <c r="Z45" s="148" t="s">
        <v>1490</v>
      </c>
    </row>
    <row r="46" spans="6:26" s="145" customFormat="1" ht="24" outlineLevel="2">
      <c r="F46" s="146">
        <v>129</v>
      </c>
      <c r="G46" s="147" t="s">
        <v>3029</v>
      </c>
      <c r="H46" s="148" t="s">
        <v>3117</v>
      </c>
      <c r="I46" s="148" t="s">
        <v>3118</v>
      </c>
      <c r="J46" s="149" t="s">
        <v>3119</v>
      </c>
      <c r="K46" s="147" t="s">
        <v>906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3016</v>
      </c>
      <c r="Z46" s="148" t="s">
        <v>1490</v>
      </c>
    </row>
    <row r="47" spans="6:26" s="145" customFormat="1" ht="12" outlineLevel="2">
      <c r="F47" s="146">
        <v>130</v>
      </c>
      <c r="G47" s="147" t="s">
        <v>3029</v>
      </c>
      <c r="H47" s="148" t="s">
        <v>3120</v>
      </c>
      <c r="I47" s="148" t="s">
        <v>3121</v>
      </c>
      <c r="J47" s="149" t="s">
        <v>3122</v>
      </c>
      <c r="K47" s="147" t="s">
        <v>194</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3016</v>
      </c>
      <c r="Z47" s="148" t="s">
        <v>1490</v>
      </c>
    </row>
    <row r="48" spans="6:26" s="145" customFormat="1" ht="24" outlineLevel="2">
      <c r="F48" s="146">
        <v>131</v>
      </c>
      <c r="G48" s="147" t="s">
        <v>3029</v>
      </c>
      <c r="H48" s="148" t="s">
        <v>3123</v>
      </c>
      <c r="I48" s="148" t="s">
        <v>3124</v>
      </c>
      <c r="J48" s="149" t="s">
        <v>3125</v>
      </c>
      <c r="K48" s="147" t="s">
        <v>906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3016</v>
      </c>
      <c r="Z48" s="148" t="s">
        <v>1490</v>
      </c>
    </row>
    <row r="49" spans="6:26" outlineLevel="2">
      <c r="P49" s="804"/>
    </row>
    <row r="50" spans="6:26" s="136" customFormat="1" ht="16.5" customHeight="1" outlineLevel="1">
      <c r="F50" s="137"/>
      <c r="G50" s="121"/>
      <c r="H50" s="138"/>
      <c r="I50" s="138"/>
      <c r="J50" s="138" t="s">
        <v>3126</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3029</v>
      </c>
      <c r="H51" s="148" t="s">
        <v>3127</v>
      </c>
      <c r="I51" s="148" t="s">
        <v>3128</v>
      </c>
      <c r="J51" s="149" t="s">
        <v>3129</v>
      </c>
      <c r="K51" s="147" t="s">
        <v>906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3016</v>
      </c>
      <c r="Z51" s="148" t="s">
        <v>3130</v>
      </c>
    </row>
    <row r="52" spans="6:26" s="145" customFormat="1" ht="24" outlineLevel="2">
      <c r="F52" s="146">
        <v>43</v>
      </c>
      <c r="G52" s="147" t="s">
        <v>3029</v>
      </c>
      <c r="H52" s="148" t="s">
        <v>3131</v>
      </c>
      <c r="I52" s="148" t="s">
        <v>3132</v>
      </c>
      <c r="J52" s="149" t="s">
        <v>3133</v>
      </c>
      <c r="K52" s="147" t="s">
        <v>906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3016</v>
      </c>
      <c r="Z52" s="148" t="s">
        <v>3130</v>
      </c>
    </row>
    <row r="53" spans="6:26" s="145" customFormat="1" ht="24" outlineLevel="2">
      <c r="F53" s="146">
        <v>51</v>
      </c>
      <c r="G53" s="147" t="s">
        <v>3029</v>
      </c>
      <c r="H53" s="148" t="s">
        <v>3134</v>
      </c>
      <c r="I53" s="148" t="s">
        <v>3135</v>
      </c>
      <c r="J53" s="149" t="s">
        <v>3136</v>
      </c>
      <c r="K53" s="147" t="s">
        <v>906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3016</v>
      </c>
      <c r="Z53" s="148" t="s">
        <v>3130</v>
      </c>
    </row>
    <row r="54" spans="6:26" s="145" customFormat="1" ht="24" outlineLevel="2">
      <c r="F54" s="146">
        <v>52</v>
      </c>
      <c r="G54" s="147" t="s">
        <v>3029</v>
      </c>
      <c r="H54" s="148" t="s">
        <v>3102</v>
      </c>
      <c r="I54" s="148" t="s">
        <v>3103</v>
      </c>
      <c r="J54" s="149" t="s">
        <v>3104</v>
      </c>
      <c r="K54" s="147" t="s">
        <v>906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3016</v>
      </c>
      <c r="Z54" s="148" t="s">
        <v>3130</v>
      </c>
    </row>
    <row r="55" spans="6:26" s="145" customFormat="1" ht="24" outlineLevel="2">
      <c r="F55" s="146">
        <v>53</v>
      </c>
      <c r="G55" s="147" t="s">
        <v>3029</v>
      </c>
      <c r="H55" s="148" t="s">
        <v>3105</v>
      </c>
      <c r="I55" s="148" t="s">
        <v>3106</v>
      </c>
      <c r="J55" s="149" t="s">
        <v>3107</v>
      </c>
      <c r="K55" s="147" t="s">
        <v>906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3016</v>
      </c>
      <c r="Z55" s="148" t="s">
        <v>3130</v>
      </c>
    </row>
    <row r="56" spans="6:26" s="145" customFormat="1" ht="24" outlineLevel="2">
      <c r="F56" s="146">
        <v>54</v>
      </c>
      <c r="G56" s="147" t="s">
        <v>3029</v>
      </c>
      <c r="H56" s="148" t="s">
        <v>3123</v>
      </c>
      <c r="I56" s="148" t="s">
        <v>3124</v>
      </c>
      <c r="J56" s="149" t="s">
        <v>3125</v>
      </c>
      <c r="K56" s="147" t="s">
        <v>906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3016</v>
      </c>
      <c r="Z56" s="148" t="s">
        <v>3130</v>
      </c>
    </row>
    <row r="57" spans="6:26" s="145" customFormat="1" ht="24" outlineLevel="2">
      <c r="F57" s="146">
        <v>55</v>
      </c>
      <c r="G57" s="147" t="s">
        <v>3029</v>
      </c>
      <c r="H57" s="148" t="s">
        <v>3137</v>
      </c>
      <c r="I57" s="148" t="s">
        <v>3138</v>
      </c>
      <c r="J57" s="149" t="s">
        <v>3139</v>
      </c>
      <c r="K57" s="147" t="s">
        <v>906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3016</v>
      </c>
      <c r="Z57" s="148" t="s">
        <v>3130</v>
      </c>
    </row>
    <row r="58" spans="6:26" s="145" customFormat="1" ht="24" outlineLevel="2">
      <c r="F58" s="146">
        <v>56</v>
      </c>
      <c r="G58" s="147" t="s">
        <v>3029</v>
      </c>
      <c r="H58" s="148" t="s">
        <v>3140</v>
      </c>
      <c r="I58" s="148" t="s">
        <v>3141</v>
      </c>
      <c r="J58" s="149" t="s">
        <v>3142</v>
      </c>
      <c r="K58" s="147" t="s">
        <v>906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3016</v>
      </c>
      <c r="Z58" s="148" t="s">
        <v>3130</v>
      </c>
    </row>
    <row r="59" spans="6:26" s="145" customFormat="1" ht="24" outlineLevel="2">
      <c r="F59" s="146">
        <v>57</v>
      </c>
      <c r="G59" s="147" t="s">
        <v>3029</v>
      </c>
      <c r="H59" s="148" t="s">
        <v>3143</v>
      </c>
      <c r="I59" s="148" t="s">
        <v>3144</v>
      </c>
      <c r="J59" s="149" t="s">
        <v>3145</v>
      </c>
      <c r="K59" s="147" t="s">
        <v>906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3016</v>
      </c>
      <c r="Z59" s="148" t="s">
        <v>3130</v>
      </c>
    </row>
    <row r="60" spans="6:26" s="145" customFormat="1" ht="24" outlineLevel="2">
      <c r="F60" s="146">
        <v>58</v>
      </c>
      <c r="G60" s="147" t="s">
        <v>3029</v>
      </c>
      <c r="H60" s="148" t="s">
        <v>3146</v>
      </c>
      <c r="I60" s="148" t="s">
        <v>3147</v>
      </c>
      <c r="J60" s="149" t="s">
        <v>3148</v>
      </c>
      <c r="K60" s="147" t="s">
        <v>906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3016</v>
      </c>
      <c r="Z60" s="148" t="s">
        <v>3130</v>
      </c>
    </row>
    <row r="61" spans="6:26" s="145" customFormat="1" ht="24" outlineLevel="2">
      <c r="F61" s="146">
        <v>59</v>
      </c>
      <c r="G61" s="147" t="s">
        <v>3029</v>
      </c>
      <c r="H61" s="148" t="s">
        <v>3149</v>
      </c>
      <c r="I61" s="148" t="s">
        <v>3150</v>
      </c>
      <c r="J61" s="149" t="s">
        <v>3151</v>
      </c>
      <c r="K61" s="147" t="s">
        <v>194</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3016</v>
      </c>
      <c r="Z61" s="148" t="s">
        <v>3130</v>
      </c>
    </row>
    <row r="62" spans="6:26" s="145" customFormat="1" ht="24" outlineLevel="2">
      <c r="F62" s="146">
        <v>60</v>
      </c>
      <c r="G62" s="147" t="s">
        <v>3029</v>
      </c>
      <c r="H62" s="148" t="s">
        <v>3152</v>
      </c>
      <c r="I62" s="148" t="s">
        <v>3153</v>
      </c>
      <c r="J62" s="149" t="s">
        <v>3154</v>
      </c>
      <c r="K62" s="147" t="s">
        <v>194</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3016</v>
      </c>
      <c r="Z62" s="148" t="s">
        <v>3130</v>
      </c>
    </row>
    <row r="63" spans="6:26" s="145" customFormat="1" ht="24" outlineLevel="2">
      <c r="F63" s="146">
        <v>61</v>
      </c>
      <c r="G63" s="147" t="s">
        <v>3029</v>
      </c>
      <c r="H63" s="148" t="s">
        <v>3155</v>
      </c>
      <c r="I63" s="148" t="s">
        <v>3156</v>
      </c>
      <c r="J63" s="149" t="s">
        <v>3157</v>
      </c>
      <c r="K63" s="147" t="s">
        <v>194</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3016</v>
      </c>
      <c r="Z63" s="148" t="s">
        <v>3130</v>
      </c>
    </row>
    <row r="64" spans="6:26" s="145" customFormat="1" ht="24" outlineLevel="2">
      <c r="F64" s="146">
        <v>62</v>
      </c>
      <c r="G64" s="147" t="s">
        <v>3029</v>
      </c>
      <c r="H64" s="148" t="s">
        <v>3158</v>
      </c>
      <c r="I64" s="148" t="s">
        <v>3159</v>
      </c>
      <c r="J64" s="149" t="s">
        <v>3160</v>
      </c>
      <c r="K64" s="147" t="s">
        <v>194</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3016</v>
      </c>
      <c r="Z64" s="148" t="s">
        <v>3130</v>
      </c>
    </row>
    <row r="65" spans="6:26" s="145" customFormat="1" ht="24" outlineLevel="2">
      <c r="F65" s="146">
        <v>63</v>
      </c>
      <c r="G65" s="147" t="s">
        <v>3029</v>
      </c>
      <c r="H65" s="148" t="s">
        <v>3161</v>
      </c>
      <c r="I65" s="148" t="s">
        <v>3162</v>
      </c>
      <c r="J65" s="149" t="s">
        <v>3163</v>
      </c>
      <c r="K65" s="147" t="s">
        <v>906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3016</v>
      </c>
      <c r="Z65" s="148" t="s">
        <v>3130</v>
      </c>
    </row>
    <row r="66" spans="6:26" s="145" customFormat="1" ht="24" outlineLevel="2">
      <c r="F66" s="146">
        <v>64</v>
      </c>
      <c r="G66" s="147" t="s">
        <v>3029</v>
      </c>
      <c r="H66" s="148" t="s">
        <v>3111</v>
      </c>
      <c r="I66" s="148" t="s">
        <v>3112</v>
      </c>
      <c r="J66" s="149" t="s">
        <v>3113</v>
      </c>
      <c r="K66" s="147" t="s">
        <v>906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3016</v>
      </c>
      <c r="Z66" s="148" t="s">
        <v>3130</v>
      </c>
    </row>
    <row r="67" spans="6:26" s="145" customFormat="1" ht="24" outlineLevel="2">
      <c r="F67" s="146">
        <v>65</v>
      </c>
      <c r="G67" s="147" t="s">
        <v>3029</v>
      </c>
      <c r="H67" s="148" t="s">
        <v>3164</v>
      </c>
      <c r="I67" s="148" t="s">
        <v>3165</v>
      </c>
      <c r="J67" s="149" t="s">
        <v>3166</v>
      </c>
      <c r="K67" s="147" t="s">
        <v>906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3016</v>
      </c>
      <c r="Z67" s="148" t="s">
        <v>3130</v>
      </c>
    </row>
    <row r="68" spans="6:26" s="145" customFormat="1" ht="24" outlineLevel="2">
      <c r="F68" s="146">
        <v>66</v>
      </c>
      <c r="G68" s="147" t="s">
        <v>3029</v>
      </c>
      <c r="H68" s="148" t="s">
        <v>3167</v>
      </c>
      <c r="I68" s="148" t="s">
        <v>3168</v>
      </c>
      <c r="J68" s="149" t="s">
        <v>3169</v>
      </c>
      <c r="K68" s="147" t="s">
        <v>906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3016</v>
      </c>
      <c r="Z68" s="148" t="s">
        <v>3130</v>
      </c>
    </row>
    <row r="69" spans="6:26" s="145" customFormat="1" ht="24" outlineLevel="2">
      <c r="F69" s="146">
        <v>72</v>
      </c>
      <c r="G69" s="147" t="s">
        <v>3029</v>
      </c>
      <c r="H69" s="148" t="s">
        <v>3170</v>
      </c>
      <c r="I69" s="148" t="s">
        <v>3171</v>
      </c>
      <c r="J69" s="149" t="s">
        <v>3172</v>
      </c>
      <c r="K69" s="147" t="s">
        <v>194</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3016</v>
      </c>
      <c r="Z69" s="148" t="s">
        <v>3130</v>
      </c>
    </row>
    <row r="70" spans="6:26" s="145" customFormat="1" ht="24" outlineLevel="2">
      <c r="F70" s="146">
        <v>74</v>
      </c>
      <c r="G70" s="147" t="s">
        <v>3029</v>
      </c>
      <c r="H70" s="148" t="s">
        <v>3173</v>
      </c>
      <c r="I70" s="148" t="s">
        <v>3174</v>
      </c>
      <c r="J70" s="149" t="s">
        <v>3175</v>
      </c>
      <c r="K70" s="147" t="s">
        <v>194</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3016</v>
      </c>
      <c r="Z70" s="148" t="s">
        <v>3130</v>
      </c>
    </row>
    <row r="71" spans="6:26" s="145" customFormat="1" ht="24" outlineLevel="2">
      <c r="F71" s="146">
        <v>75</v>
      </c>
      <c r="G71" s="147" t="s">
        <v>3029</v>
      </c>
      <c r="H71" s="148" t="s">
        <v>3176</v>
      </c>
      <c r="I71" s="148" t="s">
        <v>3177</v>
      </c>
      <c r="J71" s="149" t="s">
        <v>3178</v>
      </c>
      <c r="K71" s="147" t="s">
        <v>194</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3016</v>
      </c>
      <c r="Z71" s="148" t="s">
        <v>3130</v>
      </c>
    </row>
    <row r="72" spans="6:26" s="145" customFormat="1" ht="24" outlineLevel="2">
      <c r="F72" s="146">
        <v>76</v>
      </c>
      <c r="G72" s="147" t="s">
        <v>3029</v>
      </c>
      <c r="H72" s="148" t="s">
        <v>3179</v>
      </c>
      <c r="I72" s="148" t="s">
        <v>3180</v>
      </c>
      <c r="J72" s="149" t="s">
        <v>3181</v>
      </c>
      <c r="K72" s="147" t="s">
        <v>194</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3016</v>
      </c>
      <c r="Z72" s="148" t="s">
        <v>3130</v>
      </c>
    </row>
    <row r="73" spans="6:26" s="145" customFormat="1" ht="24" outlineLevel="2">
      <c r="F73" s="146">
        <v>77</v>
      </c>
      <c r="G73" s="147" t="s">
        <v>3029</v>
      </c>
      <c r="H73" s="148" t="s">
        <v>3182</v>
      </c>
      <c r="I73" s="148" t="s">
        <v>3183</v>
      </c>
      <c r="J73" s="149" t="s">
        <v>3184</v>
      </c>
      <c r="K73" s="147" t="s">
        <v>194</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3016</v>
      </c>
      <c r="Z73" s="148" t="s">
        <v>3130</v>
      </c>
    </row>
    <row r="74" spans="6:26" s="145" customFormat="1" ht="24" outlineLevel="2">
      <c r="F74" s="146">
        <v>79</v>
      </c>
      <c r="G74" s="147" t="s">
        <v>3029</v>
      </c>
      <c r="H74" s="148" t="s">
        <v>3185</v>
      </c>
      <c r="I74" s="148" t="s">
        <v>3186</v>
      </c>
      <c r="J74" s="149" t="s">
        <v>3187</v>
      </c>
      <c r="K74" s="147" t="s">
        <v>194</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3016</v>
      </c>
      <c r="Z74" s="148" t="s">
        <v>3130</v>
      </c>
    </row>
    <row r="75" spans="6:26" s="145" customFormat="1" ht="12" outlineLevel="2">
      <c r="F75" s="146">
        <v>80</v>
      </c>
      <c r="G75" s="147" t="s">
        <v>3029</v>
      </c>
      <c r="H75" s="148" t="s">
        <v>3188</v>
      </c>
      <c r="I75" s="148" t="s">
        <v>3189</v>
      </c>
      <c r="J75" s="149" t="s">
        <v>3190</v>
      </c>
      <c r="K75" s="147" t="s">
        <v>194</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3016</v>
      </c>
      <c r="Z75" s="148" t="s">
        <v>3130</v>
      </c>
    </row>
    <row r="76" spans="6:26" s="145" customFormat="1" ht="12" outlineLevel="2">
      <c r="F76" s="146">
        <v>82</v>
      </c>
      <c r="G76" s="147" t="s">
        <v>3029</v>
      </c>
      <c r="H76" s="148" t="s">
        <v>3191</v>
      </c>
      <c r="I76" s="148" t="s">
        <v>3192</v>
      </c>
      <c r="J76" s="149" t="s">
        <v>3193</v>
      </c>
      <c r="K76" s="147" t="s">
        <v>906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3016</v>
      </c>
      <c r="Z76" s="148" t="s">
        <v>3130</v>
      </c>
    </row>
    <row r="77" spans="6:26" s="145" customFormat="1" ht="12" outlineLevel="2">
      <c r="F77" s="146">
        <v>83</v>
      </c>
      <c r="G77" s="147" t="s">
        <v>3029</v>
      </c>
      <c r="H77" s="148" t="s">
        <v>3194</v>
      </c>
      <c r="I77" s="148" t="s">
        <v>3195</v>
      </c>
      <c r="J77" s="149" t="s">
        <v>3196</v>
      </c>
      <c r="K77" s="147" t="s">
        <v>906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3016</v>
      </c>
      <c r="Z77" s="148" t="s">
        <v>3130</v>
      </c>
    </row>
    <row r="78" spans="6:26" s="145" customFormat="1" ht="24" outlineLevel="2">
      <c r="F78" s="146">
        <v>85</v>
      </c>
      <c r="G78" s="147" t="s">
        <v>3029</v>
      </c>
      <c r="H78" s="148" t="s">
        <v>3197</v>
      </c>
      <c r="I78" s="148" t="s">
        <v>3198</v>
      </c>
      <c r="J78" s="149" t="s">
        <v>3199</v>
      </c>
      <c r="K78" s="147" t="s">
        <v>906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3016</v>
      </c>
      <c r="Z78" s="148" t="s">
        <v>3130</v>
      </c>
    </row>
    <row r="79" spans="6:26" s="145" customFormat="1" ht="12" outlineLevel="2">
      <c r="F79" s="146">
        <v>86</v>
      </c>
      <c r="G79" s="147" t="s">
        <v>3029</v>
      </c>
      <c r="H79" s="148" t="s">
        <v>3200</v>
      </c>
      <c r="I79" s="148" t="s">
        <v>3201</v>
      </c>
      <c r="J79" s="149" t="s">
        <v>3202</v>
      </c>
      <c r="K79" s="147" t="s">
        <v>3039</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3016</v>
      </c>
      <c r="Z79" s="148" t="s">
        <v>3130</v>
      </c>
    </row>
    <row r="80" spans="6:26" s="145" customFormat="1" ht="24" outlineLevel="2">
      <c r="F80" s="146">
        <v>119</v>
      </c>
      <c r="G80" s="147" t="s">
        <v>3029</v>
      </c>
      <c r="H80" s="148" t="s">
        <v>3203</v>
      </c>
      <c r="I80" s="148" t="s">
        <v>3204</v>
      </c>
      <c r="J80" s="149" t="s">
        <v>3205</v>
      </c>
      <c r="K80" s="147" t="s">
        <v>906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3016</v>
      </c>
      <c r="Z80" s="148" t="s">
        <v>3130</v>
      </c>
    </row>
    <row r="81" spans="6:26" s="145" customFormat="1" ht="24" outlineLevel="2">
      <c r="F81" s="146">
        <v>120</v>
      </c>
      <c r="G81" s="147" t="s">
        <v>3029</v>
      </c>
      <c r="H81" s="148" t="s">
        <v>3206</v>
      </c>
      <c r="I81" s="148" t="s">
        <v>3207</v>
      </c>
      <c r="J81" s="149" t="s">
        <v>3208</v>
      </c>
      <c r="K81" s="147" t="s">
        <v>194</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3016</v>
      </c>
      <c r="Z81" s="148" t="s">
        <v>3130</v>
      </c>
    </row>
    <row r="82" spans="6:26" outlineLevel="2">
      <c r="P82" s="804"/>
    </row>
    <row r="83" spans="6:26" s="136" customFormat="1" ht="16.5" customHeight="1" outlineLevel="1">
      <c r="F83" s="137"/>
      <c r="G83" s="121"/>
      <c r="H83" s="138"/>
      <c r="I83" s="138"/>
      <c r="J83" s="138" t="s">
        <v>3209</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3029</v>
      </c>
      <c r="H84" s="148" t="s">
        <v>3210</v>
      </c>
      <c r="I84" s="148" t="s">
        <v>3211</v>
      </c>
      <c r="J84" s="149" t="s">
        <v>3212</v>
      </c>
      <c r="K84" s="147" t="s">
        <v>1255</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3016</v>
      </c>
      <c r="Z84" s="148" t="s">
        <v>1500</v>
      </c>
    </row>
    <row r="85" spans="6:26" s="145" customFormat="1" ht="12" outlineLevel="2">
      <c r="F85" s="146">
        <v>88</v>
      </c>
      <c r="G85" s="147" t="s">
        <v>3029</v>
      </c>
      <c r="H85" s="148" t="s">
        <v>3213</v>
      </c>
      <c r="I85" s="148" t="s">
        <v>3214</v>
      </c>
      <c r="J85" s="149" t="s">
        <v>3215</v>
      </c>
      <c r="K85" s="147" t="s">
        <v>194</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3016</v>
      </c>
      <c r="Z85" s="148" t="s">
        <v>1500</v>
      </c>
    </row>
    <row r="86" spans="6:26" s="145" customFormat="1" ht="12" outlineLevel="2">
      <c r="F86" s="146">
        <v>89</v>
      </c>
      <c r="G86" s="147" t="s">
        <v>3029</v>
      </c>
      <c r="H86" s="148" t="s">
        <v>3216</v>
      </c>
      <c r="I86" s="148" t="s">
        <v>3217</v>
      </c>
      <c r="J86" s="149" t="s">
        <v>3218</v>
      </c>
      <c r="K86" s="147" t="s">
        <v>194</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3016</v>
      </c>
      <c r="Z86" s="148" t="s">
        <v>1500</v>
      </c>
    </row>
    <row r="87" spans="6:26" s="145" customFormat="1" ht="12" outlineLevel="2">
      <c r="F87" s="146">
        <v>91</v>
      </c>
      <c r="G87" s="147" t="s">
        <v>3029</v>
      </c>
      <c r="H87" s="148" t="s">
        <v>3219</v>
      </c>
      <c r="I87" s="148" t="s">
        <v>3220</v>
      </c>
      <c r="J87" s="149" t="s">
        <v>3221</v>
      </c>
      <c r="K87" s="147" t="s">
        <v>194</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3016</v>
      </c>
      <c r="Z87" s="148" t="s">
        <v>1500</v>
      </c>
    </row>
    <row r="88" spans="6:26" s="145" customFormat="1" ht="12" outlineLevel="2">
      <c r="F88" s="146">
        <v>92</v>
      </c>
      <c r="G88" s="147" t="s">
        <v>3029</v>
      </c>
      <c r="H88" s="148" t="s">
        <v>3222</v>
      </c>
      <c r="I88" s="148" t="s">
        <v>3223</v>
      </c>
      <c r="J88" s="149" t="s">
        <v>3224</v>
      </c>
      <c r="K88" s="147" t="s">
        <v>194</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3016</v>
      </c>
      <c r="Z88" s="148" t="s">
        <v>1500</v>
      </c>
    </row>
    <row r="89" spans="6:26" s="145" customFormat="1" ht="36" outlineLevel="2">
      <c r="F89" s="146">
        <v>95</v>
      </c>
      <c r="G89" s="147" t="s">
        <v>3029</v>
      </c>
      <c r="H89" s="148" t="s">
        <v>3225</v>
      </c>
      <c r="I89" s="148" t="s">
        <v>3226</v>
      </c>
      <c r="J89" s="149" t="s">
        <v>3227</v>
      </c>
      <c r="K89" s="147" t="s">
        <v>194</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3016</v>
      </c>
      <c r="Z89" s="148" t="s">
        <v>1500</v>
      </c>
    </row>
    <row r="90" spans="6:26" s="145" customFormat="1" ht="12" outlineLevel="2">
      <c r="F90" s="146">
        <v>96</v>
      </c>
      <c r="G90" s="147" t="s">
        <v>3029</v>
      </c>
      <c r="H90" s="148" t="s">
        <v>3228</v>
      </c>
      <c r="I90" s="148" t="s">
        <v>3229</v>
      </c>
      <c r="J90" s="149" t="s">
        <v>3230</v>
      </c>
      <c r="K90" s="147" t="s">
        <v>194</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3016</v>
      </c>
      <c r="Z90" s="148" t="s">
        <v>1500</v>
      </c>
    </row>
    <row r="91" spans="6:26" s="145" customFormat="1" ht="24" outlineLevel="2">
      <c r="F91" s="146">
        <v>97</v>
      </c>
      <c r="G91" s="147" t="s">
        <v>3029</v>
      </c>
      <c r="H91" s="148" t="s">
        <v>3231</v>
      </c>
      <c r="I91" s="148" t="s">
        <v>3211</v>
      </c>
      <c r="J91" s="149" t="s">
        <v>3232</v>
      </c>
      <c r="K91" s="147" t="s">
        <v>194</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3016</v>
      </c>
      <c r="Z91" s="148" t="s">
        <v>1500</v>
      </c>
    </row>
    <row r="92" spans="6:26" s="145" customFormat="1" ht="12" outlineLevel="2">
      <c r="F92" s="146">
        <v>99</v>
      </c>
      <c r="G92" s="147" t="s">
        <v>3029</v>
      </c>
      <c r="H92" s="148" t="s">
        <v>3233</v>
      </c>
      <c r="I92" s="148" t="s">
        <v>3234</v>
      </c>
      <c r="J92" s="149" t="s">
        <v>3235</v>
      </c>
      <c r="K92" s="147" t="s">
        <v>194</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3016</v>
      </c>
      <c r="Z92" s="148" t="s">
        <v>1500</v>
      </c>
    </row>
    <row r="93" spans="6:26" s="145" customFormat="1" ht="12" outlineLevel="2">
      <c r="F93" s="146">
        <v>100</v>
      </c>
      <c r="G93" s="147" t="s">
        <v>3029</v>
      </c>
      <c r="H93" s="148" t="s">
        <v>3236</v>
      </c>
      <c r="I93" s="148" t="s">
        <v>3237</v>
      </c>
      <c r="J93" s="149" t="s">
        <v>3238</v>
      </c>
      <c r="K93" s="147" t="s">
        <v>194</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3016</v>
      </c>
      <c r="Z93" s="148" t="s">
        <v>1500</v>
      </c>
    </row>
    <row r="94" spans="6:26" s="145" customFormat="1" ht="24" outlineLevel="2">
      <c r="F94" s="146">
        <v>102</v>
      </c>
      <c r="G94" s="147" t="s">
        <v>3029</v>
      </c>
      <c r="H94" s="148" t="s">
        <v>3239</v>
      </c>
      <c r="I94" s="148" t="s">
        <v>3240</v>
      </c>
      <c r="J94" s="149" t="s">
        <v>3241</v>
      </c>
      <c r="K94" s="147" t="s">
        <v>194</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3016</v>
      </c>
      <c r="Z94" s="148" t="s">
        <v>1500</v>
      </c>
    </row>
    <row r="95" spans="6:26" s="145" customFormat="1" ht="12" outlineLevel="2">
      <c r="F95" s="146">
        <v>103</v>
      </c>
      <c r="G95" s="147" t="s">
        <v>3029</v>
      </c>
      <c r="H95" s="148" t="s">
        <v>3242</v>
      </c>
      <c r="I95" s="148" t="s">
        <v>3243</v>
      </c>
      <c r="J95" s="149" t="s">
        <v>3244</v>
      </c>
      <c r="K95" s="147" t="s">
        <v>194</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3016</v>
      </c>
      <c r="Z95" s="148" t="s">
        <v>1500</v>
      </c>
    </row>
    <row r="96" spans="6:26" s="145" customFormat="1" ht="12" outlineLevel="2">
      <c r="F96" s="146">
        <v>104</v>
      </c>
      <c r="G96" s="147" t="s">
        <v>3029</v>
      </c>
      <c r="H96" s="148" t="s">
        <v>3245</v>
      </c>
      <c r="I96" s="148" t="s">
        <v>3246</v>
      </c>
      <c r="J96" s="149" t="s">
        <v>3247</v>
      </c>
      <c r="K96" s="147" t="s">
        <v>194</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3016</v>
      </c>
      <c r="Z96" s="148" t="s">
        <v>1500</v>
      </c>
    </row>
    <row r="97" spans="6:26" s="145" customFormat="1" ht="12" outlineLevel="2">
      <c r="F97" s="146">
        <v>105</v>
      </c>
      <c r="G97" s="147" t="s">
        <v>3029</v>
      </c>
      <c r="H97" s="148" t="s">
        <v>3248</v>
      </c>
      <c r="I97" s="148" t="s">
        <v>3249</v>
      </c>
      <c r="J97" s="149" t="s">
        <v>3250</v>
      </c>
      <c r="K97" s="147" t="s">
        <v>194</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3016</v>
      </c>
      <c r="Z97" s="148" t="s">
        <v>1500</v>
      </c>
    </row>
    <row r="98" spans="6:26" s="145" customFormat="1" ht="12" outlineLevel="2">
      <c r="F98" s="146">
        <v>106</v>
      </c>
      <c r="G98" s="147" t="s">
        <v>3029</v>
      </c>
      <c r="H98" s="148" t="s">
        <v>3251</v>
      </c>
      <c r="I98" s="148" t="s">
        <v>3252</v>
      </c>
      <c r="J98" s="149" t="s">
        <v>3253</v>
      </c>
      <c r="K98" s="147" t="s">
        <v>194</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3016</v>
      </c>
      <c r="Z98" s="148" t="s">
        <v>1500</v>
      </c>
    </row>
    <row r="99" spans="6:26" s="145" customFormat="1" ht="12" outlineLevel="2">
      <c r="F99" s="146">
        <v>107</v>
      </c>
      <c r="G99" s="147" t="s">
        <v>3029</v>
      </c>
      <c r="H99" s="148" t="s">
        <v>3254</v>
      </c>
      <c r="I99" s="148" t="s">
        <v>3255</v>
      </c>
      <c r="J99" s="149" t="s">
        <v>3256</v>
      </c>
      <c r="K99" s="147" t="s">
        <v>194</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3016</v>
      </c>
      <c r="Z99" s="148" t="s">
        <v>1500</v>
      </c>
    </row>
    <row r="100" spans="6:26" s="145" customFormat="1" ht="12" outlineLevel="2">
      <c r="F100" s="146">
        <v>109</v>
      </c>
      <c r="G100" s="147" t="s">
        <v>3029</v>
      </c>
      <c r="H100" s="148" t="s">
        <v>3257</v>
      </c>
      <c r="I100" s="148" t="s">
        <v>3258</v>
      </c>
      <c r="J100" s="149" t="s">
        <v>3259</v>
      </c>
      <c r="K100" s="147" t="s">
        <v>3039</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3016</v>
      </c>
      <c r="Z100" s="148" t="s">
        <v>1500</v>
      </c>
    </row>
    <row r="101" spans="6:26" s="145" customFormat="1" ht="12" outlineLevel="2">
      <c r="F101" s="146">
        <v>121</v>
      </c>
      <c r="G101" s="147" t="s">
        <v>3029</v>
      </c>
      <c r="H101" s="148" t="s">
        <v>3260</v>
      </c>
      <c r="I101" s="148" t="s">
        <v>3261</v>
      </c>
      <c r="J101" s="149" t="s">
        <v>3262</v>
      </c>
      <c r="K101" s="147" t="s">
        <v>1255</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3016</v>
      </c>
      <c r="Z101" s="148" t="s">
        <v>1500</v>
      </c>
    </row>
    <row r="102" spans="6:26" s="145" customFormat="1" ht="12" outlineLevel="2">
      <c r="F102" s="146">
        <v>122</v>
      </c>
      <c r="G102" s="147" t="s">
        <v>3029</v>
      </c>
      <c r="H102" s="148" t="s">
        <v>3263</v>
      </c>
      <c r="I102" s="148" t="s">
        <v>3264</v>
      </c>
      <c r="J102" s="149" t="s">
        <v>3265</v>
      </c>
      <c r="K102" s="147" t="s">
        <v>194</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3016</v>
      </c>
      <c r="Z102" s="148" t="s">
        <v>1500</v>
      </c>
    </row>
    <row r="103" spans="6:26" s="145" customFormat="1" ht="12" outlineLevel="2">
      <c r="F103" s="146">
        <v>124</v>
      </c>
      <c r="G103" s="147" t="s">
        <v>3029</v>
      </c>
      <c r="H103" s="148" t="s">
        <v>3266</v>
      </c>
      <c r="I103" s="148" t="s">
        <v>3267</v>
      </c>
      <c r="J103" s="149" t="s">
        <v>3268</v>
      </c>
      <c r="K103" s="147" t="s">
        <v>1255</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3016</v>
      </c>
      <c r="Z103" s="148" t="s">
        <v>1500</v>
      </c>
    </row>
    <row r="104" spans="6:26" s="145" customFormat="1" ht="24" outlineLevel="2">
      <c r="F104" s="146">
        <v>125</v>
      </c>
      <c r="G104" s="147" t="s">
        <v>3029</v>
      </c>
      <c r="H104" s="148" t="s">
        <v>3269</v>
      </c>
      <c r="I104" s="148" t="s">
        <v>3270</v>
      </c>
      <c r="J104" s="149" t="s">
        <v>3271</v>
      </c>
      <c r="K104" s="147" t="s">
        <v>1255</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3016</v>
      </c>
      <c r="Z104" s="148" t="s">
        <v>1500</v>
      </c>
    </row>
    <row r="105" spans="6:26" s="145" customFormat="1" ht="24" outlineLevel="2">
      <c r="F105" s="146">
        <v>126</v>
      </c>
      <c r="G105" s="147" t="s">
        <v>3029</v>
      </c>
      <c r="H105" s="148" t="s">
        <v>3272</v>
      </c>
      <c r="I105" s="148" t="s">
        <v>3273</v>
      </c>
      <c r="J105" s="149" t="s">
        <v>3274</v>
      </c>
      <c r="K105" s="147" t="s">
        <v>1255</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3016</v>
      </c>
      <c r="Z105" s="148" t="s">
        <v>1500</v>
      </c>
    </row>
    <row r="106" spans="6:26" s="145" customFormat="1" ht="12" outlineLevel="2">
      <c r="F106" s="146">
        <v>127</v>
      </c>
      <c r="G106" s="147" t="s">
        <v>3029</v>
      </c>
      <c r="H106" s="148" t="s">
        <v>3275</v>
      </c>
      <c r="I106" s="148" t="s">
        <v>3276</v>
      </c>
      <c r="J106" s="149" t="s">
        <v>3277</v>
      </c>
      <c r="K106" s="147" t="s">
        <v>194</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3016</v>
      </c>
      <c r="Z106" s="148" t="s">
        <v>1500</v>
      </c>
    </row>
    <row r="107" spans="6:26" outlineLevel="2">
      <c r="P107" s="804"/>
    </row>
    <row r="108" spans="6:26" s="136" customFormat="1" ht="16.5" customHeight="1" outlineLevel="1">
      <c r="F108" s="137"/>
      <c r="G108" s="121"/>
      <c r="H108" s="138"/>
      <c r="I108" s="138"/>
      <c r="J108" s="138" t="s">
        <v>3278</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3013</v>
      </c>
      <c r="H109" s="148" t="s">
        <v>3279</v>
      </c>
      <c r="I109" s="148"/>
      <c r="J109" s="149" t="s">
        <v>3280</v>
      </c>
      <c r="K109" s="147" t="s">
        <v>194</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3016</v>
      </c>
      <c r="Z109" s="148" t="s">
        <v>3281</v>
      </c>
    </row>
    <row r="110" spans="6:26" s="145" customFormat="1" ht="36" outlineLevel="2">
      <c r="F110" s="146">
        <v>111</v>
      </c>
      <c r="G110" s="147" t="s">
        <v>3029</v>
      </c>
      <c r="H110" s="148" t="s">
        <v>3282</v>
      </c>
      <c r="I110" s="148" t="s">
        <v>3283</v>
      </c>
      <c r="J110" s="149" t="s">
        <v>3284</v>
      </c>
      <c r="K110" s="147" t="s">
        <v>1255</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3016</v>
      </c>
      <c r="Z110" s="148" t="s">
        <v>3281</v>
      </c>
    </row>
    <row r="111" spans="6:26" s="145" customFormat="1" ht="12" outlineLevel="2">
      <c r="F111" s="146">
        <v>112</v>
      </c>
      <c r="G111" s="147" t="s">
        <v>3029</v>
      </c>
      <c r="H111" s="148" t="s">
        <v>3285</v>
      </c>
      <c r="I111" s="148" t="s">
        <v>3286</v>
      </c>
      <c r="J111" s="149" t="s">
        <v>3287</v>
      </c>
      <c r="K111" s="147" t="s">
        <v>194</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3016</v>
      </c>
      <c r="Z111" s="148" t="s">
        <v>3281</v>
      </c>
    </row>
    <row r="112" spans="6:26" s="145" customFormat="1" ht="24" outlineLevel="2">
      <c r="F112" s="146">
        <v>113</v>
      </c>
      <c r="G112" s="147" t="s">
        <v>3029</v>
      </c>
      <c r="H112" s="148" t="s">
        <v>3288</v>
      </c>
      <c r="I112" s="148" t="s">
        <v>3289</v>
      </c>
      <c r="J112" s="149" t="s">
        <v>3290</v>
      </c>
      <c r="K112" s="147" t="s">
        <v>194</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3016</v>
      </c>
      <c r="Z112" s="148" t="s">
        <v>3281</v>
      </c>
    </row>
    <row r="113" spans="6:26" s="145" customFormat="1" ht="12" outlineLevel="2">
      <c r="F113" s="146">
        <v>114</v>
      </c>
      <c r="G113" s="147" t="s">
        <v>3029</v>
      </c>
      <c r="H113" s="148" t="s">
        <v>3291</v>
      </c>
      <c r="I113" s="148" t="s">
        <v>3292</v>
      </c>
      <c r="J113" s="149" t="s">
        <v>3293</v>
      </c>
      <c r="K113" s="147" t="s">
        <v>3039</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3016</v>
      </c>
      <c r="Z113" s="148" t="s">
        <v>3281</v>
      </c>
    </row>
    <row r="114" spans="6:26" s="145" customFormat="1" ht="36" outlineLevel="2">
      <c r="F114" s="146">
        <v>123</v>
      </c>
      <c r="G114" s="147" t="s">
        <v>3029</v>
      </c>
      <c r="H114" s="148" t="s">
        <v>3294</v>
      </c>
      <c r="I114" s="148" t="s">
        <v>3295</v>
      </c>
      <c r="J114" s="149" t="s">
        <v>3296</v>
      </c>
      <c r="K114" s="147" t="s">
        <v>1255</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3016</v>
      </c>
      <c r="Z114" s="148" t="s">
        <v>3281</v>
      </c>
    </row>
    <row r="115" spans="6:26" outlineLevel="2">
      <c r="P115" s="804"/>
    </row>
    <row r="116" spans="6:26" s="136" customFormat="1" ht="16.5" customHeight="1" outlineLevel="1">
      <c r="F116" s="137"/>
      <c r="G116" s="121"/>
      <c r="H116" s="138"/>
      <c r="I116" s="138"/>
      <c r="J116" s="138" t="s">
        <v>3297</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3029</v>
      </c>
      <c r="H117" s="148" t="s">
        <v>3298</v>
      </c>
      <c r="I117" s="148" t="s">
        <v>3299</v>
      </c>
      <c r="J117" s="149" t="s">
        <v>3300</v>
      </c>
      <c r="K117" s="147" t="s">
        <v>3039</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3016</v>
      </c>
      <c r="Z117" s="148" t="s">
        <v>1875</v>
      </c>
    </row>
    <row r="118" spans="6:26" s="145" customFormat="1" ht="24" outlineLevel="2">
      <c r="F118" s="146">
        <v>116</v>
      </c>
      <c r="G118" s="147" t="s">
        <v>3029</v>
      </c>
      <c r="H118" s="148" t="s">
        <v>3301</v>
      </c>
      <c r="I118" s="148" t="s">
        <v>3302</v>
      </c>
      <c r="J118" s="149" t="s">
        <v>3303</v>
      </c>
      <c r="K118" s="147" t="s">
        <v>2202</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3016</v>
      </c>
      <c r="Z118" s="148" t="s">
        <v>1875</v>
      </c>
    </row>
    <row r="119" spans="6:26" s="145" customFormat="1" ht="12" outlineLevel="2">
      <c r="F119" s="146">
        <v>117</v>
      </c>
      <c r="G119" s="147" t="s">
        <v>3013</v>
      </c>
      <c r="H119" s="148" t="s">
        <v>3304</v>
      </c>
      <c r="I119" s="148"/>
      <c r="J119" s="149" t="s">
        <v>3305</v>
      </c>
      <c r="K119" s="147" t="s">
        <v>2202</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3016</v>
      </c>
      <c r="Z119" s="148" t="s">
        <v>1875</v>
      </c>
    </row>
    <row r="120" spans="6:26" outlineLevel="2">
      <c r="P120" s="804"/>
    </row>
    <row r="121" spans="6:26" s="136" customFormat="1" ht="16.5" customHeight="1" outlineLevel="1">
      <c r="F121" s="137"/>
      <c r="G121" s="121"/>
      <c r="H121" s="138"/>
      <c r="I121" s="138"/>
      <c r="J121" s="138" t="s">
        <v>3306</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3029</v>
      </c>
      <c r="H122" s="148" t="s">
        <v>3307</v>
      </c>
      <c r="I122" s="148" t="s">
        <v>3308</v>
      </c>
      <c r="J122" s="149" t="s">
        <v>3309</v>
      </c>
      <c r="K122" s="147" t="s">
        <v>182</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3016</v>
      </c>
      <c r="Z122" s="148" t="s">
        <v>2498</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I81" sqref="I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2615</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RAV8605 - Vzduchotechnika</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2616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RAV8605 - Vzduchotechnika</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2617</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2618</v>
      </c>
      <c r="F81" s="288" t="s">
        <v>2619</v>
      </c>
      <c r="G81" s="289" t="s">
        <v>194</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278</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278</v>
      </c>
      <c r="BM81" s="196" t="s">
        <v>2620</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zoomScaleNormal="100" workbookViewId="0">
      <selection activeCell="G37" sqref="G37"/>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2.83203125"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2903</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2904</v>
      </c>
      <c r="B2" s="1010" t="s">
        <v>18</v>
      </c>
      <c r="C2" s="1011"/>
      <c r="D2" s="1011"/>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2905</v>
      </c>
      <c r="B3" s="78" t="s">
        <v>22</v>
      </c>
      <c r="C3" s="78"/>
      <c r="D3" s="78"/>
      <c r="E3" s="74"/>
      <c r="F3" s="74"/>
      <c r="G3" s="76" t="s">
        <v>2906</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2907</v>
      </c>
      <c r="H4" s="76"/>
      <c r="I4" s="76"/>
      <c r="J4" s="76"/>
      <c r="K4" s="76"/>
      <c r="L4" s="76"/>
      <c r="M4" s="425"/>
      <c r="N4" s="425"/>
      <c r="O4" s="425"/>
      <c r="P4" s="425"/>
      <c r="Q4" s="425"/>
      <c r="R4" s="425"/>
      <c r="S4" s="425"/>
      <c r="T4" s="425"/>
      <c r="U4" s="425"/>
      <c r="V4" s="425"/>
      <c r="W4" s="425"/>
      <c r="X4" s="425"/>
      <c r="Y4" s="425"/>
    </row>
    <row r="5" spans="1:25" s="426" customFormat="1" ht="12.6" customHeight="1">
      <c r="A5" s="74" t="s">
        <v>2908</v>
      </c>
      <c r="B5" s="74"/>
      <c r="C5" s="74"/>
      <c r="D5" s="78"/>
      <c r="E5" s="74"/>
      <c r="F5" s="74"/>
      <c r="G5" s="76" t="s">
        <v>2909</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2910</v>
      </c>
      <c r="B7" s="79" t="s">
        <v>2911</v>
      </c>
      <c r="C7" s="79" t="s">
        <v>2912</v>
      </c>
      <c r="D7" s="79" t="s">
        <v>163</v>
      </c>
      <c r="E7" s="79" t="s">
        <v>164</v>
      </c>
      <c r="F7" s="79" t="s">
        <v>2913</v>
      </c>
      <c r="G7" s="80" t="s">
        <v>2914</v>
      </c>
      <c r="H7" s="80" t="s">
        <v>2915</v>
      </c>
      <c r="I7" s="80" t="s">
        <v>2916</v>
      </c>
      <c r="J7" s="80" t="s">
        <v>2854</v>
      </c>
      <c r="K7" s="80" t="s">
        <v>2917</v>
      </c>
      <c r="L7" s="80" t="s">
        <v>2918</v>
      </c>
      <c r="M7" s="425"/>
      <c r="N7" s="425"/>
      <c r="O7" s="425"/>
      <c r="P7" s="425"/>
      <c r="Q7" s="425"/>
      <c r="R7" s="425"/>
      <c r="S7" s="425"/>
      <c r="T7" s="425"/>
      <c r="U7" s="425"/>
      <c r="V7" s="425"/>
      <c r="W7" s="425"/>
      <c r="X7" s="425"/>
      <c r="Y7" s="425"/>
    </row>
    <row r="8" spans="1:25" s="426" customFormat="1" ht="12.6" customHeight="1" thickBot="1">
      <c r="A8" s="79" t="s">
        <v>75</v>
      </c>
      <c r="B8" s="79" t="s">
        <v>77</v>
      </c>
      <c r="C8" s="79" t="s">
        <v>197</v>
      </c>
      <c r="D8" s="79" t="s">
        <v>184</v>
      </c>
      <c r="E8" s="79" t="s">
        <v>206</v>
      </c>
      <c r="F8" s="79" t="s">
        <v>211</v>
      </c>
      <c r="G8" s="80" t="s">
        <v>217</v>
      </c>
      <c r="H8" s="80" t="s">
        <v>222</v>
      </c>
      <c r="I8" s="80" t="s">
        <v>229</v>
      </c>
      <c r="J8" s="80" t="s">
        <v>247</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2919</v>
      </c>
      <c r="E10" s="430"/>
      <c r="F10" s="431"/>
      <c r="G10" s="432"/>
      <c r="H10" s="813">
        <f>SUM(H11:H33)</f>
        <v>0</v>
      </c>
      <c r="I10" s="813">
        <f>SUM(I11:I33)</f>
        <v>0</v>
      </c>
      <c r="J10" s="813">
        <f>SUM(H10:I10)</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2920</v>
      </c>
      <c r="E11" s="438" t="s">
        <v>2921</v>
      </c>
      <c r="F11" s="439">
        <v>7</v>
      </c>
      <c r="G11" s="846"/>
      <c r="H11" s="814">
        <f>ROUND(G11*F11,2)</f>
        <v>0</v>
      </c>
      <c r="I11" s="814">
        <f>ROUND(0.25*H11,2)</f>
        <v>0</v>
      </c>
      <c r="J11" s="814">
        <f>SUM(H11:I11)</f>
        <v>0</v>
      </c>
      <c r="K11" s="440">
        <v>2.7</v>
      </c>
      <c r="L11" s="832">
        <f>K11*F11</f>
        <v>18.900000000000002</v>
      </c>
    </row>
    <row r="12" spans="1:25" s="426" customFormat="1" ht="12" customHeight="1">
      <c r="A12" s="434"/>
      <c r="B12" s="435"/>
      <c r="C12" s="442"/>
      <c r="D12" s="437" t="s">
        <v>2922</v>
      </c>
      <c r="E12" s="438"/>
      <c r="F12" s="439"/>
      <c r="G12" s="815"/>
      <c r="H12" s="815"/>
      <c r="I12" s="815"/>
      <c r="J12" s="815"/>
      <c r="K12" s="440"/>
      <c r="L12" s="832"/>
      <c r="M12" s="425"/>
      <c r="N12" s="425"/>
      <c r="O12" s="425"/>
      <c r="P12" s="425"/>
      <c r="Q12" s="425"/>
      <c r="R12" s="425"/>
      <c r="S12" s="425"/>
      <c r="T12" s="425"/>
      <c r="U12" s="425"/>
      <c r="V12" s="425"/>
      <c r="W12" s="425"/>
      <c r="X12" s="425"/>
      <c r="Y12" s="425"/>
    </row>
    <row r="13" spans="1:25" s="426" customFormat="1" ht="12" customHeight="1">
      <c r="A13" s="434">
        <v>2</v>
      </c>
      <c r="B13" s="435"/>
      <c r="C13" s="442" t="s">
        <v>2923</v>
      </c>
      <c r="D13" s="437" t="s">
        <v>2924</v>
      </c>
      <c r="E13" s="438" t="s">
        <v>2921</v>
      </c>
      <c r="F13" s="439">
        <v>14</v>
      </c>
      <c r="G13" s="847"/>
      <c r="H13" s="814">
        <f>ROUND(G13*F13,2)</f>
        <v>0</v>
      </c>
      <c r="I13" s="814">
        <f>ROUND(0.15*H13,2)</f>
        <v>0</v>
      </c>
      <c r="J13" s="814">
        <f>SUM(H13:I13)</f>
        <v>0</v>
      </c>
      <c r="K13" s="440">
        <v>0.3</v>
      </c>
      <c r="L13" s="832">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2925</v>
      </c>
      <c r="E14" s="438" t="s">
        <v>2921</v>
      </c>
      <c r="F14" s="439">
        <v>1</v>
      </c>
      <c r="G14" s="846"/>
      <c r="H14" s="814">
        <f>ROUND(G14*F14,2)</f>
        <v>0</v>
      </c>
      <c r="I14" s="814">
        <f>ROUND(0.25*H14,2)</f>
        <v>0</v>
      </c>
      <c r="J14" s="814">
        <f>SUM(H14:I14)</f>
        <v>0</v>
      </c>
      <c r="K14" s="440">
        <v>2</v>
      </c>
      <c r="L14" s="832">
        <f>K14*F14</f>
        <v>2</v>
      </c>
    </row>
    <row r="15" spans="1:25" s="426" customFormat="1" ht="12" customHeight="1">
      <c r="A15" s="434"/>
      <c r="B15" s="435"/>
      <c r="C15" s="442"/>
      <c r="D15" s="437" t="s">
        <v>2922</v>
      </c>
      <c r="E15" s="438"/>
      <c r="F15" s="439"/>
      <c r="G15" s="815"/>
      <c r="H15" s="814"/>
      <c r="I15" s="815"/>
      <c r="J15" s="815"/>
      <c r="K15" s="440"/>
      <c r="L15" s="832"/>
      <c r="M15" s="425"/>
      <c r="N15" s="425"/>
      <c r="O15" s="425"/>
      <c r="P15" s="425"/>
      <c r="Q15" s="425"/>
      <c r="R15" s="425"/>
      <c r="S15" s="425"/>
      <c r="T15" s="425"/>
      <c r="U15" s="425"/>
      <c r="V15" s="425"/>
      <c r="W15" s="425"/>
      <c r="X15" s="425"/>
      <c r="Y15" s="425"/>
    </row>
    <row r="16" spans="1:25" s="426" customFormat="1" ht="12" customHeight="1">
      <c r="A16" s="434">
        <v>4</v>
      </c>
      <c r="B16" s="435"/>
      <c r="C16" s="442" t="s">
        <v>2926</v>
      </c>
      <c r="D16" s="437" t="s">
        <v>2927</v>
      </c>
      <c r="E16" s="438" t="s">
        <v>2921</v>
      </c>
      <c r="F16" s="439">
        <v>2</v>
      </c>
      <c r="G16" s="847"/>
      <c r="H16" s="814">
        <f t="shared" ref="H16:H40" si="0">ROUND(G16*F16,2)</f>
        <v>0</v>
      </c>
      <c r="I16" s="814">
        <f>ROUND(0.15*H16,2)</f>
        <v>0</v>
      </c>
      <c r="J16" s="814">
        <f>SUM(H16:I16)</f>
        <v>0</v>
      </c>
      <c r="K16" s="440">
        <v>0.3</v>
      </c>
      <c r="L16" s="832">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2928</v>
      </c>
      <c r="E17" s="438" t="s">
        <v>2921</v>
      </c>
      <c r="F17" s="439">
        <v>3</v>
      </c>
      <c r="G17" s="846"/>
      <c r="H17" s="814">
        <f t="shared" si="0"/>
        <v>0</v>
      </c>
      <c r="I17" s="814">
        <f>ROUND(0.25*H17,2)</f>
        <v>0</v>
      </c>
      <c r="J17" s="814">
        <f>SUM(H17:I17)</f>
        <v>0</v>
      </c>
      <c r="K17" s="440">
        <v>2</v>
      </c>
      <c r="L17" s="832">
        <f>K17*F17</f>
        <v>6</v>
      </c>
    </row>
    <row r="18" spans="1:25" s="426" customFormat="1" ht="12" customHeight="1">
      <c r="A18" s="434"/>
      <c r="B18" s="435"/>
      <c r="C18" s="442"/>
      <c r="D18" s="437" t="s">
        <v>2922</v>
      </c>
      <c r="E18" s="438"/>
      <c r="F18" s="439"/>
      <c r="G18" s="815"/>
      <c r="H18" s="814"/>
      <c r="I18" s="815"/>
      <c r="J18" s="815"/>
      <c r="K18" s="440"/>
      <c r="L18" s="832"/>
      <c r="M18" s="425"/>
      <c r="N18" s="425"/>
      <c r="O18" s="425"/>
      <c r="P18" s="425"/>
      <c r="Q18" s="425"/>
      <c r="R18" s="425"/>
      <c r="S18" s="425"/>
      <c r="T18" s="425"/>
      <c r="U18" s="425"/>
      <c r="V18" s="425"/>
      <c r="W18" s="425"/>
      <c r="X18" s="425"/>
      <c r="Y18" s="425"/>
    </row>
    <row r="19" spans="1:25" s="426" customFormat="1" ht="12" customHeight="1">
      <c r="A19" s="434">
        <v>6</v>
      </c>
      <c r="B19" s="435"/>
      <c r="C19" s="442" t="s">
        <v>2929</v>
      </c>
      <c r="D19" s="437" t="s">
        <v>2930</v>
      </c>
      <c r="E19" s="438" t="s">
        <v>2921</v>
      </c>
      <c r="F19" s="439">
        <v>6</v>
      </c>
      <c r="G19" s="847"/>
      <c r="H19" s="814">
        <f t="shared" si="0"/>
        <v>0</v>
      </c>
      <c r="I19" s="814">
        <f>ROUND(0.15*H19,2)</f>
        <v>0</v>
      </c>
      <c r="J19" s="814">
        <f t="shared" ref="J19:J33" si="1">SUM(H19:I19)</f>
        <v>0</v>
      </c>
      <c r="K19" s="440">
        <v>0.3</v>
      </c>
      <c r="L19" s="832">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2931</v>
      </c>
      <c r="E20" s="444" t="s">
        <v>2932</v>
      </c>
      <c r="F20" s="445">
        <v>42</v>
      </c>
      <c r="G20" s="847"/>
      <c r="H20" s="814">
        <f t="shared" si="0"/>
        <v>0</v>
      </c>
      <c r="I20" s="814">
        <f>ROUND(0.25*H20,2)</f>
        <v>0</v>
      </c>
      <c r="J20" s="814">
        <f t="shared" si="1"/>
        <v>0</v>
      </c>
      <c r="K20" s="440">
        <v>3.4</v>
      </c>
      <c r="L20" s="832">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2933</v>
      </c>
      <c r="E21" s="444" t="s">
        <v>2932</v>
      </c>
      <c r="F21" s="445">
        <v>117</v>
      </c>
      <c r="G21" s="847"/>
      <c r="H21" s="814">
        <f t="shared" si="0"/>
        <v>0</v>
      </c>
      <c r="I21" s="814">
        <f>ROUND(0.25*H21,2)</f>
        <v>0</v>
      </c>
      <c r="J21" s="814">
        <f t="shared" si="1"/>
        <v>0</v>
      </c>
      <c r="K21" s="440">
        <v>3.2</v>
      </c>
      <c r="L21" s="832">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2934</v>
      </c>
      <c r="E22" s="438" t="s">
        <v>2921</v>
      </c>
      <c r="F22" s="439">
        <v>7</v>
      </c>
      <c r="G22" s="847"/>
      <c r="H22" s="814">
        <f t="shared" si="0"/>
        <v>0</v>
      </c>
      <c r="I22" s="814">
        <f>ROUND(0.15*H22,2)</f>
        <v>0</v>
      </c>
      <c r="J22" s="814">
        <f t="shared" si="1"/>
        <v>0</v>
      </c>
      <c r="K22" s="448">
        <v>2</v>
      </c>
      <c r="L22" s="832">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2935</v>
      </c>
      <c r="E23" s="438" t="s">
        <v>2921</v>
      </c>
      <c r="F23" s="439">
        <v>1</v>
      </c>
      <c r="G23" s="847"/>
      <c r="H23" s="814">
        <f t="shared" si="0"/>
        <v>0</v>
      </c>
      <c r="I23" s="814">
        <f t="shared" ref="I23:I24" si="3">ROUND(0.15*H23,2)</f>
        <v>0</v>
      </c>
      <c r="J23" s="814">
        <f t="shared" si="1"/>
        <v>0</v>
      </c>
      <c r="K23" s="448">
        <v>2</v>
      </c>
      <c r="L23" s="832">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2936</v>
      </c>
      <c r="E24" s="438" t="s">
        <v>2921</v>
      </c>
      <c r="F24" s="439">
        <v>3</v>
      </c>
      <c r="G24" s="847"/>
      <c r="H24" s="814">
        <f t="shared" si="0"/>
        <v>0</v>
      </c>
      <c r="I24" s="814">
        <f t="shared" si="3"/>
        <v>0</v>
      </c>
      <c r="J24" s="814">
        <f t="shared" si="1"/>
        <v>0</v>
      </c>
      <c r="K24" s="448">
        <v>2</v>
      </c>
      <c r="L24" s="832">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2937</v>
      </c>
      <c r="E25" s="438" t="s">
        <v>2921</v>
      </c>
      <c r="F25" s="439">
        <v>4</v>
      </c>
      <c r="G25" s="847"/>
      <c r="H25" s="814">
        <f t="shared" si="0"/>
        <v>0</v>
      </c>
      <c r="I25" s="814">
        <f t="shared" ref="I25:I33" si="4">ROUND(0.25*H25,2)</f>
        <v>0</v>
      </c>
      <c r="J25" s="814">
        <f t="shared" si="1"/>
        <v>0</v>
      </c>
      <c r="K25" s="448">
        <v>0</v>
      </c>
      <c r="L25" s="832">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2938</v>
      </c>
      <c r="E26" s="438" t="s">
        <v>2921</v>
      </c>
      <c r="F26" s="439">
        <v>1</v>
      </c>
      <c r="G26" s="847"/>
      <c r="H26" s="814">
        <f t="shared" si="0"/>
        <v>0</v>
      </c>
      <c r="I26" s="814">
        <f t="shared" si="4"/>
        <v>0</v>
      </c>
      <c r="J26" s="814">
        <f t="shared" si="1"/>
        <v>0</v>
      </c>
      <c r="K26" s="448">
        <v>0</v>
      </c>
      <c r="L26" s="832">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2939</v>
      </c>
      <c r="E27" s="438" t="s">
        <v>2921</v>
      </c>
      <c r="F27" s="439">
        <v>4</v>
      </c>
      <c r="G27" s="847"/>
      <c r="H27" s="814">
        <f t="shared" si="0"/>
        <v>0</v>
      </c>
      <c r="I27" s="814">
        <f t="shared" si="4"/>
        <v>0</v>
      </c>
      <c r="J27" s="814">
        <f t="shared" si="1"/>
        <v>0</v>
      </c>
      <c r="K27" s="448">
        <v>0</v>
      </c>
      <c r="L27" s="832">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2940</v>
      </c>
      <c r="E28" s="452" t="s">
        <v>2921</v>
      </c>
      <c r="F28" s="453">
        <v>6</v>
      </c>
      <c r="G28" s="848"/>
      <c r="H28" s="814">
        <f t="shared" si="0"/>
        <v>0</v>
      </c>
      <c r="I28" s="814">
        <f t="shared" si="4"/>
        <v>0</v>
      </c>
      <c r="J28" s="829">
        <f t="shared" si="1"/>
        <v>0</v>
      </c>
      <c r="K28" s="454">
        <v>0.5</v>
      </c>
      <c r="L28" s="833">
        <f t="shared" ref="L28:L33" si="5">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2941</v>
      </c>
      <c r="E29" s="452" t="s">
        <v>2921</v>
      </c>
      <c r="F29" s="453">
        <v>5</v>
      </c>
      <c r="G29" s="848"/>
      <c r="H29" s="814">
        <f t="shared" si="0"/>
        <v>0</v>
      </c>
      <c r="I29" s="814">
        <f t="shared" si="4"/>
        <v>0</v>
      </c>
      <c r="J29" s="829">
        <f t="shared" si="1"/>
        <v>0</v>
      </c>
      <c r="K29" s="454">
        <v>0.4</v>
      </c>
      <c r="L29" s="833">
        <f t="shared" si="5"/>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2942</v>
      </c>
      <c r="E30" s="452" t="s">
        <v>2921</v>
      </c>
      <c r="F30" s="453">
        <v>25</v>
      </c>
      <c r="G30" s="848"/>
      <c r="H30" s="814">
        <f t="shared" si="0"/>
        <v>0</v>
      </c>
      <c r="I30" s="814">
        <f t="shared" si="4"/>
        <v>0</v>
      </c>
      <c r="J30" s="829">
        <f t="shared" si="1"/>
        <v>0</v>
      </c>
      <c r="K30" s="454">
        <v>0.3</v>
      </c>
      <c r="L30" s="833">
        <f t="shared" si="5"/>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2943</v>
      </c>
      <c r="E31" s="452" t="s">
        <v>2921</v>
      </c>
      <c r="F31" s="453">
        <v>8</v>
      </c>
      <c r="G31" s="848"/>
      <c r="H31" s="814">
        <f t="shared" si="0"/>
        <v>0</v>
      </c>
      <c r="I31" s="814">
        <f t="shared" si="4"/>
        <v>0</v>
      </c>
      <c r="J31" s="829">
        <f t="shared" si="1"/>
        <v>0</v>
      </c>
      <c r="K31" s="454">
        <v>2</v>
      </c>
      <c r="L31" s="833">
        <f t="shared" si="5"/>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2944</v>
      </c>
      <c r="E32" s="452" t="s">
        <v>2921</v>
      </c>
      <c r="F32" s="453">
        <v>4</v>
      </c>
      <c r="G32" s="848"/>
      <c r="H32" s="814">
        <f t="shared" si="0"/>
        <v>0</v>
      </c>
      <c r="I32" s="814">
        <f t="shared" si="4"/>
        <v>0</v>
      </c>
      <c r="J32" s="829">
        <f t="shared" si="1"/>
        <v>0</v>
      </c>
      <c r="K32" s="454">
        <v>2.2999999999999998</v>
      </c>
      <c r="L32" s="833">
        <f t="shared" si="5"/>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2945</v>
      </c>
      <c r="E33" s="452" t="s">
        <v>2921</v>
      </c>
      <c r="F33" s="453">
        <v>1</v>
      </c>
      <c r="G33" s="848"/>
      <c r="H33" s="814">
        <f t="shared" si="0"/>
        <v>0</v>
      </c>
      <c r="I33" s="814">
        <f t="shared" si="4"/>
        <v>0</v>
      </c>
      <c r="J33" s="829">
        <f t="shared" si="1"/>
        <v>0</v>
      </c>
      <c r="K33" s="454">
        <v>0.9</v>
      </c>
      <c r="L33" s="833">
        <f t="shared" si="5"/>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9"/>
      <c r="H34" s="814"/>
      <c r="I34" s="819"/>
      <c r="J34" s="819" t="s">
        <v>22</v>
      </c>
      <c r="K34" s="448"/>
      <c r="L34" s="834"/>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2946</v>
      </c>
      <c r="E35" s="430"/>
      <c r="F35" s="431"/>
      <c r="G35" s="826"/>
      <c r="H35" s="813">
        <f>H36+H37+H40</f>
        <v>0</v>
      </c>
      <c r="I35" s="813">
        <f>I36+I37+I40</f>
        <v>0</v>
      </c>
      <c r="J35" s="813">
        <f t="shared" ref="J35:J40" si="6">SUM(H35:I35)</f>
        <v>0</v>
      </c>
      <c r="K35" s="459"/>
      <c r="L35" s="835">
        <f>SUM(L36:L41)</f>
        <v>28</v>
      </c>
      <c r="M35" s="425"/>
      <c r="N35" s="425"/>
      <c r="O35" s="425"/>
      <c r="P35" s="425"/>
      <c r="Q35" s="425"/>
      <c r="R35" s="425"/>
      <c r="S35" s="425"/>
      <c r="T35" s="425"/>
      <c r="U35" s="425"/>
      <c r="V35" s="425"/>
      <c r="W35" s="425"/>
      <c r="X35" s="425"/>
      <c r="Y35" s="425"/>
    </row>
    <row r="36" spans="1:25" s="441" customFormat="1" ht="12">
      <c r="A36" s="434">
        <v>21</v>
      </c>
      <c r="B36" s="435"/>
      <c r="C36" s="460" t="s">
        <v>2947</v>
      </c>
      <c r="D36" s="437" t="s">
        <v>2948</v>
      </c>
      <c r="E36" s="438" t="s">
        <v>2921</v>
      </c>
      <c r="F36" s="439">
        <v>1</v>
      </c>
      <c r="G36" s="847"/>
      <c r="H36" s="814">
        <f t="shared" si="0"/>
        <v>0</v>
      </c>
      <c r="I36" s="814">
        <f t="shared" ref="I36" si="7">ROUND(0.15*H36,2)</f>
        <v>0</v>
      </c>
      <c r="J36" s="814">
        <f t="shared" si="6"/>
        <v>0</v>
      </c>
      <c r="K36" s="461">
        <v>3</v>
      </c>
      <c r="L36" s="832">
        <f>K36*F36</f>
        <v>3</v>
      </c>
    </row>
    <row r="37" spans="1:25" s="426" customFormat="1" ht="12" customHeight="1">
      <c r="A37" s="434">
        <v>22</v>
      </c>
      <c r="B37" s="435"/>
      <c r="C37" s="460" t="s">
        <v>2949</v>
      </c>
      <c r="D37" s="437" t="s">
        <v>2950</v>
      </c>
      <c r="E37" s="438" t="s">
        <v>2921</v>
      </c>
      <c r="F37" s="439">
        <v>1</v>
      </c>
      <c r="G37" s="846"/>
      <c r="H37" s="814">
        <f t="shared" si="0"/>
        <v>0</v>
      </c>
      <c r="I37" s="814">
        <f>ROUND(0.25*H37,2)</f>
        <v>0</v>
      </c>
      <c r="J37" s="814">
        <f t="shared" si="6"/>
        <v>0</v>
      </c>
      <c r="K37" s="440">
        <v>2.5</v>
      </c>
      <c r="L37" s="832">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2951</v>
      </c>
      <c r="D38" s="437" t="s">
        <v>2952</v>
      </c>
      <c r="E38" s="438" t="s">
        <v>2921</v>
      </c>
      <c r="F38" s="439">
        <v>1</v>
      </c>
      <c r="G38" s="847"/>
      <c r="H38" s="814">
        <f t="shared" si="0"/>
        <v>0</v>
      </c>
      <c r="I38" s="814">
        <f t="shared" ref="I38" si="8">ROUND(0.15*H38,2)</f>
        <v>0</v>
      </c>
      <c r="J38" s="814">
        <f t="shared" si="6"/>
        <v>0</v>
      </c>
      <c r="K38" s="461">
        <v>3</v>
      </c>
      <c r="L38" s="832">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2953</v>
      </c>
      <c r="D39" s="437" t="s">
        <v>2954</v>
      </c>
      <c r="E39" s="438" t="s">
        <v>2921</v>
      </c>
      <c r="F39" s="439">
        <v>1</v>
      </c>
      <c r="G39" s="846"/>
      <c r="H39" s="814">
        <f t="shared" si="0"/>
        <v>0</v>
      </c>
      <c r="I39" s="814">
        <f>ROUND(0.25*H39,2)</f>
        <v>0</v>
      </c>
      <c r="J39" s="814">
        <f t="shared" si="6"/>
        <v>0</v>
      </c>
      <c r="K39" s="440">
        <v>2.5</v>
      </c>
      <c r="L39" s="832">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2955</v>
      </c>
      <c r="E40" s="438" t="s">
        <v>2932</v>
      </c>
      <c r="F40" s="439">
        <v>1</v>
      </c>
      <c r="G40" s="847"/>
      <c r="H40" s="814">
        <f t="shared" si="0"/>
        <v>0</v>
      </c>
      <c r="I40" s="814">
        <f>ROUND(0.25*H40,2)</f>
        <v>0</v>
      </c>
      <c r="J40" s="814">
        <f t="shared" si="6"/>
        <v>0</v>
      </c>
      <c r="K40" s="448">
        <v>17</v>
      </c>
      <c r="L40" s="832">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32"/>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2956</v>
      </c>
      <c r="E42" s="430"/>
      <c r="F42" s="431"/>
      <c r="G42" s="826"/>
      <c r="H42" s="813">
        <f>SUM(H43:H49)</f>
        <v>0</v>
      </c>
      <c r="I42" s="813">
        <f>SUM(I43:I49)</f>
        <v>0</v>
      </c>
      <c r="J42" s="813">
        <f>SUM(H42:I42)</f>
        <v>0</v>
      </c>
      <c r="K42" s="459"/>
      <c r="L42" s="835">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2957</v>
      </c>
      <c r="E43" s="438"/>
      <c r="F43" s="439"/>
      <c r="G43" s="815"/>
      <c r="H43" s="814"/>
      <c r="I43" s="814"/>
      <c r="J43" s="814" t="s">
        <v>22</v>
      </c>
      <c r="K43" s="440"/>
      <c r="L43" s="832"/>
    </row>
    <row r="44" spans="1:25" s="426" customFormat="1" ht="24" customHeight="1">
      <c r="A44" s="434">
        <v>26</v>
      </c>
      <c r="B44" s="435"/>
      <c r="C44" s="436">
        <v>42738</v>
      </c>
      <c r="D44" s="463" t="s">
        <v>2958</v>
      </c>
      <c r="E44" s="438" t="s">
        <v>2921</v>
      </c>
      <c r="F44" s="439">
        <v>4</v>
      </c>
      <c r="G44" s="849"/>
      <c r="H44" s="814">
        <f t="shared" ref="H44" si="9">ROUND(G44*F44,2)</f>
        <v>0</v>
      </c>
      <c r="I44" s="814">
        <f t="shared" ref="I44" si="10">ROUND(0.15*H44,2)</f>
        <v>0</v>
      </c>
      <c r="J44" s="827">
        <f>SUM(H44:I44)</f>
        <v>0</v>
      </c>
      <c r="K44" s="464">
        <v>48</v>
      </c>
      <c r="L44" s="836">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2959</v>
      </c>
      <c r="E45" s="438"/>
      <c r="F45" s="439"/>
      <c r="G45" s="815"/>
      <c r="H45" s="814"/>
      <c r="I45" s="814"/>
      <c r="J45" s="814" t="s">
        <v>22</v>
      </c>
      <c r="K45" s="440"/>
      <c r="L45" s="832"/>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2960</v>
      </c>
      <c r="E46" s="438" t="s">
        <v>2921</v>
      </c>
      <c r="F46" s="439">
        <v>4</v>
      </c>
      <c r="G46" s="849"/>
      <c r="H46" s="814">
        <f t="shared" ref="H46" si="11">ROUND(G46*F46,2)</f>
        <v>0</v>
      </c>
      <c r="I46" s="814">
        <f t="shared" ref="I46" si="12">ROUND(0.15*H46,2)</f>
        <v>0</v>
      </c>
      <c r="J46" s="827">
        <f>SUM(H46:I46)</f>
        <v>0</v>
      </c>
      <c r="K46" s="464">
        <v>15</v>
      </c>
      <c r="L46" s="836">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2961</v>
      </c>
      <c r="E47" s="438"/>
      <c r="F47" s="439"/>
      <c r="G47" s="815"/>
      <c r="H47" s="814"/>
      <c r="I47" s="814"/>
      <c r="J47" s="814" t="s">
        <v>22</v>
      </c>
      <c r="K47" s="440"/>
      <c r="L47" s="832"/>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2962</v>
      </c>
      <c r="E48" s="438" t="s">
        <v>2932</v>
      </c>
      <c r="F48" s="445">
        <v>20</v>
      </c>
      <c r="G48" s="847"/>
      <c r="H48" s="814">
        <f t="shared" ref="H48" si="13">ROUND(G48*F48,2)</f>
        <v>0</v>
      </c>
      <c r="I48" s="814">
        <f>ROUND(0.25*H48,2)</f>
        <v>0</v>
      </c>
      <c r="J48" s="814">
        <f>SUM(H48:I48)</f>
        <v>0</v>
      </c>
      <c r="K48" s="440">
        <v>1</v>
      </c>
      <c r="L48" s="832">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8"/>
      <c r="H49" s="816"/>
      <c r="I49" s="816"/>
      <c r="J49" s="828"/>
      <c r="K49" s="470"/>
      <c r="L49" s="837"/>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2963</v>
      </c>
      <c r="E50" s="430"/>
      <c r="F50" s="431"/>
      <c r="G50" s="826"/>
      <c r="H50" s="813">
        <f>SUM(H51:H68)</f>
        <v>0</v>
      </c>
      <c r="I50" s="813">
        <f>SUM(I51:I68)</f>
        <v>0</v>
      </c>
      <c r="J50" s="813">
        <f>SUM(H50:I50)</f>
        <v>0</v>
      </c>
      <c r="K50" s="459"/>
      <c r="L50" s="835">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2964</v>
      </c>
      <c r="E51" s="438"/>
      <c r="F51" s="439"/>
      <c r="G51" s="815"/>
      <c r="H51" s="814"/>
      <c r="I51" s="814"/>
      <c r="J51" s="814" t="s">
        <v>22</v>
      </c>
      <c r="K51" s="440"/>
      <c r="L51" s="832"/>
    </row>
    <row r="52" spans="1:25" s="426" customFormat="1" ht="24" customHeight="1">
      <c r="A52" s="434">
        <v>29</v>
      </c>
      <c r="B52" s="435"/>
      <c r="C52" s="436">
        <v>42739</v>
      </c>
      <c r="D52" s="463" t="s">
        <v>2965</v>
      </c>
      <c r="E52" s="438" t="s">
        <v>2921</v>
      </c>
      <c r="F52" s="439">
        <v>1</v>
      </c>
      <c r="G52" s="849"/>
      <c r="H52" s="814">
        <f t="shared" ref="H52" si="14">ROUND(G52*F52,2)</f>
        <v>0</v>
      </c>
      <c r="I52" s="814">
        <f t="shared" ref="I52" si="15">ROUND(0.15*H52,2)</f>
        <v>0</v>
      </c>
      <c r="J52" s="827">
        <f>SUM(H52:I52)</f>
        <v>0</v>
      </c>
      <c r="K52" s="464">
        <v>316</v>
      </c>
      <c r="L52" s="836">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2966</v>
      </c>
      <c r="E53" s="438"/>
      <c r="F53" s="439"/>
      <c r="G53" s="815"/>
      <c r="H53" s="814"/>
      <c r="I53" s="814"/>
      <c r="J53" s="814" t="s">
        <v>22</v>
      </c>
      <c r="K53" s="440"/>
      <c r="L53" s="832"/>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2967</v>
      </c>
      <c r="E54" s="438" t="s">
        <v>2921</v>
      </c>
      <c r="F54" s="439">
        <v>4</v>
      </c>
      <c r="G54" s="849"/>
      <c r="H54" s="814">
        <f t="shared" ref="H54" si="16">ROUND(G54*F54,2)</f>
        <v>0</v>
      </c>
      <c r="I54" s="814">
        <f t="shared" ref="I54" si="17">ROUND(0.15*H54,2)</f>
        <v>0</v>
      </c>
      <c r="J54" s="827">
        <f>SUM(H54:I54)</f>
        <v>0</v>
      </c>
      <c r="K54" s="464">
        <v>15</v>
      </c>
      <c r="L54" s="836">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2968</v>
      </c>
      <c r="E55" s="438"/>
      <c r="F55" s="439"/>
      <c r="G55" s="815"/>
      <c r="H55" s="814"/>
      <c r="I55" s="814"/>
      <c r="J55" s="814" t="s">
        <v>22</v>
      </c>
      <c r="K55" s="440"/>
      <c r="L55" s="832"/>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2967</v>
      </c>
      <c r="E56" s="438" t="s">
        <v>2921</v>
      </c>
      <c r="F56" s="439">
        <v>7</v>
      </c>
      <c r="G56" s="849"/>
      <c r="H56" s="814">
        <f t="shared" ref="H56" si="18">ROUND(G56*F56,2)</f>
        <v>0</v>
      </c>
      <c r="I56" s="814">
        <f t="shared" ref="I56" si="19">ROUND(0.15*H56,2)</f>
        <v>0</v>
      </c>
      <c r="J56" s="827">
        <f>SUM(H56:I56)</f>
        <v>0</v>
      </c>
      <c r="K56" s="464">
        <v>15</v>
      </c>
      <c r="L56" s="836">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2968</v>
      </c>
      <c r="E57" s="438"/>
      <c r="F57" s="439"/>
      <c r="G57" s="815"/>
      <c r="H57" s="814"/>
      <c r="I57" s="814"/>
      <c r="J57" s="814" t="s">
        <v>22</v>
      </c>
      <c r="K57" s="440"/>
      <c r="L57" s="832"/>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2967</v>
      </c>
      <c r="E58" s="438" t="s">
        <v>2921</v>
      </c>
      <c r="F58" s="439">
        <v>2</v>
      </c>
      <c r="G58" s="849"/>
      <c r="H58" s="814">
        <f t="shared" ref="H58" si="20">ROUND(G58*F58,2)</f>
        <v>0</v>
      </c>
      <c r="I58" s="814">
        <f t="shared" ref="I58" si="21">ROUND(0.15*H58,2)</f>
        <v>0</v>
      </c>
      <c r="J58" s="827">
        <f>SUM(H58:I58)</f>
        <v>0</v>
      </c>
      <c r="K58" s="464">
        <v>15</v>
      </c>
      <c r="L58" s="836">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2968</v>
      </c>
      <c r="E59" s="438"/>
      <c r="F59" s="439"/>
      <c r="G59" s="815"/>
      <c r="H59" s="814"/>
      <c r="I59" s="814"/>
      <c r="J59" s="814" t="s">
        <v>22</v>
      </c>
      <c r="K59" s="440"/>
      <c r="L59" s="832"/>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2967</v>
      </c>
      <c r="E60" s="438" t="s">
        <v>2921</v>
      </c>
      <c r="F60" s="439">
        <v>3</v>
      </c>
      <c r="G60" s="849"/>
      <c r="H60" s="814">
        <f t="shared" ref="H60" si="22">ROUND(G60*F60,2)</f>
        <v>0</v>
      </c>
      <c r="I60" s="814">
        <f t="shared" ref="I60" si="23">ROUND(0.15*H60,2)</f>
        <v>0</v>
      </c>
      <c r="J60" s="827">
        <f>SUM(H60:I60)</f>
        <v>0</v>
      </c>
      <c r="K60" s="464">
        <v>15</v>
      </c>
      <c r="L60" s="836">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2968</v>
      </c>
      <c r="E61" s="438"/>
      <c r="F61" s="439"/>
      <c r="G61" s="815"/>
      <c r="H61" s="814"/>
      <c r="I61" s="814"/>
      <c r="J61" s="814" t="s">
        <v>22</v>
      </c>
      <c r="K61" s="440"/>
      <c r="L61" s="832"/>
      <c r="M61" s="425"/>
      <c r="N61" s="425"/>
      <c r="O61" s="425"/>
      <c r="P61" s="425"/>
      <c r="Q61" s="425"/>
      <c r="R61" s="425"/>
      <c r="S61" s="425"/>
      <c r="T61" s="425"/>
      <c r="U61" s="425"/>
      <c r="V61" s="425"/>
      <c r="W61" s="425"/>
      <c r="X61" s="425"/>
      <c r="Y61" s="425"/>
    </row>
    <row r="62" spans="1:25" s="426" customFormat="1" ht="12" customHeight="1">
      <c r="A62" s="443">
        <v>34</v>
      </c>
      <c r="B62" s="446"/>
      <c r="C62" s="447"/>
      <c r="D62" s="463" t="s">
        <v>2969</v>
      </c>
      <c r="E62" s="438" t="s">
        <v>2921</v>
      </c>
      <c r="F62" s="439">
        <v>9</v>
      </c>
      <c r="G62" s="849"/>
      <c r="H62" s="814">
        <f t="shared" ref="H62:H67" si="24">ROUND(G62*F62,2)</f>
        <v>0</v>
      </c>
      <c r="I62" s="814">
        <f t="shared" ref="I62:I66" si="25">ROUND(0.15*H62,2)</f>
        <v>0</v>
      </c>
      <c r="J62" s="827">
        <f t="shared" ref="J62:J67" si="26">SUM(H62:I62)</f>
        <v>0</v>
      </c>
      <c r="K62" s="464">
        <v>0</v>
      </c>
      <c r="L62" s="836">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2970</v>
      </c>
      <c r="E63" s="438" t="s">
        <v>2921</v>
      </c>
      <c r="F63" s="439">
        <v>3</v>
      </c>
      <c r="G63" s="849"/>
      <c r="H63" s="814">
        <f t="shared" si="24"/>
        <v>0</v>
      </c>
      <c r="I63" s="814">
        <f t="shared" si="25"/>
        <v>0</v>
      </c>
      <c r="J63" s="827">
        <f t="shared" si="26"/>
        <v>0</v>
      </c>
      <c r="K63" s="464">
        <v>0</v>
      </c>
      <c r="L63" s="836">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2971</v>
      </c>
      <c r="E64" s="438" t="s">
        <v>2921</v>
      </c>
      <c r="F64" s="439">
        <v>3</v>
      </c>
      <c r="G64" s="849"/>
      <c r="H64" s="814">
        <f t="shared" si="24"/>
        <v>0</v>
      </c>
      <c r="I64" s="814">
        <f t="shared" si="25"/>
        <v>0</v>
      </c>
      <c r="J64" s="827">
        <f t="shared" si="26"/>
        <v>0</v>
      </c>
      <c r="K64" s="464">
        <v>0</v>
      </c>
      <c r="L64" s="836">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2972</v>
      </c>
      <c r="E65" s="438" t="s">
        <v>2921</v>
      </c>
      <c r="F65" s="439">
        <v>12</v>
      </c>
      <c r="G65" s="849"/>
      <c r="H65" s="814">
        <f t="shared" si="24"/>
        <v>0</v>
      </c>
      <c r="I65" s="814">
        <f t="shared" si="25"/>
        <v>0</v>
      </c>
      <c r="J65" s="827">
        <f t="shared" si="26"/>
        <v>0</v>
      </c>
      <c r="K65" s="464">
        <v>0</v>
      </c>
      <c r="L65" s="836">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2973</v>
      </c>
      <c r="E66" s="438" t="s">
        <v>2921</v>
      </c>
      <c r="F66" s="439">
        <v>16</v>
      </c>
      <c r="G66" s="849"/>
      <c r="H66" s="814">
        <f t="shared" si="24"/>
        <v>0</v>
      </c>
      <c r="I66" s="814">
        <f t="shared" si="25"/>
        <v>0</v>
      </c>
      <c r="J66" s="827">
        <f t="shared" si="26"/>
        <v>0</v>
      </c>
      <c r="K66" s="464">
        <v>0</v>
      </c>
      <c r="L66" s="836">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2962</v>
      </c>
      <c r="E67" s="438" t="s">
        <v>2932</v>
      </c>
      <c r="F67" s="445">
        <v>115</v>
      </c>
      <c r="G67" s="847"/>
      <c r="H67" s="814">
        <f t="shared" si="24"/>
        <v>0</v>
      </c>
      <c r="I67" s="814">
        <f>ROUND(0.25*H67,2)</f>
        <v>0</v>
      </c>
      <c r="J67" s="814">
        <f t="shared" si="26"/>
        <v>0</v>
      </c>
      <c r="K67" s="440">
        <v>1</v>
      </c>
      <c r="L67" s="832">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32"/>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2974</v>
      </c>
      <c r="E69" s="430"/>
      <c r="F69" s="431"/>
      <c r="G69" s="826"/>
      <c r="H69" s="813">
        <f>SUM(H70:H83)</f>
        <v>0</v>
      </c>
      <c r="I69" s="813">
        <f>SUM(I70:I83)</f>
        <v>0</v>
      </c>
      <c r="J69" s="813">
        <f>SUM(H69:I69)</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2964</v>
      </c>
      <c r="E70" s="438"/>
      <c r="F70" s="439"/>
      <c r="G70" s="815"/>
      <c r="H70" s="814"/>
      <c r="I70" s="814"/>
      <c r="J70" s="814" t="s">
        <v>22</v>
      </c>
      <c r="K70" s="440"/>
      <c r="L70" s="832"/>
    </row>
    <row r="71" spans="1:25" s="426" customFormat="1" ht="24" customHeight="1">
      <c r="A71" s="434">
        <v>40</v>
      </c>
      <c r="B71" s="435"/>
      <c r="C71" s="436">
        <v>42740</v>
      </c>
      <c r="D71" s="463" t="s">
        <v>2975</v>
      </c>
      <c r="E71" s="438" t="s">
        <v>2921</v>
      </c>
      <c r="F71" s="439">
        <v>1</v>
      </c>
      <c r="G71" s="849"/>
      <c r="H71" s="814">
        <f t="shared" ref="H71" si="27">ROUND(G71*F71,2)</f>
        <v>0</v>
      </c>
      <c r="I71" s="814">
        <f t="shared" ref="I71" si="28">ROUND(0.15*H71,2)</f>
        <v>0</v>
      </c>
      <c r="J71" s="827">
        <f>SUM(H71:I71)</f>
        <v>0</v>
      </c>
      <c r="K71" s="464">
        <v>200</v>
      </c>
      <c r="L71" s="836">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2966</v>
      </c>
      <c r="E72" s="438"/>
      <c r="F72" s="439"/>
      <c r="G72" s="815"/>
      <c r="H72" s="814"/>
      <c r="I72" s="814"/>
      <c r="J72" s="814" t="s">
        <v>22</v>
      </c>
      <c r="K72" s="440"/>
      <c r="L72" s="832"/>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2967</v>
      </c>
      <c r="E73" s="438" t="s">
        <v>2921</v>
      </c>
      <c r="F73" s="439">
        <v>2</v>
      </c>
      <c r="G73" s="849"/>
      <c r="H73" s="814">
        <f t="shared" ref="H73" si="29">ROUND(G73*F73,2)</f>
        <v>0</v>
      </c>
      <c r="I73" s="814">
        <f t="shared" ref="I73" si="30">ROUND(0.15*H73,2)</f>
        <v>0</v>
      </c>
      <c r="J73" s="827">
        <f>SUM(H73:I73)</f>
        <v>0</v>
      </c>
      <c r="K73" s="464">
        <v>15</v>
      </c>
      <c r="L73" s="836">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2968</v>
      </c>
      <c r="E74" s="438"/>
      <c r="F74" s="439"/>
      <c r="G74" s="815"/>
      <c r="H74" s="814"/>
      <c r="I74" s="814"/>
      <c r="J74" s="814" t="s">
        <v>22</v>
      </c>
      <c r="K74" s="440"/>
      <c r="L74" s="832"/>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2967</v>
      </c>
      <c r="E75" s="438" t="s">
        <v>2921</v>
      </c>
      <c r="F75" s="439">
        <v>4</v>
      </c>
      <c r="G75" s="849"/>
      <c r="H75" s="814">
        <f t="shared" ref="H75" si="31">ROUND(G75*F75,2)</f>
        <v>0</v>
      </c>
      <c r="I75" s="814">
        <f t="shared" ref="I75" si="32">ROUND(0.15*H75,2)</f>
        <v>0</v>
      </c>
      <c r="J75" s="827">
        <f>SUM(H75:I75)</f>
        <v>0</v>
      </c>
      <c r="K75" s="464">
        <v>15</v>
      </c>
      <c r="L75" s="836">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2968</v>
      </c>
      <c r="E76" s="438"/>
      <c r="F76" s="439"/>
      <c r="G76" s="815"/>
      <c r="H76" s="814"/>
      <c r="I76" s="814"/>
      <c r="J76" s="814" t="s">
        <v>22</v>
      </c>
      <c r="K76" s="440"/>
      <c r="L76" s="832"/>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2967</v>
      </c>
      <c r="E77" s="438" t="s">
        <v>2921</v>
      </c>
      <c r="F77" s="439">
        <v>1</v>
      </c>
      <c r="G77" s="849"/>
      <c r="H77" s="814">
        <f t="shared" ref="H77" si="33">ROUND(G77*F77,2)</f>
        <v>0</v>
      </c>
      <c r="I77" s="814">
        <f t="shared" ref="I77" si="34">ROUND(0.15*H77,2)</f>
        <v>0</v>
      </c>
      <c r="J77" s="827">
        <f>SUM(H77:I77)</f>
        <v>0</v>
      </c>
      <c r="K77" s="464">
        <v>15</v>
      </c>
      <c r="L77" s="836">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2968</v>
      </c>
      <c r="E78" s="438"/>
      <c r="F78" s="439"/>
      <c r="G78" s="815"/>
      <c r="H78" s="814"/>
      <c r="I78" s="814"/>
      <c r="J78" s="814" t="s">
        <v>22</v>
      </c>
      <c r="K78" s="440"/>
      <c r="L78" s="832"/>
      <c r="M78" s="425"/>
      <c r="N78" s="425"/>
      <c r="O78" s="425"/>
      <c r="P78" s="425"/>
      <c r="Q78" s="425"/>
      <c r="R78" s="425"/>
      <c r="S78" s="425"/>
      <c r="T78" s="425"/>
      <c r="U78" s="425"/>
      <c r="V78" s="425"/>
      <c r="W78" s="425"/>
      <c r="X78" s="425"/>
      <c r="Y78" s="425"/>
    </row>
    <row r="79" spans="1:25" s="426" customFormat="1" ht="12" customHeight="1">
      <c r="A79" s="443">
        <v>44</v>
      </c>
      <c r="B79" s="446"/>
      <c r="C79" s="447"/>
      <c r="D79" s="463" t="s">
        <v>2969</v>
      </c>
      <c r="E79" s="438" t="s">
        <v>2921</v>
      </c>
      <c r="F79" s="439">
        <v>5</v>
      </c>
      <c r="G79" s="849"/>
      <c r="H79" s="814">
        <f t="shared" ref="H79:H83" si="35">ROUND(G79*F79,2)</f>
        <v>0</v>
      </c>
      <c r="I79" s="814">
        <f t="shared" ref="I79:I82" si="36">ROUND(0.15*H79,2)</f>
        <v>0</v>
      </c>
      <c r="J79" s="827">
        <f>SUM(H79:I79)</f>
        <v>0</v>
      </c>
      <c r="K79" s="464">
        <v>0</v>
      </c>
      <c r="L79" s="836">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2970</v>
      </c>
      <c r="E80" s="438" t="s">
        <v>2921</v>
      </c>
      <c r="F80" s="439">
        <v>1</v>
      </c>
      <c r="G80" s="849"/>
      <c r="H80" s="814">
        <f t="shared" si="35"/>
        <v>0</v>
      </c>
      <c r="I80" s="814">
        <f t="shared" si="36"/>
        <v>0</v>
      </c>
      <c r="J80" s="827">
        <f>SUM(H80:I80)</f>
        <v>0</v>
      </c>
      <c r="K80" s="464">
        <v>0</v>
      </c>
      <c r="L80" s="836">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2972</v>
      </c>
      <c r="E81" s="438" t="s">
        <v>2921</v>
      </c>
      <c r="F81" s="439">
        <v>6</v>
      </c>
      <c r="G81" s="849"/>
      <c r="H81" s="814">
        <f t="shared" si="35"/>
        <v>0</v>
      </c>
      <c r="I81" s="814">
        <f t="shared" si="36"/>
        <v>0</v>
      </c>
      <c r="J81" s="827">
        <f>SUM(H81:I81)</f>
        <v>0</v>
      </c>
      <c r="K81" s="464">
        <v>0</v>
      </c>
      <c r="L81" s="836">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2973</v>
      </c>
      <c r="E82" s="438" t="s">
        <v>2921</v>
      </c>
      <c r="F82" s="439">
        <v>7</v>
      </c>
      <c r="G82" s="849"/>
      <c r="H82" s="814">
        <f t="shared" si="35"/>
        <v>0</v>
      </c>
      <c r="I82" s="814">
        <f t="shared" si="36"/>
        <v>0</v>
      </c>
      <c r="J82" s="827">
        <f>SUM(H82:I82)</f>
        <v>0</v>
      </c>
      <c r="K82" s="464">
        <v>0</v>
      </c>
      <c r="L82" s="836">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2962</v>
      </c>
      <c r="E83" s="438" t="s">
        <v>2932</v>
      </c>
      <c r="F83" s="445">
        <v>47</v>
      </c>
      <c r="G83" s="847"/>
      <c r="H83" s="814">
        <f t="shared" si="35"/>
        <v>0</v>
      </c>
      <c r="I83" s="814">
        <f>ROUND(0.25*H83,2)</f>
        <v>0</v>
      </c>
      <c r="J83" s="814">
        <f>SUM(H83:I83)</f>
        <v>0</v>
      </c>
      <c r="K83" s="440">
        <v>1</v>
      </c>
      <c r="L83" s="832">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32"/>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2976</v>
      </c>
      <c r="E85" s="430"/>
      <c r="F85" s="472" t="s">
        <v>22</v>
      </c>
      <c r="G85" s="826"/>
      <c r="H85" s="813">
        <f>SUM(H86:H87)</f>
        <v>0</v>
      </c>
      <c r="I85" s="813">
        <f>SUM(I86:I87)</f>
        <v>0</v>
      </c>
      <c r="J85" s="813">
        <f>SUM(H85:I85)</f>
        <v>0</v>
      </c>
      <c r="K85" s="433"/>
      <c r="L85" s="835">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2977</v>
      </c>
      <c r="E86" s="438" t="s">
        <v>2202</v>
      </c>
      <c r="F86" s="439">
        <v>150</v>
      </c>
      <c r="G86" s="846"/>
      <c r="H86" s="814">
        <f t="shared" ref="H86" si="37">ROUND(G86*F86,2)</f>
        <v>0</v>
      </c>
      <c r="I86" s="814">
        <f>ROUND(0.25*H86,2)</f>
        <v>0</v>
      </c>
      <c r="J86" s="814">
        <f>SUM(H86:I86)</f>
        <v>0</v>
      </c>
      <c r="K86" s="440">
        <v>1</v>
      </c>
      <c r="L86" s="832">
        <f>K86*F86</f>
        <v>150</v>
      </c>
    </row>
    <row r="87" spans="1:25" s="426" customFormat="1" ht="12" customHeight="1" thickBot="1">
      <c r="A87" s="473"/>
      <c r="B87" s="474"/>
      <c r="C87" s="475"/>
      <c r="D87" s="476"/>
      <c r="E87" s="477"/>
      <c r="F87" s="475"/>
      <c r="G87" s="823"/>
      <c r="H87" s="817"/>
      <c r="I87" s="817"/>
      <c r="J87" s="823"/>
      <c r="K87" s="479"/>
      <c r="L87" s="838"/>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2978</v>
      </c>
      <c r="E88" s="430"/>
      <c r="F88" s="472" t="s">
        <v>22</v>
      </c>
      <c r="G88" s="826"/>
      <c r="H88" s="813">
        <f>SUM(H89:H90)</f>
        <v>0</v>
      </c>
      <c r="I88" s="813">
        <f>SUM(I89:I90)</f>
        <v>0</v>
      </c>
      <c r="J88" s="813">
        <f>SUM(H88:I88)</f>
        <v>0</v>
      </c>
      <c r="K88" s="433"/>
      <c r="L88" s="835">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2979</v>
      </c>
      <c r="E89" s="438" t="s">
        <v>182</v>
      </c>
      <c r="F89" s="439">
        <v>25</v>
      </c>
      <c r="G89" s="846"/>
      <c r="H89" s="814">
        <f t="shared" ref="H89" si="38">ROUND(G89*F89,2)</f>
        <v>0</v>
      </c>
      <c r="I89" s="814">
        <f>ROUND(0.25*H89,2)</f>
        <v>0</v>
      </c>
      <c r="J89" s="815">
        <f>SUM(H89:I89)</f>
        <v>0</v>
      </c>
      <c r="K89" s="440">
        <v>0.7</v>
      </c>
      <c r="L89" s="832">
        <f>K89*F89</f>
        <v>17.5</v>
      </c>
    </row>
    <row r="90" spans="1:25" s="426" customFormat="1" ht="12.75" thickBot="1">
      <c r="A90" s="481"/>
      <c r="B90" s="474"/>
      <c r="C90" s="475"/>
      <c r="D90" s="477"/>
      <c r="E90" s="482"/>
      <c r="F90" s="483"/>
      <c r="G90" s="823"/>
      <c r="H90" s="817"/>
      <c r="I90" s="817"/>
      <c r="J90" s="823"/>
      <c r="K90" s="484"/>
      <c r="L90" s="839"/>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2980</v>
      </c>
      <c r="E91" s="485"/>
      <c r="F91" s="486" t="s">
        <v>22</v>
      </c>
      <c r="G91" s="826"/>
      <c r="H91" s="813">
        <f>SUM(H92:H93)</f>
        <v>0</v>
      </c>
      <c r="I91" s="813">
        <f>SUM(I92:I93)</f>
        <v>0</v>
      </c>
      <c r="J91" s="813">
        <f>SUM(H91:I91)</f>
        <v>0</v>
      </c>
      <c r="K91" s="459"/>
      <c r="L91" s="835">
        <f>SUM(L92:L93)</f>
        <v>98.899999999999991</v>
      </c>
    </row>
    <row r="92" spans="1:25" s="426" customFormat="1" ht="12">
      <c r="A92" s="487">
        <v>51</v>
      </c>
      <c r="B92" s="488"/>
      <c r="C92" s="489" t="s">
        <v>22</v>
      </c>
      <c r="D92" s="490" t="s">
        <v>2981</v>
      </c>
      <c r="E92" s="491" t="s">
        <v>182</v>
      </c>
      <c r="F92" s="492">
        <v>23</v>
      </c>
      <c r="G92" s="850"/>
      <c r="H92" s="814">
        <f t="shared" ref="H92" si="39">ROUND(G92*F92,2)</f>
        <v>0</v>
      </c>
      <c r="I92" s="814">
        <f>ROUND(0.25*H92,2)</f>
        <v>0</v>
      </c>
      <c r="J92" s="822">
        <f>SUM(H92:I92)</f>
        <v>0</v>
      </c>
      <c r="K92" s="493">
        <v>4.3</v>
      </c>
      <c r="L92" s="832">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3"/>
      <c r="H93" s="817"/>
      <c r="I93" s="817"/>
      <c r="J93" s="823"/>
      <c r="K93" s="479"/>
      <c r="L93" s="839"/>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2982</v>
      </c>
      <c r="E94" s="485"/>
      <c r="F94" s="486" t="s">
        <v>22</v>
      </c>
      <c r="G94" s="826"/>
      <c r="H94" s="813">
        <f>SUM(H95:H98)</f>
        <v>0</v>
      </c>
      <c r="I94" s="813">
        <f>SUM(I95:I98)</f>
        <v>0</v>
      </c>
      <c r="J94" s="813">
        <f>SUM(H94:I94)</f>
        <v>0</v>
      </c>
      <c r="K94" s="459"/>
      <c r="L94" s="835">
        <f>SUM(L95:L98)</f>
        <v>0</v>
      </c>
    </row>
    <row r="95" spans="1:25" s="426" customFormat="1" ht="12" customHeight="1">
      <c r="A95" s="497">
        <v>52</v>
      </c>
      <c r="B95" s="498"/>
      <c r="C95" s="499" t="s">
        <v>22</v>
      </c>
      <c r="D95" s="500" t="s">
        <v>2983</v>
      </c>
      <c r="E95" s="500" t="s">
        <v>2202</v>
      </c>
      <c r="F95" s="501">
        <v>933</v>
      </c>
      <c r="G95" s="851"/>
      <c r="H95" s="818">
        <v>0</v>
      </c>
      <c r="I95" s="844">
        <f>ROUND(F95*G95,2)</f>
        <v>0</v>
      </c>
      <c r="J95" s="818">
        <f t="shared" ref="J95:J101" si="40">SUM(H95:I95)</f>
        <v>0</v>
      </c>
      <c r="K95" s="502">
        <v>0</v>
      </c>
      <c r="L95" s="840">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2984</v>
      </c>
      <c r="E96" s="504" t="s">
        <v>2202</v>
      </c>
      <c r="F96" s="505">
        <v>883</v>
      </c>
      <c r="G96" s="847"/>
      <c r="H96" s="819">
        <v>0</v>
      </c>
      <c r="I96" s="825">
        <f>ROUND(F96*G96,2)</f>
        <v>0</v>
      </c>
      <c r="J96" s="819">
        <f t="shared" si="40"/>
        <v>0</v>
      </c>
      <c r="K96" s="506">
        <v>0</v>
      </c>
      <c r="L96" s="834">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2985</v>
      </c>
      <c r="E97" s="510" t="s">
        <v>2986</v>
      </c>
      <c r="F97" s="511">
        <v>1</v>
      </c>
      <c r="G97" s="852"/>
      <c r="H97" s="820">
        <v>0</v>
      </c>
      <c r="I97" s="845">
        <f>ROUND(F97*G97,2)</f>
        <v>0</v>
      </c>
      <c r="J97" s="830">
        <f>SUM(H97:I97)</f>
        <v>0</v>
      </c>
      <c r="K97" s="512">
        <v>0</v>
      </c>
      <c r="L97" s="841">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31"/>
      <c r="J98" s="823"/>
      <c r="K98" s="484"/>
      <c r="L98" s="839"/>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2987</v>
      </c>
      <c r="E99" s="485"/>
      <c r="F99" s="486" t="s">
        <v>22</v>
      </c>
      <c r="G99" s="826"/>
      <c r="H99" s="813">
        <f>SUM(H100:H103)</f>
        <v>0</v>
      </c>
      <c r="I99" s="813">
        <f>SUM(I100:I103)</f>
        <v>0</v>
      </c>
      <c r="J99" s="813">
        <f>SUM(H99:I99)</f>
        <v>0</v>
      </c>
      <c r="K99" s="459"/>
      <c r="L99" s="835">
        <f>SUM(L100:L103)</f>
        <v>0</v>
      </c>
    </row>
    <row r="100" spans="1:25" s="426" customFormat="1" ht="12">
      <c r="A100" s="515">
        <v>55</v>
      </c>
      <c r="B100" s="516"/>
      <c r="C100" s="517" t="s">
        <v>22</v>
      </c>
      <c r="D100" s="518" t="s">
        <v>2988</v>
      </c>
      <c r="E100" s="518" t="s">
        <v>2989</v>
      </c>
      <c r="F100" s="519">
        <v>90</v>
      </c>
      <c r="G100" s="853"/>
      <c r="H100" s="821">
        <v>0</v>
      </c>
      <c r="I100" s="844">
        <f>ROUND(F100*G100,2)</f>
        <v>0</v>
      </c>
      <c r="J100" s="821">
        <f t="shared" si="40"/>
        <v>0</v>
      </c>
      <c r="K100" s="520">
        <v>0</v>
      </c>
      <c r="L100" s="842">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2990</v>
      </c>
      <c r="E101" s="504" t="s">
        <v>2989</v>
      </c>
      <c r="F101" s="505">
        <v>90</v>
      </c>
      <c r="G101" s="847"/>
      <c r="H101" s="819">
        <v>0</v>
      </c>
      <c r="I101" s="825">
        <f>ROUND(F101*G101,2)</f>
        <v>0</v>
      </c>
      <c r="J101" s="819">
        <f t="shared" si="40"/>
        <v>0</v>
      </c>
      <c r="K101" s="506">
        <v>0</v>
      </c>
      <c r="L101" s="834">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2991</v>
      </c>
      <c r="E102" s="491" t="s">
        <v>2989</v>
      </c>
      <c r="F102" s="521">
        <v>60</v>
      </c>
      <c r="G102" s="850"/>
      <c r="H102" s="822">
        <v>0</v>
      </c>
      <c r="I102" s="845">
        <f>ROUND(F102*G102,2)</f>
        <v>0</v>
      </c>
      <c r="J102" s="822">
        <f>SUM(H102:I102)</f>
        <v>0</v>
      </c>
      <c r="K102" s="522">
        <v>0</v>
      </c>
      <c r="L102" s="843">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3"/>
      <c r="I103" s="817"/>
      <c r="J103" s="823"/>
      <c r="K103" s="484"/>
      <c r="L103" s="839"/>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2992</v>
      </c>
      <c r="E104" s="525"/>
      <c r="F104" s="526" t="s">
        <v>22</v>
      </c>
      <c r="G104" s="527"/>
      <c r="H104" s="824">
        <f>H99+H94+H91+H88+H85+H69+H50+H42+H35+H10</f>
        <v>0</v>
      </c>
      <c r="I104" s="824">
        <f>I99+I94+I91+I88+I85+I69+I50+I42+I35+I10</f>
        <v>0</v>
      </c>
      <c r="J104" s="824">
        <f>J99+J94+J91+J88+J85+J69+J50+J42+J35+J10</f>
        <v>0</v>
      </c>
      <c r="K104" s="528"/>
      <c r="L104" s="824">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kKEsDfmWpVFufYNLjAwZNIe3imP1Wx7mEF7AkSRqEOG+7GDMIUglsuHwfpCQ1s9soAuA1HLizZtzWOJuKGjVWQ==" saltValue="5fmpAlt3Q5P8+7DKHRViS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H86" sqref="H86"/>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2621</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RAV8606 - Vytápění</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2622</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RAV8606 - Vytápění</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2623</v>
      </c>
      <c r="F80" s="284" t="s">
        <v>2624</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2625</v>
      </c>
      <c r="F81" s="288" t="s">
        <v>2626</v>
      </c>
      <c r="G81" s="289" t="s">
        <v>194</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278</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278</v>
      </c>
      <c r="BM81" s="196" t="s">
        <v>2627</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K22" sqref="K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2994</v>
      </c>
      <c r="D3" s="91" t="s">
        <v>2882</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2995</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4" activePane="bottomLeft" state="frozen"/>
      <selection activeCell="B37" sqref="B37"/>
      <selection pane="bottomLeft" activeCell="O18" sqref="O18"/>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2996</v>
      </c>
      <c r="G3" s="117" t="s">
        <v>53</v>
      </c>
      <c r="H3" s="118" t="s">
        <v>49</v>
      </c>
      <c r="I3" s="118" t="s">
        <v>2997</v>
      </c>
      <c r="J3" s="119" t="s">
        <v>163</v>
      </c>
      <c r="K3" s="117" t="s">
        <v>164</v>
      </c>
      <c r="L3" s="116" t="s">
        <v>2998</v>
      </c>
      <c r="M3" s="116" t="s">
        <v>2999</v>
      </c>
      <c r="N3" s="116" t="s">
        <v>3000</v>
      </c>
      <c r="O3" s="116" t="s">
        <v>3001</v>
      </c>
      <c r="P3" s="116" t="s">
        <v>2994</v>
      </c>
      <c r="Q3" s="116" t="s">
        <v>3002</v>
      </c>
      <c r="R3" s="116" t="s">
        <v>2882</v>
      </c>
      <c r="S3" s="116" t="s">
        <v>3003</v>
      </c>
      <c r="T3" s="116" t="s">
        <v>2884</v>
      </c>
      <c r="U3" s="116" t="s">
        <v>2820</v>
      </c>
      <c r="V3" s="116" t="s">
        <v>38</v>
      </c>
      <c r="W3" s="116" t="s">
        <v>44</v>
      </c>
      <c r="X3" s="119" t="s">
        <v>3004</v>
      </c>
      <c r="Y3" s="118" t="s">
        <v>2839</v>
      </c>
      <c r="Z3" s="118" t="s">
        <v>3005</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3430</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3007</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3008</v>
      </c>
      <c r="B7" s="145" t="s">
        <v>3009</v>
      </c>
      <c r="C7" s="145" t="s">
        <v>3010</v>
      </c>
      <c r="D7" s="145" t="s">
        <v>3011</v>
      </c>
      <c r="E7" s="145" t="s">
        <v>3012</v>
      </c>
      <c r="F7" s="146">
        <v>1</v>
      </c>
      <c r="G7" s="147" t="s">
        <v>3013</v>
      </c>
      <c r="H7" s="148" t="s">
        <v>3431</v>
      </c>
      <c r="I7" s="148"/>
      <c r="J7" s="149" t="s">
        <v>3432</v>
      </c>
      <c r="K7" s="147" t="s">
        <v>2989</v>
      </c>
      <c r="L7" s="150">
        <v>80</v>
      </c>
      <c r="M7" s="151">
        <v>0</v>
      </c>
      <c r="N7" s="150">
        <f>L7*(1+M7/100)</f>
        <v>80</v>
      </c>
      <c r="O7" s="811"/>
      <c r="P7" s="152">
        <f>ROUND(N7*O7,2)</f>
        <v>0</v>
      </c>
      <c r="Q7" s="153"/>
      <c r="R7" s="151">
        <f>N7*Q7</f>
        <v>0</v>
      </c>
      <c r="S7" s="153"/>
      <c r="T7" s="151">
        <f>N7*S7</f>
        <v>0</v>
      </c>
      <c r="U7" s="152">
        <v>21</v>
      </c>
      <c r="V7" s="152">
        <f>P7*(U7/100)</f>
        <v>0</v>
      </c>
      <c r="W7" s="152">
        <f>P7+V7</f>
        <v>0</v>
      </c>
      <c r="X7" s="149"/>
      <c r="Y7" s="148" t="s">
        <v>3016</v>
      </c>
      <c r="Z7" s="148" t="s">
        <v>3017</v>
      </c>
    </row>
    <row r="8" spans="1:26" s="145" customFormat="1" ht="12" outlineLevel="2">
      <c r="F8" s="146">
        <v>2</v>
      </c>
      <c r="G8" s="147" t="s">
        <v>3013</v>
      </c>
      <c r="H8" s="148" t="s">
        <v>3433</v>
      </c>
      <c r="I8" s="148"/>
      <c r="J8" s="149" t="s">
        <v>3434</v>
      </c>
      <c r="K8" s="147" t="s">
        <v>194</v>
      </c>
      <c r="L8" s="150">
        <v>50</v>
      </c>
      <c r="M8" s="151">
        <v>0</v>
      </c>
      <c r="N8" s="150">
        <f>L8*(1+M8/100)</f>
        <v>50</v>
      </c>
      <c r="O8" s="811"/>
      <c r="P8" s="152">
        <f>ROUND(N8*O8,2)</f>
        <v>0</v>
      </c>
      <c r="Q8" s="153"/>
      <c r="R8" s="151">
        <f>N8*Q8</f>
        <v>0</v>
      </c>
      <c r="S8" s="153"/>
      <c r="T8" s="151">
        <f>N8*S8</f>
        <v>0</v>
      </c>
      <c r="U8" s="152">
        <v>21</v>
      </c>
      <c r="V8" s="152">
        <f>P8*(U8/100)</f>
        <v>0</v>
      </c>
      <c r="W8" s="152">
        <f>P8+V8</f>
        <v>0</v>
      </c>
      <c r="X8" s="149"/>
      <c r="Y8" s="148" t="s">
        <v>3016</v>
      </c>
      <c r="Z8" s="148" t="s">
        <v>3017</v>
      </c>
    </row>
    <row r="9" spans="1:26" outlineLevel="2"/>
    <row r="10" spans="1:26" s="136" customFormat="1" ht="16.5" customHeight="1" outlineLevel="1">
      <c r="F10" s="137"/>
      <c r="G10" s="121"/>
      <c r="H10" s="138"/>
      <c r="I10" s="138"/>
      <c r="J10" s="138" t="s">
        <v>3018</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3029</v>
      </c>
      <c r="H11" s="148" t="s">
        <v>3036</v>
      </c>
      <c r="I11" s="148" t="s">
        <v>3037</v>
      </c>
      <c r="J11" s="149" t="s">
        <v>3038</v>
      </c>
      <c r="K11" s="147" t="s">
        <v>3039</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3016</v>
      </c>
      <c r="Z11" s="148" t="s">
        <v>1395</v>
      </c>
    </row>
    <row r="12" spans="1:26" s="145" customFormat="1" ht="36" outlineLevel="2">
      <c r="F12" s="146">
        <v>4</v>
      </c>
      <c r="G12" s="147" t="s">
        <v>3029</v>
      </c>
      <c r="H12" s="148" t="s">
        <v>3033</v>
      </c>
      <c r="I12" s="148" t="s">
        <v>3034</v>
      </c>
      <c r="J12" s="149" t="s">
        <v>3035</v>
      </c>
      <c r="K12" s="147" t="s">
        <v>906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3016</v>
      </c>
      <c r="Z12" s="148" t="s">
        <v>1395</v>
      </c>
    </row>
    <row r="13" spans="1:26" s="145" customFormat="1" ht="12" outlineLevel="2">
      <c r="F13" s="146">
        <v>5</v>
      </c>
      <c r="G13" s="147" t="s">
        <v>3013</v>
      </c>
      <c r="H13" s="148" t="s">
        <v>3435</v>
      </c>
      <c r="I13" s="148"/>
      <c r="J13" s="149" t="s">
        <v>3436</v>
      </c>
      <c r="K13" s="147" t="s">
        <v>906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3016</v>
      </c>
      <c r="Z13" s="148" t="s">
        <v>1395</v>
      </c>
    </row>
    <row r="14" spans="1:26" s="145" customFormat="1" ht="12" outlineLevel="2">
      <c r="F14" s="146">
        <v>6</v>
      </c>
      <c r="G14" s="147" t="s">
        <v>3013</v>
      </c>
      <c r="H14" s="148" t="s">
        <v>3437</v>
      </c>
      <c r="I14" s="148"/>
      <c r="J14" s="149" t="s">
        <v>3438</v>
      </c>
      <c r="K14" s="147" t="s">
        <v>906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3016</v>
      </c>
      <c r="Z14" s="148" t="s">
        <v>1395</v>
      </c>
    </row>
    <row r="15" spans="1:26" s="145" customFormat="1" ht="12" outlineLevel="2">
      <c r="F15" s="146">
        <v>7</v>
      </c>
      <c r="G15" s="147" t="s">
        <v>3013</v>
      </c>
      <c r="H15" s="148" t="s">
        <v>3439</v>
      </c>
      <c r="I15" s="148"/>
      <c r="J15" s="149" t="s">
        <v>3440</v>
      </c>
      <c r="K15" s="147" t="s">
        <v>906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3016</v>
      </c>
      <c r="Z15" s="148" t="s">
        <v>1395</v>
      </c>
    </row>
    <row r="16" spans="1:26" s="145" customFormat="1" ht="12" outlineLevel="2">
      <c r="F16" s="146">
        <v>8</v>
      </c>
      <c r="G16" s="147" t="s">
        <v>3013</v>
      </c>
      <c r="H16" s="148" t="s">
        <v>3021</v>
      </c>
      <c r="I16" s="148"/>
      <c r="J16" s="149" t="s">
        <v>3441</v>
      </c>
      <c r="K16" s="147" t="s">
        <v>906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3016</v>
      </c>
      <c r="Z16" s="148" t="s">
        <v>1395</v>
      </c>
    </row>
    <row r="17" spans="6:26" s="145" customFormat="1" ht="12" outlineLevel="2">
      <c r="F17" s="146">
        <v>9</v>
      </c>
      <c r="G17" s="147" t="s">
        <v>3013</v>
      </c>
      <c r="H17" s="148" t="s">
        <v>3023</v>
      </c>
      <c r="I17" s="148"/>
      <c r="J17" s="149" t="s">
        <v>3442</v>
      </c>
      <c r="K17" s="147" t="s">
        <v>906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3016</v>
      </c>
      <c r="Z17" s="148" t="s">
        <v>1395</v>
      </c>
    </row>
    <row r="18" spans="6:26" s="145" customFormat="1" ht="12" outlineLevel="2">
      <c r="F18" s="146">
        <v>10</v>
      </c>
      <c r="G18" s="147" t="s">
        <v>3013</v>
      </c>
      <c r="H18" s="148" t="s">
        <v>3027</v>
      </c>
      <c r="I18" s="148"/>
      <c r="J18" s="149" t="s">
        <v>3443</v>
      </c>
      <c r="K18" s="147" t="s">
        <v>906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3016</v>
      </c>
      <c r="Z18" s="148" t="s">
        <v>1395</v>
      </c>
    </row>
    <row r="19" spans="6:26" outlineLevel="2"/>
    <row r="20" spans="6:26" s="136" customFormat="1" ht="16.5" customHeight="1" outlineLevel="1">
      <c r="F20" s="137"/>
      <c r="G20" s="121"/>
      <c r="H20" s="138"/>
      <c r="I20" s="138"/>
      <c r="J20" s="138" t="s">
        <v>3444</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3029</v>
      </c>
      <c r="H21" s="148" t="s">
        <v>3445</v>
      </c>
      <c r="I21" s="148" t="s">
        <v>3446</v>
      </c>
      <c r="J21" s="149" t="s">
        <v>3447</v>
      </c>
      <c r="K21" s="147" t="s">
        <v>3039</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3016</v>
      </c>
      <c r="Z21" s="148" t="s">
        <v>3448</v>
      </c>
    </row>
    <row r="22" spans="6:26" s="145" customFormat="1" ht="12" outlineLevel="2">
      <c r="F22" s="146">
        <v>12</v>
      </c>
      <c r="G22" s="147" t="s">
        <v>3029</v>
      </c>
      <c r="H22" s="148" t="s">
        <v>3449</v>
      </c>
      <c r="I22" s="148" t="s">
        <v>3450</v>
      </c>
      <c r="J22" s="149" t="s">
        <v>3451</v>
      </c>
      <c r="K22" s="147" t="s">
        <v>1255</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3016</v>
      </c>
      <c r="Z22" s="148" t="s">
        <v>3448</v>
      </c>
    </row>
    <row r="23" spans="6:26" s="145" customFormat="1" ht="24" outlineLevel="2">
      <c r="F23" s="146">
        <v>13</v>
      </c>
      <c r="G23" s="147" t="s">
        <v>3029</v>
      </c>
      <c r="H23" s="148" t="s">
        <v>3452</v>
      </c>
      <c r="I23" s="148" t="s">
        <v>3453</v>
      </c>
      <c r="J23" s="149" t="s">
        <v>3454</v>
      </c>
      <c r="K23" s="147" t="s">
        <v>1255</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3016</v>
      </c>
      <c r="Z23" s="148" t="s">
        <v>3448</v>
      </c>
    </row>
    <row r="24" spans="6:26" s="145" customFormat="1" ht="12" outlineLevel="2">
      <c r="F24" s="146">
        <v>14</v>
      </c>
      <c r="G24" s="147" t="s">
        <v>3029</v>
      </c>
      <c r="H24" s="148" t="s">
        <v>3455</v>
      </c>
      <c r="I24" s="148" t="s">
        <v>3456</v>
      </c>
      <c r="J24" s="149" t="s">
        <v>3457</v>
      </c>
      <c r="K24" s="147" t="s">
        <v>1255</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3016</v>
      </c>
      <c r="Z24" s="148" t="s">
        <v>3448</v>
      </c>
    </row>
    <row r="25" spans="6:26" s="145" customFormat="1" ht="24" outlineLevel="2">
      <c r="F25" s="146">
        <v>15</v>
      </c>
      <c r="G25" s="147" t="s">
        <v>3029</v>
      </c>
      <c r="H25" s="148" t="s">
        <v>3458</v>
      </c>
      <c r="I25" s="148" t="s">
        <v>3459</v>
      </c>
      <c r="J25" s="149" t="s">
        <v>3460</v>
      </c>
      <c r="K25" s="147" t="s">
        <v>194</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3016</v>
      </c>
      <c r="Z25" s="148" t="s">
        <v>3448</v>
      </c>
    </row>
    <row r="26" spans="6:26" s="145" customFormat="1" ht="36" outlineLevel="2">
      <c r="F26" s="146">
        <v>16</v>
      </c>
      <c r="G26" s="147" t="s">
        <v>3029</v>
      </c>
      <c r="H26" s="148" t="s">
        <v>3461</v>
      </c>
      <c r="I26" s="148" t="s">
        <v>3462</v>
      </c>
      <c r="J26" s="149" t="s">
        <v>3463</v>
      </c>
      <c r="K26" s="147" t="s">
        <v>1255</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3016</v>
      </c>
      <c r="Z26" s="148" t="s">
        <v>3448</v>
      </c>
    </row>
    <row r="27" spans="6:26" outlineLevel="2">
      <c r="P27" s="152"/>
    </row>
    <row r="28" spans="6:26" s="136" customFormat="1" ht="16.5" customHeight="1" outlineLevel="1">
      <c r="F28" s="137"/>
      <c r="G28" s="121"/>
      <c r="H28" s="138"/>
      <c r="I28" s="138"/>
      <c r="J28" s="138" t="s">
        <v>3464</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3029</v>
      </c>
      <c r="H29" s="148" t="s">
        <v>3465</v>
      </c>
      <c r="I29" s="148" t="s">
        <v>3466</v>
      </c>
      <c r="J29" s="149" t="s">
        <v>3467</v>
      </c>
      <c r="K29" s="147" t="s">
        <v>3039</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3016</v>
      </c>
      <c r="Z29" s="148" t="s">
        <v>3468</v>
      </c>
    </row>
    <row r="30" spans="6:26" s="145" customFormat="1" ht="24" outlineLevel="2">
      <c r="F30" s="146">
        <v>18</v>
      </c>
      <c r="G30" s="147" t="s">
        <v>3029</v>
      </c>
      <c r="H30" s="148" t="s">
        <v>3469</v>
      </c>
      <c r="I30" s="148" t="s">
        <v>3470</v>
      </c>
      <c r="J30" s="149" t="s">
        <v>3471</v>
      </c>
      <c r="K30" s="147" t="s">
        <v>906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3016</v>
      </c>
      <c r="Z30" s="148" t="s">
        <v>3468</v>
      </c>
    </row>
    <row r="31" spans="6:26" s="145" customFormat="1" ht="24" outlineLevel="2">
      <c r="F31" s="146">
        <v>19</v>
      </c>
      <c r="G31" s="147" t="s">
        <v>3029</v>
      </c>
      <c r="H31" s="148" t="s">
        <v>3472</v>
      </c>
      <c r="I31" s="148" t="s">
        <v>3473</v>
      </c>
      <c r="J31" s="149" t="s">
        <v>3474</v>
      </c>
      <c r="K31" s="147" t="s">
        <v>906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3016</v>
      </c>
      <c r="Z31" s="148" t="s">
        <v>3468</v>
      </c>
    </row>
    <row r="32" spans="6:26" s="145" customFormat="1" ht="24" outlineLevel="2">
      <c r="F32" s="146">
        <v>20</v>
      </c>
      <c r="G32" s="147" t="s">
        <v>3029</v>
      </c>
      <c r="H32" s="148" t="s">
        <v>3475</v>
      </c>
      <c r="I32" s="148" t="s">
        <v>3476</v>
      </c>
      <c r="J32" s="149" t="s">
        <v>3477</v>
      </c>
      <c r="K32" s="147" t="s">
        <v>906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3016</v>
      </c>
      <c r="Z32" s="148" t="s">
        <v>3468</v>
      </c>
    </row>
    <row r="33" spans="6:26" s="145" customFormat="1" ht="24" outlineLevel="2">
      <c r="F33" s="146">
        <v>21</v>
      </c>
      <c r="G33" s="147" t="s">
        <v>3029</v>
      </c>
      <c r="H33" s="148" t="s">
        <v>3478</v>
      </c>
      <c r="I33" s="148" t="s">
        <v>3479</v>
      </c>
      <c r="J33" s="149" t="s">
        <v>3480</v>
      </c>
      <c r="K33" s="147" t="s">
        <v>906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3016</v>
      </c>
      <c r="Z33" s="148" t="s">
        <v>3468</v>
      </c>
    </row>
    <row r="34" spans="6:26" s="145" customFormat="1" ht="24" outlineLevel="2">
      <c r="F34" s="146">
        <v>22</v>
      </c>
      <c r="G34" s="147" t="s">
        <v>3029</v>
      </c>
      <c r="H34" s="148" t="s">
        <v>3481</v>
      </c>
      <c r="I34" s="148" t="s">
        <v>3482</v>
      </c>
      <c r="J34" s="149" t="s">
        <v>3483</v>
      </c>
      <c r="K34" s="147" t="s">
        <v>906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3016</v>
      </c>
      <c r="Z34" s="148" t="s">
        <v>3468</v>
      </c>
    </row>
    <row r="35" spans="6:26" s="145" customFormat="1" ht="24" outlineLevel="2">
      <c r="F35" s="146">
        <v>23</v>
      </c>
      <c r="G35" s="147" t="s">
        <v>3029</v>
      </c>
      <c r="H35" s="148" t="s">
        <v>3484</v>
      </c>
      <c r="I35" s="148" t="s">
        <v>3485</v>
      </c>
      <c r="J35" s="149" t="s">
        <v>3486</v>
      </c>
      <c r="K35" s="147" t="s">
        <v>906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3016</v>
      </c>
      <c r="Z35" s="148" t="s">
        <v>3468</v>
      </c>
    </row>
    <row r="36" spans="6:26" s="145" customFormat="1" ht="24" outlineLevel="2">
      <c r="F36" s="146">
        <v>24</v>
      </c>
      <c r="G36" s="147" t="s">
        <v>3029</v>
      </c>
      <c r="H36" s="148" t="s">
        <v>3487</v>
      </c>
      <c r="I36" s="148" t="s">
        <v>3488</v>
      </c>
      <c r="J36" s="149" t="s">
        <v>3489</v>
      </c>
      <c r="K36" s="147" t="s">
        <v>194</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3016</v>
      </c>
      <c r="Z36" s="148" t="s">
        <v>3468</v>
      </c>
    </row>
    <row r="37" spans="6:26" s="145" customFormat="1" ht="24" outlineLevel="2">
      <c r="F37" s="146">
        <v>25</v>
      </c>
      <c r="G37" s="147" t="s">
        <v>3029</v>
      </c>
      <c r="H37" s="148" t="s">
        <v>3490</v>
      </c>
      <c r="I37" s="148" t="s">
        <v>3491</v>
      </c>
      <c r="J37" s="149" t="s">
        <v>3492</v>
      </c>
      <c r="K37" s="147" t="s">
        <v>194</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3016</v>
      </c>
      <c r="Z37" s="148" t="s">
        <v>3468</v>
      </c>
    </row>
    <row r="38" spans="6:26" s="145" customFormat="1" ht="24" outlineLevel="2">
      <c r="F38" s="146">
        <v>26</v>
      </c>
      <c r="G38" s="147" t="s">
        <v>3029</v>
      </c>
      <c r="H38" s="148" t="s">
        <v>3493</v>
      </c>
      <c r="I38" s="148" t="s">
        <v>3494</v>
      </c>
      <c r="J38" s="149" t="s">
        <v>3495</v>
      </c>
      <c r="K38" s="147" t="s">
        <v>194</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3016</v>
      </c>
      <c r="Z38" s="148" t="s">
        <v>3468</v>
      </c>
    </row>
    <row r="39" spans="6:26" s="145" customFormat="1" ht="24" outlineLevel="2">
      <c r="F39" s="146">
        <v>27</v>
      </c>
      <c r="G39" s="147" t="s">
        <v>3029</v>
      </c>
      <c r="H39" s="148" t="s">
        <v>3496</v>
      </c>
      <c r="I39" s="148" t="s">
        <v>3497</v>
      </c>
      <c r="J39" s="149" t="s">
        <v>3498</v>
      </c>
      <c r="K39" s="147" t="s">
        <v>906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3016</v>
      </c>
      <c r="Z39" s="148" t="s">
        <v>3468</v>
      </c>
    </row>
    <row r="40" spans="6:26" outlineLevel="2"/>
    <row r="41" spans="6:26" s="136" customFormat="1" ht="16.5" customHeight="1" outlineLevel="1">
      <c r="F41" s="137"/>
      <c r="G41" s="121"/>
      <c r="H41" s="138"/>
      <c r="I41" s="138"/>
      <c r="J41" s="138" t="s">
        <v>3499</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3029</v>
      </c>
      <c r="H42" s="148" t="s">
        <v>3500</v>
      </c>
      <c r="I42" s="148" t="s">
        <v>3501</v>
      </c>
      <c r="J42" s="149" t="s">
        <v>3502</v>
      </c>
      <c r="K42" s="147" t="s">
        <v>194</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3016</v>
      </c>
      <c r="Z42" s="148" t="s">
        <v>3503</v>
      </c>
    </row>
    <row r="43" spans="6:26" s="145" customFormat="1" ht="24" outlineLevel="2">
      <c r="F43" s="146">
        <v>29</v>
      </c>
      <c r="G43" s="147" t="s">
        <v>3029</v>
      </c>
      <c r="H43" s="148" t="s">
        <v>3504</v>
      </c>
      <c r="I43" s="148" t="s">
        <v>3505</v>
      </c>
      <c r="J43" s="149" t="s">
        <v>3506</v>
      </c>
      <c r="K43" s="147" t="s">
        <v>194</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3016</v>
      </c>
      <c r="Z43" s="148" t="s">
        <v>3503</v>
      </c>
    </row>
    <row r="44" spans="6:26" s="145" customFormat="1" ht="12" outlineLevel="2">
      <c r="F44" s="146">
        <v>30</v>
      </c>
      <c r="G44" s="147" t="s">
        <v>3029</v>
      </c>
      <c r="H44" s="148" t="s">
        <v>3507</v>
      </c>
      <c r="I44" s="148" t="s">
        <v>3508</v>
      </c>
      <c r="J44" s="149" t="s">
        <v>3509</v>
      </c>
      <c r="K44" s="147" t="s">
        <v>3039</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3016</v>
      </c>
      <c r="Z44" s="148" t="s">
        <v>3503</v>
      </c>
    </row>
    <row r="45" spans="6:26" s="145" customFormat="1" ht="12" outlineLevel="2">
      <c r="F45" s="146">
        <v>31</v>
      </c>
      <c r="G45" s="147" t="s">
        <v>3029</v>
      </c>
      <c r="H45" s="148" t="s">
        <v>3510</v>
      </c>
      <c r="I45" s="148" t="s">
        <v>3511</v>
      </c>
      <c r="J45" s="149" t="s">
        <v>3512</v>
      </c>
      <c r="K45" s="147" t="s">
        <v>194</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3016</v>
      </c>
      <c r="Z45" s="148" t="s">
        <v>3503</v>
      </c>
    </row>
    <row r="46" spans="6:26" s="145" customFormat="1" ht="12" outlineLevel="2">
      <c r="F46" s="146">
        <v>32</v>
      </c>
      <c r="G46" s="147" t="s">
        <v>3029</v>
      </c>
      <c r="H46" s="148" t="s">
        <v>3513</v>
      </c>
      <c r="I46" s="148" t="s">
        <v>3514</v>
      </c>
      <c r="J46" s="149" t="s">
        <v>3515</v>
      </c>
      <c r="K46" s="147" t="s">
        <v>194</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3016</v>
      </c>
      <c r="Z46" s="148" t="s">
        <v>3503</v>
      </c>
    </row>
    <row r="47" spans="6:26" s="145" customFormat="1" ht="12" outlineLevel="2">
      <c r="F47" s="146">
        <v>33</v>
      </c>
      <c r="G47" s="147" t="s">
        <v>3029</v>
      </c>
      <c r="H47" s="148" t="s">
        <v>3516</v>
      </c>
      <c r="I47" s="148" t="s">
        <v>3517</v>
      </c>
      <c r="J47" s="149" t="s">
        <v>3518</v>
      </c>
      <c r="K47" s="147" t="s">
        <v>194</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3016</v>
      </c>
      <c r="Z47" s="148" t="s">
        <v>3503</v>
      </c>
    </row>
    <row r="48" spans="6:26" s="145" customFormat="1" ht="24" outlineLevel="2">
      <c r="F48" s="146">
        <v>34</v>
      </c>
      <c r="G48" s="147" t="s">
        <v>3029</v>
      </c>
      <c r="H48" s="148" t="s">
        <v>3519</v>
      </c>
      <c r="I48" s="148" t="s">
        <v>3520</v>
      </c>
      <c r="J48" s="149" t="s">
        <v>3521</v>
      </c>
      <c r="K48" s="147" t="s">
        <v>194</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3016</v>
      </c>
      <c r="Z48" s="148" t="s">
        <v>3503</v>
      </c>
    </row>
    <row r="49" spans="6:26" s="145" customFormat="1" ht="12" outlineLevel="2">
      <c r="F49" s="146">
        <v>35</v>
      </c>
      <c r="G49" s="147" t="s">
        <v>3029</v>
      </c>
      <c r="H49" s="148" t="s">
        <v>3522</v>
      </c>
      <c r="I49" s="148" t="s">
        <v>3523</v>
      </c>
      <c r="J49" s="149" t="s">
        <v>3524</v>
      </c>
      <c r="K49" s="147" t="s">
        <v>194</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3016</v>
      </c>
      <c r="Z49" s="148" t="s">
        <v>3503</v>
      </c>
    </row>
    <row r="50" spans="6:26" s="145" customFormat="1" ht="24" outlineLevel="2">
      <c r="F50" s="146">
        <v>36</v>
      </c>
      <c r="G50" s="147" t="s">
        <v>3029</v>
      </c>
      <c r="H50" s="148" t="s">
        <v>3525</v>
      </c>
      <c r="I50" s="148" t="s">
        <v>3526</v>
      </c>
      <c r="J50" s="149" t="s">
        <v>3527</v>
      </c>
      <c r="K50" s="147" t="s">
        <v>194</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3016</v>
      </c>
      <c r="Z50" s="148" t="s">
        <v>3503</v>
      </c>
    </row>
    <row r="51" spans="6:26" s="145" customFormat="1" ht="24" outlineLevel="2">
      <c r="F51" s="146">
        <v>37</v>
      </c>
      <c r="G51" s="147" t="s">
        <v>3029</v>
      </c>
      <c r="H51" s="148" t="s">
        <v>3528</v>
      </c>
      <c r="I51" s="148" t="s">
        <v>3529</v>
      </c>
      <c r="J51" s="149" t="s">
        <v>3530</v>
      </c>
      <c r="K51" s="147" t="s">
        <v>194</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3016</v>
      </c>
      <c r="Z51" s="148" t="s">
        <v>3503</v>
      </c>
    </row>
    <row r="52" spans="6:26" s="145" customFormat="1" ht="24" outlineLevel="2">
      <c r="F52" s="146">
        <v>38</v>
      </c>
      <c r="G52" s="147" t="s">
        <v>3029</v>
      </c>
      <c r="H52" s="148" t="s">
        <v>3531</v>
      </c>
      <c r="I52" s="148" t="s">
        <v>3532</v>
      </c>
      <c r="J52" s="149" t="s">
        <v>3533</v>
      </c>
      <c r="K52" s="147" t="s">
        <v>194</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3016</v>
      </c>
      <c r="Z52" s="148" t="s">
        <v>3503</v>
      </c>
    </row>
    <row r="53" spans="6:26" s="145" customFormat="1" ht="24" outlineLevel="2">
      <c r="F53" s="146">
        <v>39</v>
      </c>
      <c r="G53" s="147" t="s">
        <v>3029</v>
      </c>
      <c r="H53" s="148" t="s">
        <v>3534</v>
      </c>
      <c r="I53" s="148" t="s">
        <v>3535</v>
      </c>
      <c r="J53" s="149" t="s">
        <v>3536</v>
      </c>
      <c r="K53" s="147" t="s">
        <v>194</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3016</v>
      </c>
      <c r="Z53" s="148" t="s">
        <v>3503</v>
      </c>
    </row>
    <row r="54" spans="6:26" s="145" customFormat="1" ht="12" outlineLevel="2">
      <c r="F54" s="146">
        <v>40</v>
      </c>
      <c r="G54" s="147" t="s">
        <v>3013</v>
      </c>
      <c r="H54" s="148" t="s">
        <v>3537</v>
      </c>
      <c r="I54" s="148"/>
      <c r="J54" s="149" t="s">
        <v>3538</v>
      </c>
      <c r="K54" s="147" t="s">
        <v>194</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3016</v>
      </c>
      <c r="Z54" s="148" t="s">
        <v>3503</v>
      </c>
    </row>
    <row r="55" spans="6:26" s="145" customFormat="1" ht="12" outlineLevel="2">
      <c r="F55" s="146">
        <v>41</v>
      </c>
      <c r="G55" s="147" t="s">
        <v>3013</v>
      </c>
      <c r="H55" s="148" t="s">
        <v>3539</v>
      </c>
      <c r="I55" s="148"/>
      <c r="J55" s="149" t="s">
        <v>3540</v>
      </c>
      <c r="K55" s="147" t="s">
        <v>194</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3016</v>
      </c>
      <c r="Z55" s="148" t="s">
        <v>3503</v>
      </c>
    </row>
    <row r="56" spans="6:26" s="145" customFormat="1" ht="24" outlineLevel="2">
      <c r="F56" s="146">
        <v>42</v>
      </c>
      <c r="G56" s="147" t="s">
        <v>3013</v>
      </c>
      <c r="H56" s="148" t="s">
        <v>3541</v>
      </c>
      <c r="I56" s="148"/>
      <c r="J56" s="149" t="s">
        <v>3542</v>
      </c>
      <c r="K56" s="147" t="s">
        <v>194</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3016</v>
      </c>
      <c r="Z56" s="148" t="s">
        <v>3503</v>
      </c>
    </row>
    <row r="57" spans="6:26" s="145" customFormat="1" ht="24" outlineLevel="2">
      <c r="F57" s="146">
        <v>43</v>
      </c>
      <c r="G57" s="147" t="s">
        <v>3013</v>
      </c>
      <c r="H57" s="148" t="s">
        <v>3543</v>
      </c>
      <c r="I57" s="148"/>
      <c r="J57" s="149" t="s">
        <v>3544</v>
      </c>
      <c r="K57" s="147" t="s">
        <v>194</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3016</v>
      </c>
      <c r="Z57" s="148" t="s">
        <v>3503</v>
      </c>
    </row>
    <row r="58" spans="6:26" s="145" customFormat="1" ht="12" outlineLevel="2">
      <c r="F58" s="146">
        <v>44</v>
      </c>
      <c r="G58" s="147" t="s">
        <v>3013</v>
      </c>
      <c r="H58" s="148" t="s">
        <v>3545</v>
      </c>
      <c r="I58" s="148"/>
      <c r="J58" s="149" t="s">
        <v>3546</v>
      </c>
      <c r="K58" s="147" t="s">
        <v>194</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3016</v>
      </c>
      <c r="Z58" s="148" t="s">
        <v>3503</v>
      </c>
    </row>
    <row r="59" spans="6:26" s="145" customFormat="1" ht="12" outlineLevel="2">
      <c r="F59" s="146">
        <v>45</v>
      </c>
      <c r="G59" s="147" t="s">
        <v>3013</v>
      </c>
      <c r="H59" s="148" t="s">
        <v>3547</v>
      </c>
      <c r="I59" s="148"/>
      <c r="J59" s="149" t="s">
        <v>3548</v>
      </c>
      <c r="K59" s="147" t="s">
        <v>194</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3016</v>
      </c>
      <c r="Z59" s="148" t="s">
        <v>3503</v>
      </c>
    </row>
    <row r="60" spans="6:26" s="145" customFormat="1" ht="12" outlineLevel="2">
      <c r="F60" s="146">
        <v>46</v>
      </c>
      <c r="G60" s="147" t="s">
        <v>3013</v>
      </c>
      <c r="H60" s="148" t="s">
        <v>3549</v>
      </c>
      <c r="I60" s="148"/>
      <c r="J60" s="149" t="s">
        <v>3550</v>
      </c>
      <c r="K60" s="147" t="s">
        <v>194</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3016</v>
      </c>
      <c r="Z60" s="148" t="s">
        <v>3503</v>
      </c>
    </row>
    <row r="61" spans="6:26" s="145" customFormat="1" ht="12" outlineLevel="2">
      <c r="F61" s="146">
        <v>47</v>
      </c>
      <c r="G61" s="147" t="s">
        <v>3013</v>
      </c>
      <c r="H61" s="148" t="s">
        <v>3551</v>
      </c>
      <c r="I61" s="148"/>
      <c r="J61" s="149" t="s">
        <v>3552</v>
      </c>
      <c r="K61" s="147" t="s">
        <v>194</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3016</v>
      </c>
      <c r="Z61" s="148" t="s">
        <v>3503</v>
      </c>
    </row>
    <row r="62" spans="6:26" s="145" customFormat="1" ht="24" outlineLevel="2">
      <c r="F62" s="146">
        <v>48</v>
      </c>
      <c r="G62" s="147" t="s">
        <v>3013</v>
      </c>
      <c r="H62" s="148" t="s">
        <v>3553</v>
      </c>
      <c r="I62" s="148"/>
      <c r="J62" s="149" t="s">
        <v>3554</v>
      </c>
      <c r="K62" s="147" t="s">
        <v>1255</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3016</v>
      </c>
      <c r="Z62" s="148" t="s">
        <v>3503</v>
      </c>
    </row>
    <row r="63" spans="6:26" s="145" customFormat="1" ht="24" outlineLevel="2">
      <c r="F63" s="146">
        <v>49</v>
      </c>
      <c r="G63" s="147" t="s">
        <v>3013</v>
      </c>
      <c r="H63" s="148" t="s">
        <v>3555</v>
      </c>
      <c r="I63" s="148"/>
      <c r="J63" s="149" t="s">
        <v>3556</v>
      </c>
      <c r="K63" s="147" t="s">
        <v>1255</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3016</v>
      </c>
      <c r="Z63" s="148" t="s">
        <v>3503</v>
      </c>
    </row>
    <row r="64" spans="6:26" s="145" customFormat="1" ht="12" outlineLevel="2">
      <c r="F64" s="146">
        <v>50</v>
      </c>
      <c r="G64" s="147" t="s">
        <v>3013</v>
      </c>
      <c r="H64" s="148" t="s">
        <v>3557</v>
      </c>
      <c r="I64" s="148"/>
      <c r="J64" s="149" t="s">
        <v>3558</v>
      </c>
      <c r="K64" s="147" t="s">
        <v>194</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3016</v>
      </c>
      <c r="Z64" s="148" t="s">
        <v>3503</v>
      </c>
    </row>
    <row r="65" spans="6:26" outlineLevel="2"/>
    <row r="66" spans="6:26" s="136" customFormat="1" ht="16.5" customHeight="1" outlineLevel="1">
      <c r="F66" s="137"/>
      <c r="G66" s="121"/>
      <c r="H66" s="138"/>
      <c r="I66" s="138"/>
      <c r="J66" s="138" t="s">
        <v>3559</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3029</v>
      </c>
      <c r="H67" s="148" t="s">
        <v>3560</v>
      </c>
      <c r="I67" s="148" t="s">
        <v>3561</v>
      </c>
      <c r="J67" s="149" t="s">
        <v>3562</v>
      </c>
      <c r="K67" s="147" t="s">
        <v>3039</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3016</v>
      </c>
      <c r="Z67" s="148" t="s">
        <v>2623</v>
      </c>
    </row>
    <row r="68" spans="6:26" s="145" customFormat="1" ht="24" outlineLevel="2">
      <c r="F68" s="146">
        <v>52</v>
      </c>
      <c r="G68" s="147" t="s">
        <v>3029</v>
      </c>
      <c r="H68" s="148" t="s">
        <v>3563</v>
      </c>
      <c r="I68" s="148" t="s">
        <v>3564</v>
      </c>
      <c r="J68" s="149" t="s">
        <v>3565</v>
      </c>
      <c r="K68" s="147" t="s">
        <v>194</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3016</v>
      </c>
      <c r="Z68" s="148" t="s">
        <v>2623</v>
      </c>
    </row>
    <row r="69" spans="6:26" s="145" customFormat="1" ht="24" outlineLevel="2">
      <c r="F69" s="146">
        <v>53</v>
      </c>
      <c r="G69" s="147" t="s">
        <v>3029</v>
      </c>
      <c r="H69" s="148" t="s">
        <v>3566</v>
      </c>
      <c r="I69" s="148" t="s">
        <v>3567</v>
      </c>
      <c r="J69" s="149" t="s">
        <v>3568</v>
      </c>
      <c r="K69" s="147" t="s">
        <v>194</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3016</v>
      </c>
      <c r="Z69" s="148" t="s">
        <v>2623</v>
      </c>
    </row>
    <row r="70" spans="6:26" s="145" customFormat="1" ht="24" outlineLevel="2">
      <c r="F70" s="146">
        <v>54</v>
      </c>
      <c r="G70" s="147" t="s">
        <v>3029</v>
      </c>
      <c r="H70" s="148" t="s">
        <v>3569</v>
      </c>
      <c r="I70" s="148" t="s">
        <v>3570</v>
      </c>
      <c r="J70" s="149" t="s">
        <v>3571</v>
      </c>
      <c r="K70" s="147" t="s">
        <v>194</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3016</v>
      </c>
      <c r="Z70" s="148" t="s">
        <v>2623</v>
      </c>
    </row>
    <row r="71" spans="6:26" s="145" customFormat="1" ht="24" outlineLevel="2">
      <c r="F71" s="146">
        <v>55</v>
      </c>
      <c r="G71" s="147" t="s">
        <v>3029</v>
      </c>
      <c r="H71" s="148" t="s">
        <v>3572</v>
      </c>
      <c r="I71" s="148" t="s">
        <v>3573</v>
      </c>
      <c r="J71" s="149" t="s">
        <v>3574</v>
      </c>
      <c r="K71" s="147" t="s">
        <v>194</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3016</v>
      </c>
      <c r="Z71" s="148" t="s">
        <v>2623</v>
      </c>
    </row>
    <row r="72" spans="6:26" s="145" customFormat="1" ht="24" outlineLevel="2">
      <c r="F72" s="146">
        <v>56</v>
      </c>
      <c r="G72" s="147" t="s">
        <v>3029</v>
      </c>
      <c r="H72" s="148" t="s">
        <v>3575</v>
      </c>
      <c r="I72" s="148" t="s">
        <v>3576</v>
      </c>
      <c r="J72" s="149" t="s">
        <v>3577</v>
      </c>
      <c r="K72" s="147" t="s">
        <v>194</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3016</v>
      </c>
      <c r="Z72" s="148" t="s">
        <v>2623</v>
      </c>
    </row>
    <row r="73" spans="6:26" s="145" customFormat="1" ht="24" outlineLevel="2">
      <c r="F73" s="146">
        <v>57</v>
      </c>
      <c r="G73" s="147" t="s">
        <v>3029</v>
      </c>
      <c r="H73" s="148" t="s">
        <v>3578</v>
      </c>
      <c r="I73" s="148" t="s">
        <v>3579</v>
      </c>
      <c r="J73" s="149" t="s">
        <v>3580</v>
      </c>
      <c r="K73" s="147" t="s">
        <v>194</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3016</v>
      </c>
      <c r="Z73" s="148" t="s">
        <v>2623</v>
      </c>
    </row>
    <row r="74" spans="6:26" s="145" customFormat="1" ht="24" outlineLevel="2">
      <c r="F74" s="146">
        <v>58</v>
      </c>
      <c r="G74" s="147" t="s">
        <v>3029</v>
      </c>
      <c r="H74" s="148" t="s">
        <v>3581</v>
      </c>
      <c r="I74" s="148" t="s">
        <v>3582</v>
      </c>
      <c r="J74" s="149" t="s">
        <v>3583</v>
      </c>
      <c r="K74" s="147" t="s">
        <v>194</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3016</v>
      </c>
      <c r="Z74" s="148" t="s">
        <v>2623</v>
      </c>
    </row>
    <row r="75" spans="6:26" s="145" customFormat="1" ht="24" outlineLevel="2">
      <c r="F75" s="146">
        <v>59</v>
      </c>
      <c r="G75" s="147" t="s">
        <v>3029</v>
      </c>
      <c r="H75" s="148" t="s">
        <v>3584</v>
      </c>
      <c r="I75" s="148" t="s">
        <v>3585</v>
      </c>
      <c r="J75" s="149" t="s">
        <v>3586</v>
      </c>
      <c r="K75" s="147" t="s">
        <v>194</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3016</v>
      </c>
      <c r="Z75" s="148" t="s">
        <v>2623</v>
      </c>
    </row>
    <row r="76" spans="6:26" s="145" customFormat="1" ht="24" outlineLevel="2">
      <c r="F76" s="146">
        <v>60</v>
      </c>
      <c r="G76" s="147" t="s">
        <v>3029</v>
      </c>
      <c r="H76" s="148" t="s">
        <v>3587</v>
      </c>
      <c r="I76" s="148" t="s">
        <v>3588</v>
      </c>
      <c r="J76" s="149" t="s">
        <v>3589</v>
      </c>
      <c r="K76" s="147" t="s">
        <v>194</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3016</v>
      </c>
      <c r="Z76" s="148" t="s">
        <v>2623</v>
      </c>
    </row>
    <row r="77" spans="6:26" s="145" customFormat="1" ht="24" outlineLevel="2">
      <c r="F77" s="146">
        <v>61</v>
      </c>
      <c r="G77" s="147" t="s">
        <v>3029</v>
      </c>
      <c r="H77" s="148" t="s">
        <v>3590</v>
      </c>
      <c r="I77" s="148" t="s">
        <v>3591</v>
      </c>
      <c r="J77" s="149" t="s">
        <v>3592</v>
      </c>
      <c r="K77" s="147" t="s">
        <v>194</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3016</v>
      </c>
      <c r="Z77" s="148" t="s">
        <v>2623</v>
      </c>
    </row>
    <row r="78" spans="6:26" s="145" customFormat="1" ht="24" outlineLevel="2">
      <c r="F78" s="146">
        <v>62</v>
      </c>
      <c r="G78" s="147" t="s">
        <v>3029</v>
      </c>
      <c r="H78" s="148" t="s">
        <v>3593</v>
      </c>
      <c r="I78" s="148" t="s">
        <v>3594</v>
      </c>
      <c r="J78" s="149" t="s">
        <v>3595</v>
      </c>
      <c r="K78" s="147" t="s">
        <v>194</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3016</v>
      </c>
      <c r="Z78" s="148" t="s">
        <v>2623</v>
      </c>
    </row>
    <row r="79" spans="6:26" s="145" customFormat="1" ht="24" outlineLevel="2">
      <c r="F79" s="146">
        <v>63</v>
      </c>
      <c r="G79" s="147" t="s">
        <v>3029</v>
      </c>
      <c r="H79" s="148" t="s">
        <v>3596</v>
      </c>
      <c r="I79" s="148" t="s">
        <v>3597</v>
      </c>
      <c r="J79" s="149" t="s">
        <v>3598</v>
      </c>
      <c r="K79" s="147" t="s">
        <v>194</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3016</v>
      </c>
      <c r="Z79" s="148" t="s">
        <v>2623</v>
      </c>
    </row>
    <row r="80" spans="6:26" s="145" customFormat="1" ht="24" outlineLevel="2">
      <c r="F80" s="146">
        <v>64</v>
      </c>
      <c r="G80" s="147" t="s">
        <v>3029</v>
      </c>
      <c r="H80" s="148" t="s">
        <v>3599</v>
      </c>
      <c r="I80" s="148" t="s">
        <v>3600</v>
      </c>
      <c r="J80" s="149" t="s">
        <v>3601</v>
      </c>
      <c r="K80" s="147" t="s">
        <v>194</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3016</v>
      </c>
      <c r="Z80" s="148" t="s">
        <v>2623</v>
      </c>
    </row>
    <row r="81" spans="6:26" s="145" customFormat="1" ht="24" outlineLevel="2">
      <c r="F81" s="146">
        <v>65</v>
      </c>
      <c r="G81" s="147" t="s">
        <v>3029</v>
      </c>
      <c r="H81" s="148" t="s">
        <v>3602</v>
      </c>
      <c r="I81" s="148" t="s">
        <v>3603</v>
      </c>
      <c r="J81" s="149" t="s">
        <v>3604</v>
      </c>
      <c r="K81" s="147" t="s">
        <v>194</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3016</v>
      </c>
      <c r="Z81" s="148" t="s">
        <v>2623</v>
      </c>
    </row>
    <row r="82" spans="6:26" s="145" customFormat="1" ht="12" outlineLevel="2">
      <c r="F82" s="146">
        <v>66</v>
      </c>
      <c r="G82" s="147" t="s">
        <v>3029</v>
      </c>
      <c r="H82" s="148" t="s">
        <v>3605</v>
      </c>
      <c r="I82" s="148" t="s">
        <v>3606</v>
      </c>
      <c r="J82" s="149" t="s">
        <v>3607</v>
      </c>
      <c r="K82" s="147" t="s">
        <v>194</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3016</v>
      </c>
      <c r="Z82" s="148" t="s">
        <v>2623</v>
      </c>
    </row>
    <row r="83" spans="6:26" s="145" customFormat="1" ht="12" outlineLevel="2">
      <c r="F83" s="146">
        <v>67</v>
      </c>
      <c r="G83" s="147" t="s">
        <v>3013</v>
      </c>
      <c r="H83" s="148" t="s">
        <v>3608</v>
      </c>
      <c r="I83" s="148"/>
      <c r="J83" s="149" t="s">
        <v>3609</v>
      </c>
      <c r="K83" s="147" t="s">
        <v>194</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3016</v>
      </c>
      <c r="Z83" s="148" t="s">
        <v>2623</v>
      </c>
    </row>
    <row r="84" spans="6:26" s="145" customFormat="1" ht="12" outlineLevel="2">
      <c r="F84" s="146">
        <v>68</v>
      </c>
      <c r="G84" s="147" t="s">
        <v>3013</v>
      </c>
      <c r="H84" s="148" t="s">
        <v>3610</v>
      </c>
      <c r="I84" s="148"/>
      <c r="J84" s="149" t="s">
        <v>3611</v>
      </c>
      <c r="K84" s="147" t="s">
        <v>194</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3016</v>
      </c>
      <c r="Z84" s="148" t="s">
        <v>2623</v>
      </c>
    </row>
    <row r="85" spans="6:26" outlineLevel="2"/>
    <row r="86" spans="6:26" s="136" customFormat="1" ht="16.5" customHeight="1" outlineLevel="1">
      <c r="F86" s="137"/>
      <c r="G86" s="121"/>
      <c r="H86" s="138"/>
      <c r="I86" s="138"/>
      <c r="J86" s="138" t="s">
        <v>3297</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3029</v>
      </c>
      <c r="H87" s="148" t="s">
        <v>3298</v>
      </c>
      <c r="I87" s="148" t="s">
        <v>3299</v>
      </c>
      <c r="J87" s="149" t="s">
        <v>3300</v>
      </c>
      <c r="K87" s="147" t="s">
        <v>3039</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3016</v>
      </c>
      <c r="Z87" s="148" t="s">
        <v>1875</v>
      </c>
    </row>
    <row r="88" spans="6:26" s="145" customFormat="1" ht="24" outlineLevel="2">
      <c r="F88" s="146">
        <v>70</v>
      </c>
      <c r="G88" s="147" t="s">
        <v>3029</v>
      </c>
      <c r="H88" s="148" t="s">
        <v>3301</v>
      </c>
      <c r="I88" s="148" t="s">
        <v>3302</v>
      </c>
      <c r="J88" s="149" t="s">
        <v>3303</v>
      </c>
      <c r="K88" s="147" t="s">
        <v>2202</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3016</v>
      </c>
      <c r="Z88" s="148" t="s">
        <v>1875</v>
      </c>
    </row>
    <row r="89" spans="6:26" s="145" customFormat="1" ht="24" outlineLevel="2">
      <c r="F89" s="146">
        <v>71</v>
      </c>
      <c r="G89" s="147" t="s">
        <v>3029</v>
      </c>
      <c r="H89" s="148" t="s">
        <v>3612</v>
      </c>
      <c r="I89" s="148" t="s">
        <v>3613</v>
      </c>
      <c r="J89" s="149" t="s">
        <v>3614</v>
      </c>
      <c r="K89" s="147" t="s">
        <v>2202</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3016</v>
      </c>
      <c r="Z89" s="148" t="s">
        <v>1875</v>
      </c>
    </row>
    <row r="90" spans="6:26" s="145" customFormat="1" ht="12" outlineLevel="2">
      <c r="F90" s="146">
        <v>72</v>
      </c>
      <c r="G90" s="147" t="s">
        <v>3013</v>
      </c>
      <c r="H90" s="148" t="s">
        <v>3304</v>
      </c>
      <c r="I90" s="148"/>
      <c r="J90" s="149" t="s">
        <v>3305</v>
      </c>
      <c r="K90" s="147" t="s">
        <v>2202</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3016</v>
      </c>
      <c r="Z90" s="148" t="s">
        <v>1875</v>
      </c>
    </row>
    <row r="91" spans="6:26" outlineLevel="2"/>
    <row r="92" spans="6:26" s="136" customFormat="1" ht="16.5" customHeight="1" outlineLevel="1">
      <c r="F92" s="137"/>
      <c r="G92" s="121"/>
      <c r="H92" s="138"/>
      <c r="I92" s="138"/>
      <c r="J92" s="138" t="s">
        <v>3306</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3029</v>
      </c>
      <c r="H93" s="148" t="s">
        <v>3307</v>
      </c>
      <c r="I93" s="148" t="s">
        <v>3308</v>
      </c>
      <c r="J93" s="149" t="s">
        <v>3309</v>
      </c>
      <c r="K93" s="147" t="s">
        <v>182</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3016</v>
      </c>
      <c r="Z93" s="148" t="s">
        <v>2498</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2628</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RAV8607 - Slaboproudá elektrotechnika - PZTS,EKV,CCTV</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RAV8607 - Slaboproudá elektrotechnika - PZTS,EKV,CCTV</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1567</v>
      </c>
      <c r="F80" s="284" t="s">
        <v>1568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2629</v>
      </c>
      <c r="F81" s="288" t="s">
        <v>2630</v>
      </c>
      <c r="G81" s="289" t="s">
        <v>194</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278</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278</v>
      </c>
      <c r="BM81" s="196" t="s">
        <v>2631</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1" t="s">
        <v>4086</v>
      </c>
      <c r="D3" s="991"/>
      <c r="E3" s="351"/>
    </row>
    <row r="4" spans="2:5">
      <c r="B4" s="350"/>
      <c r="C4" s="992" t="s">
        <v>4087</v>
      </c>
      <c r="D4" s="992"/>
      <c r="E4" s="351"/>
    </row>
    <row r="5" spans="2:5">
      <c r="B5" s="350"/>
      <c r="C5" s="352"/>
      <c r="D5" s="352"/>
      <c r="E5" s="351"/>
    </row>
    <row r="6" spans="2:5">
      <c r="B6" s="350"/>
      <c r="C6" s="353" t="s">
        <v>4088</v>
      </c>
      <c r="D6" s="354" t="s">
        <v>4089</v>
      </c>
      <c r="E6" s="351"/>
    </row>
    <row r="7" spans="2:5">
      <c r="B7" s="350"/>
      <c r="C7" s="353" t="s">
        <v>4090</v>
      </c>
      <c r="D7" s="354" t="s">
        <v>4091</v>
      </c>
      <c r="E7" s="351"/>
    </row>
    <row r="8" spans="2:5" ht="13.5" thickBot="1">
      <c r="B8" s="355"/>
      <c r="C8" s="356"/>
      <c r="D8" s="356"/>
      <c r="E8" s="357"/>
    </row>
    <row r="9" spans="2:5" ht="17.25" customHeight="1">
      <c r="C9" s="167"/>
      <c r="D9" s="167"/>
      <c r="E9" s="171"/>
    </row>
    <row r="10" spans="2:5" ht="15.75">
      <c r="B10" s="194" t="s">
        <v>4092</v>
      </c>
      <c r="D10" s="192" t="s">
        <v>4685</v>
      </c>
      <c r="E10" s="166"/>
    </row>
    <row r="11" spans="2:5">
      <c r="B11" s="168" t="s">
        <v>4094</v>
      </c>
      <c r="D11" s="168" t="s">
        <v>4686</v>
      </c>
      <c r="E11" s="166"/>
    </row>
    <row r="12" spans="2:5">
      <c r="B12" s="168"/>
      <c r="C12" s="168"/>
      <c r="D12" s="168"/>
      <c r="E12" s="166"/>
    </row>
    <row r="13" spans="2:5">
      <c r="B13" s="168"/>
      <c r="C13" s="168"/>
      <c r="D13" s="168"/>
      <c r="E13" s="166"/>
    </row>
    <row r="14" spans="2:5" ht="15.75">
      <c r="B14" s="194" t="s">
        <v>4096</v>
      </c>
      <c r="C14" s="358"/>
      <c r="D14" s="168"/>
      <c r="E14" s="166"/>
    </row>
    <row r="15" spans="2:5">
      <c r="E15" s="359"/>
    </row>
    <row r="16" spans="2:5" ht="15">
      <c r="B16" s="360" t="s">
        <v>4097</v>
      </c>
      <c r="C16" s="361"/>
      <c r="D16" s="362"/>
      <c r="E16" s="361" t="s">
        <v>34</v>
      </c>
    </row>
    <row r="17" spans="1:5" ht="15">
      <c r="B17" s="363"/>
      <c r="C17" s="363"/>
      <c r="D17" s="363"/>
      <c r="E17" s="364"/>
    </row>
    <row r="18" spans="1:5" ht="15">
      <c r="B18" s="365" t="s">
        <v>4687</v>
      </c>
      <c r="C18" s="365"/>
      <c r="D18" s="365"/>
      <c r="E18" s="854">
        <f>'Slaboproud CCTV-2'!L150</f>
        <v>0</v>
      </c>
    </row>
    <row r="19" spans="1:5" ht="15">
      <c r="B19" s="362"/>
      <c r="C19" s="362"/>
      <c r="D19" s="362"/>
      <c r="E19" s="855"/>
    </row>
    <row r="20" spans="1:5" ht="15">
      <c r="C20" s="368"/>
      <c r="D20" s="365"/>
      <c r="E20" s="856"/>
    </row>
    <row r="21" spans="1:5" s="365" customFormat="1" ht="15.75">
      <c r="A21" s="370"/>
      <c r="B21" s="371" t="s">
        <v>4099</v>
      </c>
      <c r="D21" s="371"/>
      <c r="E21" s="857">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4100</v>
      </c>
      <c r="D28" s="374">
        <v>43084</v>
      </c>
    </row>
    <row r="29" spans="1:5">
      <c r="B29" s="373" t="s">
        <v>4101</v>
      </c>
      <c r="D29" s="193" t="s">
        <v>4688</v>
      </c>
    </row>
    <row r="30" spans="1:5">
      <c r="B30" s="419" t="s">
        <v>4103</v>
      </c>
      <c r="C30" s="419"/>
      <c r="D30" s="376" t="s">
        <v>4104</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1" t="s">
        <v>4086</v>
      </c>
      <c r="C2" s="991"/>
      <c r="D2" s="991"/>
      <c r="E2" s="163"/>
      <c r="F2" s="163"/>
      <c r="G2" s="164"/>
      <c r="H2" s="164"/>
      <c r="I2" s="164"/>
      <c r="J2" s="164"/>
      <c r="K2" s="164"/>
    </row>
    <row r="3" spans="2:12">
      <c r="B3" s="997" t="s">
        <v>4087</v>
      </c>
      <c r="C3" s="997"/>
      <c r="D3" s="997"/>
      <c r="E3" s="163"/>
      <c r="F3" s="163"/>
      <c r="G3" s="164"/>
      <c r="H3" s="164"/>
      <c r="I3" s="164"/>
      <c r="J3" s="164"/>
      <c r="K3" s="164"/>
    </row>
    <row r="4" spans="2:12">
      <c r="B4" s="998" t="s">
        <v>4088</v>
      </c>
      <c r="C4" s="998"/>
      <c r="D4" s="165" t="s">
        <v>4089</v>
      </c>
      <c r="E4" s="163"/>
      <c r="F4" s="163"/>
      <c r="G4" s="164"/>
      <c r="H4" s="164"/>
      <c r="I4" s="164"/>
      <c r="J4" s="164"/>
      <c r="K4" s="164"/>
    </row>
    <row r="5" spans="2:12">
      <c r="B5" s="998" t="s">
        <v>4090</v>
      </c>
      <c r="C5" s="998"/>
      <c r="D5" s="165" t="s">
        <v>4091</v>
      </c>
      <c r="E5" s="163"/>
      <c r="F5" s="163"/>
      <c r="G5" s="164"/>
      <c r="H5" s="164"/>
      <c r="I5" s="164"/>
      <c r="J5" s="164"/>
      <c r="K5" s="164"/>
    </row>
    <row r="6" spans="2:12">
      <c r="B6" s="797"/>
      <c r="C6" s="797"/>
      <c r="D6" s="165"/>
      <c r="E6" s="163"/>
      <c r="F6" s="163"/>
      <c r="G6" s="164"/>
      <c r="H6" s="164"/>
      <c r="I6" s="164"/>
      <c r="J6" s="164"/>
      <c r="K6" s="164"/>
    </row>
    <row r="7" spans="2:12" ht="15.75">
      <c r="B7" s="999" t="s">
        <v>4092</v>
      </c>
      <c r="C7" s="999"/>
      <c r="D7" s="798" t="s">
        <v>4685</v>
      </c>
      <c r="E7" s="166"/>
      <c r="F7" s="166"/>
      <c r="G7" s="166"/>
      <c r="I7" s="167"/>
      <c r="J7" s="167"/>
      <c r="K7" s="167"/>
      <c r="L7" s="167"/>
    </row>
    <row r="8" spans="2:12">
      <c r="B8" s="168" t="s">
        <v>4094</v>
      </c>
      <c r="C8" s="168"/>
      <c r="D8" s="168" t="s">
        <v>4686</v>
      </c>
      <c r="E8" s="166"/>
      <c r="F8" s="166"/>
      <c r="G8" s="166"/>
      <c r="J8" s="167"/>
      <c r="K8" s="167"/>
      <c r="L8" s="167"/>
    </row>
    <row r="9" spans="2:12">
      <c r="B9" s="169"/>
      <c r="C9" s="170"/>
      <c r="D9" s="170"/>
      <c r="E9" s="171"/>
      <c r="F9" s="171"/>
      <c r="G9" s="164"/>
      <c r="H9" s="164"/>
      <c r="I9" s="164"/>
      <c r="J9" s="164"/>
      <c r="K9" s="164"/>
    </row>
    <row r="10" spans="2:12" s="172" customFormat="1" ht="12.75" customHeight="1">
      <c r="B10" s="1000" t="s">
        <v>4106</v>
      </c>
      <c r="C10" s="1002" t="s">
        <v>4107</v>
      </c>
      <c r="D10" s="1002" t="s">
        <v>4108</v>
      </c>
      <c r="E10" s="1000" t="s">
        <v>4109</v>
      </c>
      <c r="F10" s="1000" t="s">
        <v>4110</v>
      </c>
      <c r="G10" s="1005" t="s">
        <v>4111</v>
      </c>
      <c r="H10" s="1005"/>
      <c r="I10" s="1005" t="s">
        <v>4112</v>
      </c>
      <c r="J10" s="1005"/>
      <c r="K10" s="993" t="s">
        <v>4113</v>
      </c>
      <c r="L10" s="995" t="s">
        <v>4114</v>
      </c>
    </row>
    <row r="11" spans="2:12" s="172" customFormat="1" ht="31.5" customHeight="1" thickBot="1">
      <c r="B11" s="1001"/>
      <c r="C11" s="1003"/>
      <c r="D11" s="1003"/>
      <c r="E11" s="1001"/>
      <c r="F11" s="1001"/>
      <c r="G11" s="173" t="s">
        <v>4115</v>
      </c>
      <c r="H11" s="173" t="s">
        <v>4116</v>
      </c>
      <c r="I11" s="173" t="s">
        <v>4115</v>
      </c>
      <c r="J11" s="173" t="s">
        <v>4116</v>
      </c>
      <c r="K11" s="994"/>
      <c r="L11" s="996"/>
    </row>
    <row r="12" spans="2:12" ht="12.75" customHeight="1">
      <c r="B12" s="377">
        <v>1</v>
      </c>
      <c r="C12" s="1006" t="s">
        <v>4687</v>
      </c>
      <c r="D12" s="1007"/>
      <c r="E12" s="378"/>
      <c r="F12" s="378"/>
      <c r="G12" s="379"/>
      <c r="H12" s="380"/>
      <c r="I12" s="380"/>
      <c r="J12" s="380"/>
      <c r="K12" s="380"/>
      <c r="L12" s="381" t="s">
        <v>5</v>
      </c>
    </row>
    <row r="13" spans="2:12">
      <c r="B13" s="382">
        <v>2</v>
      </c>
      <c r="C13" s="383"/>
      <c r="D13" s="783" t="s">
        <v>4689</v>
      </c>
      <c r="E13" s="385"/>
      <c r="F13" s="385"/>
      <c r="G13" s="386"/>
      <c r="H13" s="387"/>
      <c r="I13" s="387"/>
      <c r="J13" s="387"/>
      <c r="K13" s="387"/>
      <c r="L13" s="388"/>
    </row>
    <row r="14" spans="2:12" ht="51" customHeight="1">
      <c r="B14" s="377">
        <v>3</v>
      </c>
      <c r="C14" s="383" t="s">
        <v>4690</v>
      </c>
      <c r="D14" s="384" t="s">
        <v>4691</v>
      </c>
      <c r="E14" s="385" t="s">
        <v>2921</v>
      </c>
      <c r="F14" s="392">
        <v>1</v>
      </c>
      <c r="G14" s="858"/>
      <c r="H14" s="387">
        <f>ROUND(F14*G14,2)</f>
        <v>0</v>
      </c>
      <c r="I14" s="859"/>
      <c r="J14" s="387">
        <f>ROUND(F14*I14,2)</f>
        <v>0</v>
      </c>
      <c r="K14" s="387">
        <f>G14+I14</f>
        <v>0</v>
      </c>
      <c r="L14" s="388">
        <f>ROUND(F14*K14,2)</f>
        <v>0</v>
      </c>
    </row>
    <row r="15" spans="2:12">
      <c r="B15" s="377">
        <v>4</v>
      </c>
      <c r="C15" s="383" t="s">
        <v>4692</v>
      </c>
      <c r="D15" s="384" t="s">
        <v>4693</v>
      </c>
      <c r="E15" s="385" t="s">
        <v>2921</v>
      </c>
      <c r="F15" s="392">
        <v>1</v>
      </c>
      <c r="G15" s="858"/>
      <c r="H15" s="387">
        <f>ROUND(F15*G15,2)</f>
        <v>0</v>
      </c>
      <c r="I15" s="859"/>
      <c r="J15" s="387">
        <f t="shared" ref="J15:J53" si="0">ROUND(F15*I15,2)</f>
        <v>0</v>
      </c>
      <c r="K15" s="387">
        <f t="shared" ref="K15:K79" si="1">G15+I15</f>
        <v>0</v>
      </c>
      <c r="L15" s="388">
        <f t="shared" ref="L15:L70" si="2">ROUND(F15*K15,2)</f>
        <v>0</v>
      </c>
    </row>
    <row r="16" spans="2:12">
      <c r="B16" s="382">
        <v>5</v>
      </c>
      <c r="C16" s="383" t="s">
        <v>4694</v>
      </c>
      <c r="D16" s="384" t="s">
        <v>4695</v>
      </c>
      <c r="E16" s="385" t="s">
        <v>2921</v>
      </c>
      <c r="F16" s="392">
        <v>1</v>
      </c>
      <c r="G16" s="858"/>
      <c r="H16" s="387">
        <f>ROUND(F16*G16,2)</f>
        <v>0</v>
      </c>
      <c r="I16" s="859"/>
      <c r="J16" s="387">
        <f t="shared" si="0"/>
        <v>0</v>
      </c>
      <c r="K16" s="387">
        <f t="shared" si="1"/>
        <v>0</v>
      </c>
      <c r="L16" s="388">
        <f t="shared" si="2"/>
        <v>0</v>
      </c>
    </row>
    <row r="17" spans="2:12" ht="51">
      <c r="B17" s="377">
        <v>6</v>
      </c>
      <c r="C17" s="383" t="s">
        <v>4696</v>
      </c>
      <c r="D17" s="384" t="s">
        <v>4697</v>
      </c>
      <c r="E17" s="385" t="s">
        <v>2921</v>
      </c>
      <c r="F17" s="392">
        <v>1</v>
      </c>
      <c r="G17" s="858"/>
      <c r="H17" s="387">
        <f>ROUND(F17*G17,2)</f>
        <v>0</v>
      </c>
      <c r="I17" s="859"/>
      <c r="J17" s="387">
        <f t="shared" si="0"/>
        <v>0</v>
      </c>
      <c r="K17" s="387">
        <f t="shared" si="1"/>
        <v>0</v>
      </c>
      <c r="L17" s="388">
        <f t="shared" si="2"/>
        <v>0</v>
      </c>
    </row>
    <row r="18" spans="2:12">
      <c r="B18" s="382">
        <v>7</v>
      </c>
      <c r="C18" s="383" t="s">
        <v>4698</v>
      </c>
      <c r="D18" s="384" t="s">
        <v>4699</v>
      </c>
      <c r="E18" s="385" t="s">
        <v>2921</v>
      </c>
      <c r="F18" s="392">
        <v>5</v>
      </c>
      <c r="G18" s="858"/>
      <c r="H18" s="387">
        <f t="shared" ref="H18:H70" si="3">ROUND(F18*G18,2)</f>
        <v>0</v>
      </c>
      <c r="I18" s="859"/>
      <c r="J18" s="387">
        <f t="shared" si="0"/>
        <v>0</v>
      </c>
      <c r="K18" s="387">
        <f t="shared" si="1"/>
        <v>0</v>
      </c>
      <c r="L18" s="388">
        <f t="shared" si="2"/>
        <v>0</v>
      </c>
    </row>
    <row r="19" spans="2:12">
      <c r="B19" s="377">
        <v>8</v>
      </c>
      <c r="C19" s="383" t="s">
        <v>4694</v>
      </c>
      <c r="D19" s="384" t="s">
        <v>4695</v>
      </c>
      <c r="E19" s="385" t="s">
        <v>2921</v>
      </c>
      <c r="F19" s="392">
        <v>5</v>
      </c>
      <c r="G19" s="858"/>
      <c r="H19" s="387">
        <f t="shared" si="3"/>
        <v>0</v>
      </c>
      <c r="I19" s="859"/>
      <c r="J19" s="387">
        <f t="shared" si="0"/>
        <v>0</v>
      </c>
      <c r="K19" s="387">
        <f t="shared" si="1"/>
        <v>0</v>
      </c>
      <c r="L19" s="388">
        <f t="shared" si="2"/>
        <v>0</v>
      </c>
    </row>
    <row r="20" spans="2:12" ht="12.75" customHeight="1">
      <c r="B20" s="382">
        <v>9</v>
      </c>
      <c r="C20" s="383" t="s">
        <v>4700</v>
      </c>
      <c r="D20" s="384" t="s">
        <v>4701</v>
      </c>
      <c r="E20" s="385" t="s">
        <v>2921</v>
      </c>
      <c r="F20" s="392">
        <v>8</v>
      </c>
      <c r="G20" s="858"/>
      <c r="H20" s="387">
        <f t="shared" si="3"/>
        <v>0</v>
      </c>
      <c r="I20" s="859"/>
      <c r="J20" s="387">
        <f t="shared" si="0"/>
        <v>0</v>
      </c>
      <c r="K20" s="387">
        <f t="shared" si="1"/>
        <v>0</v>
      </c>
      <c r="L20" s="388">
        <f t="shared" si="2"/>
        <v>0</v>
      </c>
    </row>
    <row r="21" spans="2:12" ht="25.5">
      <c r="B21" s="377">
        <v>10</v>
      </c>
      <c r="C21" s="383" t="s">
        <v>4702</v>
      </c>
      <c r="D21" s="384" t="s">
        <v>4703</v>
      </c>
      <c r="E21" s="385" t="s">
        <v>2921</v>
      </c>
      <c r="F21" s="392">
        <v>12</v>
      </c>
      <c r="G21" s="858"/>
      <c r="H21" s="387">
        <f t="shared" si="3"/>
        <v>0</v>
      </c>
      <c r="I21" s="859"/>
      <c r="J21" s="387">
        <f t="shared" si="0"/>
        <v>0</v>
      </c>
      <c r="K21" s="387">
        <f t="shared" si="1"/>
        <v>0</v>
      </c>
      <c r="L21" s="388">
        <f t="shared" si="2"/>
        <v>0</v>
      </c>
    </row>
    <row r="22" spans="2:12">
      <c r="B22" s="382">
        <v>11</v>
      </c>
      <c r="C22" s="383" t="s">
        <v>4694</v>
      </c>
      <c r="D22" s="384" t="s">
        <v>4695</v>
      </c>
      <c r="E22" s="385" t="s">
        <v>2921</v>
      </c>
      <c r="F22" s="392">
        <v>8</v>
      </c>
      <c r="G22" s="858"/>
      <c r="H22" s="387">
        <f t="shared" si="3"/>
        <v>0</v>
      </c>
      <c r="I22" s="859"/>
      <c r="J22" s="387">
        <f t="shared" si="0"/>
        <v>0</v>
      </c>
      <c r="K22" s="387">
        <f t="shared" si="1"/>
        <v>0</v>
      </c>
      <c r="L22" s="388">
        <f t="shared" si="2"/>
        <v>0</v>
      </c>
    </row>
    <row r="23" spans="2:12">
      <c r="B23" s="377">
        <v>12</v>
      </c>
      <c r="C23" s="383" t="s">
        <v>4704</v>
      </c>
      <c r="D23" s="384" t="s">
        <v>4705</v>
      </c>
      <c r="E23" s="385" t="s">
        <v>2921</v>
      </c>
      <c r="F23" s="392">
        <v>15</v>
      </c>
      <c r="G23" s="858"/>
      <c r="H23" s="387">
        <f t="shared" si="3"/>
        <v>0</v>
      </c>
      <c r="I23" s="859"/>
      <c r="J23" s="387">
        <f t="shared" si="0"/>
        <v>0</v>
      </c>
      <c r="K23" s="387">
        <f t="shared" si="1"/>
        <v>0</v>
      </c>
      <c r="L23" s="388">
        <f t="shared" si="2"/>
        <v>0</v>
      </c>
    </row>
    <row r="24" spans="2:12" ht="25.5">
      <c r="B24" s="382">
        <v>13</v>
      </c>
      <c r="C24" s="383" t="s">
        <v>4706</v>
      </c>
      <c r="D24" s="384" t="s">
        <v>4707</v>
      </c>
      <c r="E24" s="385" t="s">
        <v>2921</v>
      </c>
      <c r="F24" s="392">
        <v>1</v>
      </c>
      <c r="G24" s="858"/>
      <c r="H24" s="387">
        <f t="shared" si="3"/>
        <v>0</v>
      </c>
      <c r="I24" s="859"/>
      <c r="J24" s="387">
        <f t="shared" si="0"/>
        <v>0</v>
      </c>
      <c r="K24" s="387">
        <f t="shared" si="1"/>
        <v>0</v>
      </c>
      <c r="L24" s="388">
        <f t="shared" si="2"/>
        <v>0</v>
      </c>
    </row>
    <row r="25" spans="2:12">
      <c r="B25" s="377">
        <v>14</v>
      </c>
      <c r="C25" s="383" t="s">
        <v>4708</v>
      </c>
      <c r="D25" s="384" t="s">
        <v>4709</v>
      </c>
      <c r="E25" s="385" t="s">
        <v>2921</v>
      </c>
      <c r="F25" s="392">
        <v>1</v>
      </c>
      <c r="G25" s="858"/>
      <c r="H25" s="387">
        <f t="shared" si="3"/>
        <v>0</v>
      </c>
      <c r="I25" s="859"/>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4710</v>
      </c>
      <c r="D27" s="384" t="s">
        <v>4711</v>
      </c>
      <c r="E27" s="385" t="s">
        <v>2921</v>
      </c>
      <c r="F27" s="392">
        <v>4</v>
      </c>
      <c r="G27" s="858"/>
      <c r="H27" s="387">
        <f t="shared" si="3"/>
        <v>0</v>
      </c>
      <c r="I27" s="859"/>
      <c r="J27" s="387">
        <f t="shared" si="0"/>
        <v>0</v>
      </c>
      <c r="K27" s="387">
        <f t="shared" si="1"/>
        <v>0</v>
      </c>
      <c r="L27" s="388">
        <f t="shared" si="2"/>
        <v>0</v>
      </c>
    </row>
    <row r="28" spans="2:12" ht="12.75" customHeight="1">
      <c r="B28" s="377">
        <v>17</v>
      </c>
      <c r="C28" s="383" t="s">
        <v>4712</v>
      </c>
      <c r="D28" s="384" t="s">
        <v>4713</v>
      </c>
      <c r="E28" s="385" t="s">
        <v>2921</v>
      </c>
      <c r="F28" s="392">
        <v>6</v>
      </c>
      <c r="G28" s="858"/>
      <c r="H28" s="387">
        <f t="shared" si="3"/>
        <v>0</v>
      </c>
      <c r="I28" s="859"/>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4714</v>
      </c>
      <c r="D30" s="384" t="s">
        <v>4715</v>
      </c>
      <c r="E30" s="385" t="s">
        <v>2921</v>
      </c>
      <c r="F30" s="392">
        <v>20</v>
      </c>
      <c r="G30" s="858"/>
      <c r="H30" s="387">
        <f t="shared" si="3"/>
        <v>0</v>
      </c>
      <c r="I30" s="859"/>
      <c r="J30" s="387">
        <f t="shared" si="0"/>
        <v>0</v>
      </c>
      <c r="K30" s="387">
        <f t="shared" si="1"/>
        <v>0</v>
      </c>
      <c r="L30" s="388">
        <f t="shared" si="2"/>
        <v>0</v>
      </c>
    </row>
    <row r="31" spans="2:12" ht="51">
      <c r="B31" s="382">
        <v>20</v>
      </c>
      <c r="C31" s="383" t="s">
        <v>4716</v>
      </c>
      <c r="D31" s="784" t="s">
        <v>4717</v>
      </c>
      <c r="E31" s="385" t="s">
        <v>2921</v>
      </c>
      <c r="F31" s="392">
        <v>10</v>
      </c>
      <c r="G31" s="858"/>
      <c r="H31" s="387">
        <f t="shared" si="3"/>
        <v>0</v>
      </c>
      <c r="I31" s="859"/>
      <c r="J31" s="387">
        <f t="shared" si="0"/>
        <v>0</v>
      </c>
      <c r="K31" s="387">
        <f t="shared" si="1"/>
        <v>0</v>
      </c>
      <c r="L31" s="388">
        <f t="shared" si="2"/>
        <v>0</v>
      </c>
    </row>
    <row r="32" spans="2:12" ht="51">
      <c r="B32" s="377">
        <v>21</v>
      </c>
      <c r="C32" s="383" t="s">
        <v>4718</v>
      </c>
      <c r="D32" s="784" t="s">
        <v>4719</v>
      </c>
      <c r="E32" s="385" t="s">
        <v>2921</v>
      </c>
      <c r="F32" s="392">
        <v>10</v>
      </c>
      <c r="G32" s="858"/>
      <c r="H32" s="387">
        <f t="shared" si="3"/>
        <v>0</v>
      </c>
      <c r="I32" s="859"/>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4720</v>
      </c>
      <c r="D34" s="784" t="s">
        <v>4721</v>
      </c>
      <c r="E34" s="385" t="s">
        <v>2921</v>
      </c>
      <c r="F34" s="392">
        <v>24</v>
      </c>
      <c r="G34" s="858"/>
      <c r="H34" s="387">
        <f t="shared" si="3"/>
        <v>0</v>
      </c>
      <c r="I34" s="859"/>
      <c r="J34" s="387">
        <f t="shared" si="0"/>
        <v>0</v>
      </c>
      <c r="K34" s="387">
        <f t="shared" si="1"/>
        <v>0</v>
      </c>
      <c r="L34" s="388">
        <f t="shared" si="2"/>
        <v>0</v>
      </c>
    </row>
    <row r="35" spans="2:12" ht="38.25">
      <c r="B35" s="377">
        <v>24</v>
      </c>
      <c r="C35" s="785" t="s">
        <v>4722</v>
      </c>
      <c r="D35" s="784" t="s">
        <v>4723</v>
      </c>
      <c r="E35" s="385" t="s">
        <v>2921</v>
      </c>
      <c r="F35" s="392">
        <v>3</v>
      </c>
      <c r="G35" s="858"/>
      <c r="H35" s="387">
        <f t="shared" si="3"/>
        <v>0</v>
      </c>
      <c r="I35" s="859"/>
      <c r="J35" s="387">
        <f t="shared" si="0"/>
        <v>0</v>
      </c>
      <c r="K35" s="387">
        <f>G35+I35</f>
        <v>0</v>
      </c>
      <c r="L35" s="388">
        <f t="shared" si="2"/>
        <v>0</v>
      </c>
    </row>
    <row r="36" spans="2:12" ht="12.75" customHeight="1">
      <c r="B36" s="382">
        <v>25</v>
      </c>
      <c r="C36" s="383" t="s">
        <v>4724</v>
      </c>
      <c r="D36" s="384" t="s">
        <v>4725</v>
      </c>
      <c r="E36" s="385" t="s">
        <v>2921</v>
      </c>
      <c r="F36" s="392">
        <v>5</v>
      </c>
      <c r="G36" s="858"/>
      <c r="H36" s="387">
        <f t="shared" si="3"/>
        <v>0</v>
      </c>
      <c r="I36" s="859"/>
      <c r="J36" s="387">
        <f t="shared" si="0"/>
        <v>0</v>
      </c>
      <c r="K36" s="387">
        <f t="shared" si="1"/>
        <v>0</v>
      </c>
      <c r="L36" s="388">
        <f t="shared" si="2"/>
        <v>0</v>
      </c>
    </row>
    <row r="37" spans="2:12" ht="12.75" customHeight="1">
      <c r="B37" s="377">
        <v>26</v>
      </c>
      <c r="C37" s="383" t="s">
        <v>4726</v>
      </c>
      <c r="D37" s="384" t="s">
        <v>4727</v>
      </c>
      <c r="E37" s="385" t="s">
        <v>2921</v>
      </c>
      <c r="F37" s="392">
        <v>4</v>
      </c>
      <c r="G37" s="858"/>
      <c r="H37" s="387">
        <f t="shared" si="3"/>
        <v>0</v>
      </c>
      <c r="I37" s="859"/>
      <c r="J37" s="387">
        <f t="shared" si="0"/>
        <v>0</v>
      </c>
      <c r="K37" s="387">
        <f t="shared" si="1"/>
        <v>0</v>
      </c>
      <c r="L37" s="388">
        <f t="shared" si="2"/>
        <v>0</v>
      </c>
    </row>
    <row r="38" spans="2:12">
      <c r="B38" s="382">
        <v>27</v>
      </c>
      <c r="C38" s="383" t="s">
        <v>4728</v>
      </c>
      <c r="D38" s="786" t="s">
        <v>4729</v>
      </c>
      <c r="E38" s="385" t="s">
        <v>2921</v>
      </c>
      <c r="F38" s="392">
        <v>44</v>
      </c>
      <c r="G38" s="858"/>
      <c r="H38" s="387">
        <f t="shared" si="3"/>
        <v>0</v>
      </c>
      <c r="I38" s="859"/>
      <c r="J38" s="387">
        <f t="shared" si="0"/>
        <v>0</v>
      </c>
      <c r="K38" s="387">
        <f t="shared" si="1"/>
        <v>0</v>
      </c>
      <c r="L38" s="388">
        <f t="shared" si="2"/>
        <v>0</v>
      </c>
    </row>
    <row r="39" spans="2:12" ht="63.75">
      <c r="B39" s="377">
        <v>28</v>
      </c>
      <c r="C39" s="383" t="s">
        <v>4730</v>
      </c>
      <c r="D39" s="384" t="s">
        <v>4731</v>
      </c>
      <c r="E39" s="385" t="s">
        <v>2921</v>
      </c>
      <c r="F39" s="392">
        <v>142</v>
      </c>
      <c r="G39" s="858"/>
      <c r="H39" s="387">
        <f t="shared" si="3"/>
        <v>0</v>
      </c>
      <c r="I39" s="859"/>
      <c r="J39" s="387">
        <f t="shared" si="0"/>
        <v>0</v>
      </c>
      <c r="K39" s="387">
        <f t="shared" si="1"/>
        <v>0</v>
      </c>
      <c r="L39" s="388">
        <f t="shared" si="2"/>
        <v>0</v>
      </c>
    </row>
    <row r="40" spans="2:12" ht="38.25">
      <c r="B40" s="382">
        <v>29</v>
      </c>
      <c r="C40" s="383" t="s">
        <v>4732</v>
      </c>
      <c r="D40" s="384" t="s">
        <v>4733</v>
      </c>
      <c r="E40" s="385" t="s">
        <v>2921</v>
      </c>
      <c r="F40" s="392">
        <v>142</v>
      </c>
      <c r="G40" s="858"/>
      <c r="H40" s="387">
        <f t="shared" si="3"/>
        <v>0</v>
      </c>
      <c r="I40" s="859"/>
      <c r="J40" s="387">
        <f t="shared" si="0"/>
        <v>0</v>
      </c>
      <c r="K40" s="387">
        <f t="shared" si="1"/>
        <v>0</v>
      </c>
      <c r="L40" s="388">
        <f t="shared" si="2"/>
        <v>0</v>
      </c>
    </row>
    <row r="41" spans="2:12" ht="25.5">
      <c r="B41" s="377">
        <v>30</v>
      </c>
      <c r="C41" s="383" t="s">
        <v>4734</v>
      </c>
      <c r="D41" s="384" t="s">
        <v>4735</v>
      </c>
      <c r="E41" s="385" t="s">
        <v>2921</v>
      </c>
      <c r="F41" s="392">
        <v>3</v>
      </c>
      <c r="G41" s="858"/>
      <c r="H41" s="387">
        <f t="shared" si="3"/>
        <v>0</v>
      </c>
      <c r="I41" s="859"/>
      <c r="J41" s="387">
        <f t="shared" si="0"/>
        <v>0</v>
      </c>
      <c r="K41" s="387">
        <f t="shared" si="1"/>
        <v>0</v>
      </c>
      <c r="L41" s="388">
        <f t="shared" si="2"/>
        <v>0</v>
      </c>
    </row>
    <row r="42" spans="2:12">
      <c r="B42" s="382">
        <v>31</v>
      </c>
      <c r="C42" s="383" t="s">
        <v>4736</v>
      </c>
      <c r="D42" s="384" t="s">
        <v>4737</v>
      </c>
      <c r="E42" s="385" t="s">
        <v>2921</v>
      </c>
      <c r="F42" s="392">
        <v>84</v>
      </c>
      <c r="G42" s="858"/>
      <c r="H42" s="387">
        <f t="shared" si="3"/>
        <v>0</v>
      </c>
      <c r="I42" s="859"/>
      <c r="J42" s="387">
        <f t="shared" si="0"/>
        <v>0</v>
      </c>
      <c r="K42" s="387">
        <f t="shared" si="1"/>
        <v>0</v>
      </c>
      <c r="L42" s="388">
        <f t="shared" si="2"/>
        <v>0</v>
      </c>
    </row>
    <row r="43" spans="2:12">
      <c r="B43" s="377">
        <v>32</v>
      </c>
      <c r="C43" s="383" t="s">
        <v>4738</v>
      </c>
      <c r="D43" s="384" t="s">
        <v>4739</v>
      </c>
      <c r="E43" s="385" t="s">
        <v>2921</v>
      </c>
      <c r="F43" s="392">
        <v>4</v>
      </c>
      <c r="G43" s="858"/>
      <c r="H43" s="387">
        <f t="shared" si="3"/>
        <v>0</v>
      </c>
      <c r="I43" s="859"/>
      <c r="J43" s="387">
        <f t="shared" si="0"/>
        <v>0</v>
      </c>
      <c r="K43" s="387">
        <f t="shared" si="1"/>
        <v>0</v>
      </c>
      <c r="L43" s="388">
        <f t="shared" si="2"/>
        <v>0</v>
      </c>
    </row>
    <row r="44" spans="2:12" ht="25.5">
      <c r="B44" s="377">
        <v>33</v>
      </c>
      <c r="C44" s="383" t="s">
        <v>4740</v>
      </c>
      <c r="D44" s="384" t="s">
        <v>4741</v>
      </c>
      <c r="E44" s="385" t="s">
        <v>2921</v>
      </c>
      <c r="F44" s="392">
        <v>6</v>
      </c>
      <c r="G44" s="858"/>
      <c r="H44" s="387">
        <f t="shared" si="3"/>
        <v>0</v>
      </c>
      <c r="I44" s="859"/>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4742</v>
      </c>
      <c r="D46" s="384" t="s">
        <v>4743</v>
      </c>
      <c r="E46" s="385" t="s">
        <v>2921</v>
      </c>
      <c r="F46" s="392">
        <v>11</v>
      </c>
      <c r="G46" s="858"/>
      <c r="H46" s="387">
        <f t="shared" si="3"/>
        <v>0</v>
      </c>
      <c r="I46" s="859"/>
      <c r="J46" s="387">
        <f t="shared" si="0"/>
        <v>0</v>
      </c>
      <c r="K46" s="387">
        <f t="shared" si="1"/>
        <v>0</v>
      </c>
      <c r="L46" s="388">
        <f t="shared" si="2"/>
        <v>0</v>
      </c>
    </row>
    <row r="47" spans="2:12" ht="38.25" customHeight="1">
      <c r="B47" s="382">
        <v>36</v>
      </c>
      <c r="C47" s="785" t="s">
        <v>4744</v>
      </c>
      <c r="D47" s="784" t="s">
        <v>4745</v>
      </c>
      <c r="E47" s="385" t="s">
        <v>2921</v>
      </c>
      <c r="F47" s="392">
        <v>1</v>
      </c>
      <c r="G47" s="858"/>
      <c r="H47" s="387">
        <f t="shared" si="3"/>
        <v>0</v>
      </c>
      <c r="I47" s="859"/>
      <c r="J47" s="387">
        <f t="shared" si="0"/>
        <v>0</v>
      </c>
      <c r="K47" s="387">
        <f t="shared" si="1"/>
        <v>0</v>
      </c>
      <c r="L47" s="388">
        <f t="shared" si="2"/>
        <v>0</v>
      </c>
    </row>
    <row r="48" spans="2:12" ht="38.25">
      <c r="B48" s="377">
        <v>37</v>
      </c>
      <c r="C48" s="383" t="s">
        <v>4746</v>
      </c>
      <c r="D48" s="384" t="s">
        <v>4747</v>
      </c>
      <c r="E48" s="385" t="s">
        <v>2921</v>
      </c>
      <c r="F48" s="392">
        <v>1</v>
      </c>
      <c r="G48" s="858"/>
      <c r="H48" s="387">
        <f t="shared" si="3"/>
        <v>0</v>
      </c>
      <c r="I48" s="859"/>
      <c r="J48" s="387">
        <f t="shared" si="0"/>
        <v>0</v>
      </c>
      <c r="K48" s="387">
        <f t="shared" si="1"/>
        <v>0</v>
      </c>
      <c r="L48" s="388">
        <f t="shared" si="2"/>
        <v>0</v>
      </c>
    </row>
    <row r="49" spans="2:12">
      <c r="B49" s="382">
        <v>38</v>
      </c>
      <c r="C49" s="383" t="s">
        <v>4748</v>
      </c>
      <c r="D49" s="384" t="s">
        <v>4749</v>
      </c>
      <c r="E49" s="385" t="s">
        <v>2921</v>
      </c>
      <c r="F49" s="392">
        <v>12</v>
      </c>
      <c r="G49" s="858"/>
      <c r="H49" s="387">
        <f t="shared" si="3"/>
        <v>0</v>
      </c>
      <c r="I49" s="859"/>
      <c r="J49" s="387">
        <f t="shared" si="0"/>
        <v>0</v>
      </c>
      <c r="K49" s="387">
        <f t="shared" si="1"/>
        <v>0</v>
      </c>
      <c r="L49" s="388">
        <f t="shared" si="2"/>
        <v>0</v>
      </c>
    </row>
    <row r="50" spans="2:12">
      <c r="B50" s="377">
        <v>39</v>
      </c>
      <c r="C50" s="383" t="s">
        <v>4750</v>
      </c>
      <c r="D50" s="384" t="s">
        <v>4751</v>
      </c>
      <c r="E50" s="385" t="s">
        <v>2921</v>
      </c>
      <c r="F50" s="392">
        <v>12</v>
      </c>
      <c r="G50" s="858"/>
      <c r="H50" s="387">
        <f t="shared" si="3"/>
        <v>0</v>
      </c>
      <c r="I50" s="859"/>
      <c r="J50" s="387">
        <f t="shared" si="0"/>
        <v>0</v>
      </c>
      <c r="K50" s="387">
        <f t="shared" si="1"/>
        <v>0</v>
      </c>
      <c r="L50" s="388">
        <f t="shared" si="2"/>
        <v>0</v>
      </c>
    </row>
    <row r="51" spans="2:12">
      <c r="B51" s="382">
        <v>40</v>
      </c>
      <c r="C51" s="383" t="s">
        <v>4752</v>
      </c>
      <c r="D51" s="384" t="s">
        <v>4753</v>
      </c>
      <c r="E51" s="385" t="s">
        <v>2921</v>
      </c>
      <c r="F51" s="392">
        <v>6</v>
      </c>
      <c r="G51" s="858"/>
      <c r="H51" s="387">
        <f t="shared" si="3"/>
        <v>0</v>
      </c>
      <c r="I51" s="859"/>
      <c r="J51" s="387">
        <f t="shared" si="0"/>
        <v>0</v>
      </c>
      <c r="K51" s="387">
        <f t="shared" si="1"/>
        <v>0</v>
      </c>
      <c r="L51" s="388">
        <f t="shared" si="2"/>
        <v>0</v>
      </c>
    </row>
    <row r="52" spans="2:12" ht="25.5">
      <c r="B52" s="377">
        <v>41</v>
      </c>
      <c r="C52" s="383" t="s">
        <v>4754</v>
      </c>
      <c r="D52" s="384" t="s">
        <v>4755</v>
      </c>
      <c r="E52" s="385" t="s">
        <v>2921</v>
      </c>
      <c r="F52" s="392">
        <v>2</v>
      </c>
      <c r="G52" s="858"/>
      <c r="H52" s="387">
        <f t="shared" si="3"/>
        <v>0</v>
      </c>
      <c r="I52" s="859"/>
      <c r="J52" s="387">
        <f t="shared" si="0"/>
        <v>0</v>
      </c>
      <c r="K52" s="387">
        <f t="shared" si="1"/>
        <v>0</v>
      </c>
      <c r="L52" s="388">
        <f t="shared" si="2"/>
        <v>0</v>
      </c>
    </row>
    <row r="53" spans="2:12">
      <c r="B53" s="382">
        <v>42</v>
      </c>
      <c r="C53" s="383" t="s">
        <v>4694</v>
      </c>
      <c r="D53" s="384" t="s">
        <v>4695</v>
      </c>
      <c r="E53" s="385" t="s">
        <v>2921</v>
      </c>
      <c r="F53" s="392">
        <v>4</v>
      </c>
      <c r="G53" s="858"/>
      <c r="H53" s="387">
        <f t="shared" si="3"/>
        <v>0</v>
      </c>
      <c r="I53" s="859"/>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4756</v>
      </c>
      <c r="D55" s="384" t="s">
        <v>4757</v>
      </c>
      <c r="E55" s="385" t="s">
        <v>2921</v>
      </c>
      <c r="F55" s="392">
        <v>5</v>
      </c>
      <c r="G55" s="858"/>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4758</v>
      </c>
      <c r="D57" s="787" t="s">
        <v>4759</v>
      </c>
      <c r="E57" s="385" t="s">
        <v>2921</v>
      </c>
      <c r="F57" s="392">
        <v>57</v>
      </c>
      <c r="G57" s="858"/>
      <c r="H57" s="387">
        <f t="shared" si="3"/>
        <v>0</v>
      </c>
      <c r="I57" s="859"/>
      <c r="J57" s="387">
        <f t="shared" ref="J57:J70" si="4">ROUND(F57*I57,2)</f>
        <v>0</v>
      </c>
      <c r="K57" s="387">
        <f t="shared" si="1"/>
        <v>0</v>
      </c>
      <c r="L57" s="388">
        <f t="shared" si="2"/>
        <v>0</v>
      </c>
    </row>
    <row r="58" spans="2:12" ht="27" customHeight="1">
      <c r="B58" s="377">
        <v>47</v>
      </c>
      <c r="C58" s="785" t="s">
        <v>4760</v>
      </c>
      <c r="D58" s="784" t="s">
        <v>4761</v>
      </c>
      <c r="E58" s="385" t="s">
        <v>2921</v>
      </c>
      <c r="F58" s="392">
        <v>3</v>
      </c>
      <c r="G58" s="858"/>
      <c r="H58" s="387">
        <f t="shared" si="3"/>
        <v>0</v>
      </c>
      <c r="I58" s="859"/>
      <c r="J58" s="387">
        <f t="shared" si="4"/>
        <v>0</v>
      </c>
      <c r="K58" s="387">
        <f t="shared" si="1"/>
        <v>0</v>
      </c>
      <c r="L58" s="388">
        <f t="shared" si="2"/>
        <v>0</v>
      </c>
    </row>
    <row r="59" spans="2:12" ht="25.5">
      <c r="B59" s="382">
        <v>48</v>
      </c>
      <c r="C59" s="383" t="s">
        <v>4762</v>
      </c>
      <c r="D59" s="384" t="s">
        <v>4763</v>
      </c>
      <c r="E59" s="385" t="s">
        <v>2921</v>
      </c>
      <c r="F59" s="392">
        <v>60</v>
      </c>
      <c r="G59" s="858"/>
      <c r="H59" s="387">
        <f t="shared" si="3"/>
        <v>0</v>
      </c>
      <c r="I59" s="859"/>
      <c r="J59" s="387">
        <f t="shared" si="4"/>
        <v>0</v>
      </c>
      <c r="K59" s="387">
        <f t="shared" si="1"/>
        <v>0</v>
      </c>
      <c r="L59" s="388">
        <f t="shared" si="2"/>
        <v>0</v>
      </c>
    </row>
    <row r="60" spans="2:12">
      <c r="B60" s="377">
        <v>49</v>
      </c>
      <c r="C60" s="383" t="s">
        <v>4764</v>
      </c>
      <c r="D60" s="384" t="s">
        <v>4765</v>
      </c>
      <c r="E60" s="385" t="s">
        <v>2921</v>
      </c>
      <c r="F60" s="392">
        <v>9</v>
      </c>
      <c r="G60" s="858"/>
      <c r="H60" s="387">
        <f t="shared" si="3"/>
        <v>0</v>
      </c>
      <c r="I60" s="859"/>
      <c r="J60" s="387">
        <f t="shared" si="4"/>
        <v>0</v>
      </c>
      <c r="K60" s="387">
        <f t="shared" si="1"/>
        <v>0</v>
      </c>
      <c r="L60" s="388">
        <f t="shared" si="2"/>
        <v>0</v>
      </c>
    </row>
    <row r="61" spans="2:12">
      <c r="B61" s="377">
        <v>50</v>
      </c>
      <c r="C61" s="383" t="s">
        <v>4766</v>
      </c>
      <c r="D61" s="384" t="s">
        <v>4767</v>
      </c>
      <c r="E61" s="385" t="s">
        <v>2921</v>
      </c>
      <c r="F61" s="392">
        <v>9</v>
      </c>
      <c r="G61" s="858"/>
      <c r="H61" s="387">
        <f t="shared" si="3"/>
        <v>0</v>
      </c>
      <c r="I61" s="859"/>
      <c r="J61" s="387">
        <f t="shared" si="4"/>
        <v>0</v>
      </c>
      <c r="K61" s="387">
        <f>G61+I61</f>
        <v>0</v>
      </c>
      <c r="L61" s="388">
        <f t="shared" si="2"/>
        <v>0</v>
      </c>
    </row>
    <row r="62" spans="2:12" ht="25.5">
      <c r="B62" s="382">
        <v>51</v>
      </c>
      <c r="C62" s="785" t="s">
        <v>4768</v>
      </c>
      <c r="D62" s="384" t="s">
        <v>4769</v>
      </c>
      <c r="E62" s="385" t="s">
        <v>2921</v>
      </c>
      <c r="F62" s="392">
        <v>1</v>
      </c>
      <c r="G62" s="858"/>
      <c r="H62" s="387">
        <f t="shared" si="3"/>
        <v>0</v>
      </c>
      <c r="I62" s="859"/>
      <c r="J62" s="387">
        <f t="shared" si="4"/>
        <v>0</v>
      </c>
      <c r="K62" s="387">
        <f t="shared" si="1"/>
        <v>0</v>
      </c>
      <c r="L62" s="388">
        <f t="shared" si="2"/>
        <v>0</v>
      </c>
    </row>
    <row r="63" spans="2:12">
      <c r="B63" s="377">
        <v>51</v>
      </c>
      <c r="C63" s="383" t="s">
        <v>4770</v>
      </c>
      <c r="D63" s="384" t="s">
        <v>4771</v>
      </c>
      <c r="E63" s="385" t="s">
        <v>2921</v>
      </c>
      <c r="F63" s="392">
        <v>1</v>
      </c>
      <c r="G63" s="858"/>
      <c r="H63" s="387">
        <f t="shared" si="3"/>
        <v>0</v>
      </c>
      <c r="I63" s="859"/>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4772</v>
      </c>
      <c r="E65" s="385" t="s">
        <v>906</v>
      </c>
      <c r="F65" s="392">
        <v>700</v>
      </c>
      <c r="G65" s="858"/>
      <c r="H65" s="387">
        <f t="shared" si="3"/>
        <v>0</v>
      </c>
      <c r="I65" s="859"/>
      <c r="J65" s="387">
        <f t="shared" si="4"/>
        <v>0</v>
      </c>
      <c r="K65" s="387">
        <f t="shared" si="1"/>
        <v>0</v>
      </c>
      <c r="L65" s="388">
        <f t="shared" si="2"/>
        <v>0</v>
      </c>
    </row>
    <row r="66" spans="2:12">
      <c r="B66" s="382">
        <v>54</v>
      </c>
      <c r="C66" s="383"/>
      <c r="D66" s="384" t="s">
        <v>4773</v>
      </c>
      <c r="E66" s="385" t="s">
        <v>906</v>
      </c>
      <c r="F66" s="392">
        <v>3600</v>
      </c>
      <c r="G66" s="858"/>
      <c r="H66" s="387">
        <f t="shared" si="3"/>
        <v>0</v>
      </c>
      <c r="I66" s="859"/>
      <c r="J66" s="387">
        <f t="shared" si="4"/>
        <v>0</v>
      </c>
      <c r="K66" s="387">
        <f t="shared" si="1"/>
        <v>0</v>
      </c>
      <c r="L66" s="388">
        <f t="shared" si="2"/>
        <v>0</v>
      </c>
    </row>
    <row r="67" spans="2:12">
      <c r="B67" s="377">
        <v>55</v>
      </c>
      <c r="C67" s="383"/>
      <c r="D67" s="384" t="s">
        <v>4774</v>
      </c>
      <c r="E67" s="385" t="s">
        <v>906</v>
      </c>
      <c r="F67" s="392">
        <v>4000</v>
      </c>
      <c r="G67" s="858"/>
      <c r="H67" s="387">
        <f t="shared" si="3"/>
        <v>0</v>
      </c>
      <c r="I67" s="859"/>
      <c r="J67" s="387">
        <f t="shared" si="4"/>
        <v>0</v>
      </c>
      <c r="K67" s="387">
        <f t="shared" si="1"/>
        <v>0</v>
      </c>
      <c r="L67" s="388">
        <f t="shared" si="2"/>
        <v>0</v>
      </c>
    </row>
    <row r="68" spans="2:12">
      <c r="B68" s="382">
        <v>56</v>
      </c>
      <c r="C68" s="383"/>
      <c r="D68" s="384" t="s">
        <v>4775</v>
      </c>
      <c r="E68" s="385" t="s">
        <v>906</v>
      </c>
      <c r="F68" s="392">
        <v>1400</v>
      </c>
      <c r="G68" s="858"/>
      <c r="H68" s="387">
        <f t="shared" si="3"/>
        <v>0</v>
      </c>
      <c r="I68" s="859"/>
      <c r="J68" s="387">
        <f t="shared" si="4"/>
        <v>0</v>
      </c>
      <c r="K68" s="387">
        <f t="shared" si="1"/>
        <v>0</v>
      </c>
      <c r="L68" s="388">
        <f t="shared" si="2"/>
        <v>0</v>
      </c>
    </row>
    <row r="69" spans="2:12">
      <c r="B69" s="377">
        <v>57</v>
      </c>
      <c r="C69" s="383"/>
      <c r="D69" s="384" t="s">
        <v>4776</v>
      </c>
      <c r="E69" s="385" t="s">
        <v>906</v>
      </c>
      <c r="F69" s="392">
        <v>700</v>
      </c>
      <c r="G69" s="858"/>
      <c r="H69" s="387">
        <f t="shared" si="3"/>
        <v>0</v>
      </c>
      <c r="I69" s="859"/>
      <c r="J69" s="387">
        <f t="shared" si="4"/>
        <v>0</v>
      </c>
      <c r="K69" s="387">
        <f t="shared" si="1"/>
        <v>0</v>
      </c>
      <c r="L69" s="388">
        <f t="shared" si="2"/>
        <v>0</v>
      </c>
    </row>
    <row r="70" spans="2:12">
      <c r="B70" s="382">
        <v>58</v>
      </c>
      <c r="C70" s="383"/>
      <c r="D70" s="384" t="s">
        <v>4777</v>
      </c>
      <c r="E70" s="385" t="s">
        <v>906</v>
      </c>
      <c r="F70" s="392">
        <v>35</v>
      </c>
      <c r="G70" s="858"/>
      <c r="H70" s="387">
        <f t="shared" si="3"/>
        <v>0</v>
      </c>
      <c r="I70" s="859"/>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4778</v>
      </c>
      <c r="E73" s="385" t="s">
        <v>906</v>
      </c>
      <c r="F73" s="392">
        <v>180</v>
      </c>
      <c r="G73" s="858"/>
      <c r="H73" s="387">
        <f t="shared" ref="H73:H92" si="5">ROUND(F73*G73,2)</f>
        <v>0</v>
      </c>
      <c r="I73" s="859"/>
      <c r="J73" s="387">
        <f t="shared" ref="J73:J92" si="6">ROUND(F73*I73,2)</f>
        <v>0</v>
      </c>
      <c r="K73" s="387">
        <f t="shared" si="1"/>
        <v>0</v>
      </c>
      <c r="L73" s="388">
        <f t="shared" ref="L73:L92" si="7">ROUND(F73*K73,2)</f>
        <v>0</v>
      </c>
    </row>
    <row r="74" spans="2:12">
      <c r="B74" s="382">
        <v>62</v>
      </c>
      <c r="C74" s="383"/>
      <c r="D74" s="384" t="s">
        <v>4779</v>
      </c>
      <c r="E74" s="385" t="s">
        <v>906</v>
      </c>
      <c r="F74" s="392">
        <v>850</v>
      </c>
      <c r="G74" s="858"/>
      <c r="H74" s="387">
        <f t="shared" si="5"/>
        <v>0</v>
      </c>
      <c r="I74" s="859"/>
      <c r="J74" s="387">
        <f t="shared" si="6"/>
        <v>0</v>
      </c>
      <c r="K74" s="387">
        <f t="shared" si="1"/>
        <v>0</v>
      </c>
      <c r="L74" s="388">
        <f t="shared" si="7"/>
        <v>0</v>
      </c>
    </row>
    <row r="75" spans="2:12">
      <c r="B75" s="377">
        <v>63</v>
      </c>
      <c r="C75" s="383"/>
      <c r="D75" s="384" t="s">
        <v>4780</v>
      </c>
      <c r="E75" s="385" t="s">
        <v>906</v>
      </c>
      <c r="F75" s="392">
        <v>480</v>
      </c>
      <c r="G75" s="858"/>
      <c r="H75" s="387">
        <f t="shared" si="5"/>
        <v>0</v>
      </c>
      <c r="I75" s="859"/>
      <c r="J75" s="387">
        <f t="shared" si="6"/>
        <v>0</v>
      </c>
      <c r="K75" s="387">
        <f t="shared" si="1"/>
        <v>0</v>
      </c>
      <c r="L75" s="388">
        <f t="shared" si="7"/>
        <v>0</v>
      </c>
    </row>
    <row r="76" spans="2:12">
      <c r="B76" s="382">
        <v>64</v>
      </c>
      <c r="C76" s="383"/>
      <c r="D76" s="384" t="s">
        <v>4781</v>
      </c>
      <c r="E76" s="385" t="s">
        <v>4782</v>
      </c>
      <c r="F76" s="392">
        <v>1</v>
      </c>
      <c r="G76" s="858"/>
      <c r="H76" s="387">
        <f t="shared" si="5"/>
        <v>0</v>
      </c>
      <c r="I76" s="859"/>
      <c r="J76" s="387">
        <f t="shared" si="6"/>
        <v>0</v>
      </c>
      <c r="K76" s="387">
        <f t="shared" si="1"/>
        <v>0</v>
      </c>
      <c r="L76" s="388">
        <f t="shared" si="7"/>
        <v>0</v>
      </c>
    </row>
    <row r="77" spans="2:12">
      <c r="B77" s="377">
        <v>65</v>
      </c>
      <c r="C77" s="383"/>
      <c r="D77" s="384" t="s">
        <v>4783</v>
      </c>
      <c r="E77" s="385" t="s">
        <v>2921</v>
      </c>
      <c r="F77" s="392">
        <v>20</v>
      </c>
      <c r="G77" s="858"/>
      <c r="H77" s="387">
        <f t="shared" si="5"/>
        <v>0</v>
      </c>
      <c r="I77" s="859"/>
      <c r="J77" s="387">
        <f t="shared" si="6"/>
        <v>0</v>
      </c>
      <c r="K77" s="387">
        <f t="shared" si="1"/>
        <v>0</v>
      </c>
      <c r="L77" s="388">
        <f t="shared" si="7"/>
        <v>0</v>
      </c>
    </row>
    <row r="78" spans="2:12">
      <c r="B78" s="382">
        <v>66</v>
      </c>
      <c r="C78" s="383"/>
      <c r="D78" s="384" t="s">
        <v>4784</v>
      </c>
      <c r="E78" s="385" t="s">
        <v>2921</v>
      </c>
      <c r="F78" s="392">
        <v>30</v>
      </c>
      <c r="G78" s="858"/>
      <c r="H78" s="387">
        <f t="shared" si="5"/>
        <v>0</v>
      </c>
      <c r="I78" s="859"/>
      <c r="J78" s="387">
        <f t="shared" si="6"/>
        <v>0</v>
      </c>
      <c r="K78" s="387">
        <f t="shared" si="1"/>
        <v>0</v>
      </c>
      <c r="L78" s="388">
        <f t="shared" si="7"/>
        <v>0</v>
      </c>
    </row>
    <row r="79" spans="2:12">
      <c r="B79" s="377">
        <v>67</v>
      </c>
      <c r="C79" s="383"/>
      <c r="D79" s="384" t="s">
        <v>4785</v>
      </c>
      <c r="E79" s="385" t="s">
        <v>4782</v>
      </c>
      <c r="F79" s="392">
        <v>1</v>
      </c>
      <c r="G79" s="858"/>
      <c r="H79" s="387">
        <f t="shared" si="5"/>
        <v>0</v>
      </c>
      <c r="I79" s="859"/>
      <c r="J79" s="387">
        <f t="shared" si="6"/>
        <v>0</v>
      </c>
      <c r="K79" s="387">
        <f t="shared" si="1"/>
        <v>0</v>
      </c>
      <c r="L79" s="388">
        <f t="shared" si="7"/>
        <v>0</v>
      </c>
    </row>
    <row r="80" spans="2:12">
      <c r="B80" s="382">
        <v>68</v>
      </c>
      <c r="C80" s="383"/>
      <c r="D80" s="384" t="s">
        <v>4786</v>
      </c>
      <c r="E80" s="385" t="s">
        <v>906</v>
      </c>
      <c r="F80" s="392">
        <v>450</v>
      </c>
      <c r="G80" s="858"/>
      <c r="H80" s="387">
        <f t="shared" si="5"/>
        <v>0</v>
      </c>
      <c r="I80" s="859"/>
      <c r="J80" s="387">
        <f t="shared" si="6"/>
        <v>0</v>
      </c>
      <c r="K80" s="387">
        <f t="shared" ref="K80:K136" si="8">G80+I80</f>
        <v>0</v>
      </c>
      <c r="L80" s="388">
        <f t="shared" si="7"/>
        <v>0</v>
      </c>
    </row>
    <row r="81" spans="2:12" ht="12.75" customHeight="1">
      <c r="B81" s="377">
        <v>69</v>
      </c>
      <c r="C81" s="383"/>
      <c r="D81" s="384" t="s">
        <v>4787</v>
      </c>
      <c r="E81" s="385" t="s">
        <v>2921</v>
      </c>
      <c r="F81" s="392">
        <v>20</v>
      </c>
      <c r="G81" s="858"/>
      <c r="H81" s="387">
        <f t="shared" si="5"/>
        <v>0</v>
      </c>
      <c r="I81" s="859"/>
      <c r="J81" s="387">
        <f t="shared" si="6"/>
        <v>0</v>
      </c>
      <c r="K81" s="387">
        <f t="shared" si="8"/>
        <v>0</v>
      </c>
      <c r="L81" s="388">
        <f t="shared" si="7"/>
        <v>0</v>
      </c>
    </row>
    <row r="82" spans="2:12">
      <c r="B82" s="382">
        <v>70</v>
      </c>
      <c r="C82" s="383"/>
      <c r="D82" s="384" t="s">
        <v>4787</v>
      </c>
      <c r="E82" s="385" t="s">
        <v>2921</v>
      </c>
      <c r="F82" s="392">
        <v>10</v>
      </c>
      <c r="G82" s="858"/>
      <c r="H82" s="387">
        <f t="shared" si="5"/>
        <v>0</v>
      </c>
      <c r="I82" s="859"/>
      <c r="J82" s="387">
        <f t="shared" si="6"/>
        <v>0</v>
      </c>
      <c r="K82" s="387">
        <f t="shared" si="8"/>
        <v>0</v>
      </c>
      <c r="L82" s="388">
        <f t="shared" si="7"/>
        <v>0</v>
      </c>
    </row>
    <row r="83" spans="2:12">
      <c r="B83" s="377">
        <v>71</v>
      </c>
      <c r="C83" s="383"/>
      <c r="D83" s="384" t="s">
        <v>4788</v>
      </c>
      <c r="E83" s="385" t="s">
        <v>4782</v>
      </c>
      <c r="F83" s="392">
        <v>1</v>
      </c>
      <c r="G83" s="858"/>
      <c r="H83" s="387">
        <f t="shared" si="5"/>
        <v>0</v>
      </c>
      <c r="I83" s="859"/>
      <c r="J83" s="387">
        <f t="shared" si="6"/>
        <v>0</v>
      </c>
      <c r="K83" s="387">
        <f t="shared" si="8"/>
        <v>0</v>
      </c>
      <c r="L83" s="388">
        <f t="shared" si="7"/>
        <v>0</v>
      </c>
    </row>
    <row r="84" spans="2:12">
      <c r="B84" s="382">
        <v>72</v>
      </c>
      <c r="C84" s="383" t="s">
        <v>4789</v>
      </c>
      <c r="D84" s="784" t="s">
        <v>4790</v>
      </c>
      <c r="E84" s="385" t="s">
        <v>2921</v>
      </c>
      <c r="F84" s="392">
        <v>1</v>
      </c>
      <c r="G84" s="858"/>
      <c r="H84" s="387">
        <f t="shared" si="5"/>
        <v>0</v>
      </c>
      <c r="I84" s="387"/>
      <c r="J84" s="387"/>
      <c r="K84" s="387">
        <f t="shared" si="8"/>
        <v>0</v>
      </c>
      <c r="L84" s="388">
        <f t="shared" si="7"/>
        <v>0</v>
      </c>
    </row>
    <row r="85" spans="2:12">
      <c r="B85" s="377">
        <v>73</v>
      </c>
      <c r="C85" s="383"/>
      <c r="D85" s="384" t="s">
        <v>4791</v>
      </c>
      <c r="E85" s="385" t="s">
        <v>4782</v>
      </c>
      <c r="F85" s="392">
        <v>1</v>
      </c>
      <c r="G85" s="858"/>
      <c r="H85" s="387">
        <f t="shared" si="5"/>
        <v>0</v>
      </c>
      <c r="I85" s="859"/>
      <c r="J85" s="387">
        <f t="shared" si="6"/>
        <v>0</v>
      </c>
      <c r="K85" s="387">
        <f t="shared" si="8"/>
        <v>0</v>
      </c>
      <c r="L85" s="388">
        <f t="shared" si="7"/>
        <v>0</v>
      </c>
    </row>
    <row r="86" spans="2:12">
      <c r="B86" s="382">
        <v>74</v>
      </c>
      <c r="C86" s="383"/>
      <c r="D86" s="391" t="s">
        <v>4792</v>
      </c>
      <c r="E86" s="392" t="s">
        <v>2921</v>
      </c>
      <c r="F86" s="392">
        <v>1</v>
      </c>
      <c r="G86" s="858"/>
      <c r="H86" s="387">
        <f t="shared" si="5"/>
        <v>0</v>
      </c>
      <c r="I86" s="859"/>
      <c r="J86" s="387">
        <f t="shared" si="6"/>
        <v>0</v>
      </c>
      <c r="K86" s="387">
        <f t="shared" si="8"/>
        <v>0</v>
      </c>
      <c r="L86" s="388">
        <f t="shared" si="7"/>
        <v>0</v>
      </c>
    </row>
    <row r="87" spans="2:12">
      <c r="B87" s="377">
        <v>75</v>
      </c>
      <c r="C87" s="383"/>
      <c r="D87" s="391" t="s">
        <v>4793</v>
      </c>
      <c r="E87" s="392" t="s">
        <v>2921</v>
      </c>
      <c r="F87" s="392">
        <v>315</v>
      </c>
      <c r="G87" s="858"/>
      <c r="H87" s="387">
        <f t="shared" si="5"/>
        <v>0</v>
      </c>
      <c r="I87" s="859"/>
      <c r="J87" s="387">
        <f t="shared" si="6"/>
        <v>0</v>
      </c>
      <c r="K87" s="387">
        <f t="shared" si="8"/>
        <v>0</v>
      </c>
      <c r="L87" s="388">
        <f t="shared" si="7"/>
        <v>0</v>
      </c>
    </row>
    <row r="88" spans="2:12">
      <c r="B88" s="382">
        <v>76</v>
      </c>
      <c r="C88" s="383"/>
      <c r="D88" s="391" t="s">
        <v>4794</v>
      </c>
      <c r="E88" s="392" t="s">
        <v>2921</v>
      </c>
      <c r="F88" s="392">
        <v>1</v>
      </c>
      <c r="G88" s="858"/>
      <c r="H88" s="387">
        <f t="shared" si="5"/>
        <v>0</v>
      </c>
      <c r="I88" s="387"/>
      <c r="J88" s="387"/>
      <c r="K88" s="387">
        <f t="shared" si="8"/>
        <v>0</v>
      </c>
      <c r="L88" s="388">
        <f t="shared" si="7"/>
        <v>0</v>
      </c>
    </row>
    <row r="89" spans="2:12">
      <c r="B89" s="377">
        <v>77</v>
      </c>
      <c r="C89" s="383"/>
      <c r="D89" s="384" t="s">
        <v>4795</v>
      </c>
      <c r="E89" s="385" t="s">
        <v>2202</v>
      </c>
      <c r="F89" s="392">
        <v>180</v>
      </c>
      <c r="G89" s="858"/>
      <c r="H89" s="387">
        <f t="shared" si="5"/>
        <v>0</v>
      </c>
      <c r="I89" s="859"/>
      <c r="J89" s="387">
        <f t="shared" si="6"/>
        <v>0</v>
      </c>
      <c r="K89" s="387">
        <f t="shared" si="8"/>
        <v>0</v>
      </c>
      <c r="L89" s="388">
        <f t="shared" si="7"/>
        <v>0</v>
      </c>
    </row>
    <row r="90" spans="2:12">
      <c r="B90" s="382">
        <v>78</v>
      </c>
      <c r="C90" s="383"/>
      <c r="D90" s="384" t="s">
        <v>4796</v>
      </c>
      <c r="E90" s="385" t="s">
        <v>2921</v>
      </c>
      <c r="F90" s="392">
        <v>1</v>
      </c>
      <c r="G90" s="858"/>
      <c r="H90" s="387">
        <f t="shared" si="5"/>
        <v>0</v>
      </c>
      <c r="I90" s="859"/>
      <c r="J90" s="387">
        <f t="shared" si="6"/>
        <v>0</v>
      </c>
      <c r="K90" s="387">
        <f t="shared" si="8"/>
        <v>0</v>
      </c>
      <c r="L90" s="388">
        <f t="shared" si="7"/>
        <v>0</v>
      </c>
    </row>
    <row r="91" spans="2:12">
      <c r="B91" s="377">
        <v>79</v>
      </c>
      <c r="C91" s="383"/>
      <c r="D91" s="384" t="s">
        <v>4797</v>
      </c>
      <c r="E91" s="385" t="s">
        <v>2921</v>
      </c>
      <c r="F91" s="392">
        <v>1</v>
      </c>
      <c r="G91" s="858"/>
      <c r="H91" s="387">
        <f t="shared" si="5"/>
        <v>0</v>
      </c>
      <c r="I91" s="859"/>
      <c r="J91" s="387">
        <f t="shared" si="6"/>
        <v>0</v>
      </c>
      <c r="K91" s="387">
        <f t="shared" si="8"/>
        <v>0</v>
      </c>
      <c r="L91" s="388">
        <f t="shared" si="7"/>
        <v>0</v>
      </c>
    </row>
    <row r="92" spans="2:12">
      <c r="B92" s="382">
        <v>80</v>
      </c>
      <c r="C92" s="383"/>
      <c r="D92" s="391" t="s">
        <v>4493</v>
      </c>
      <c r="E92" s="392" t="s">
        <v>2921</v>
      </c>
      <c r="F92" s="392">
        <v>1</v>
      </c>
      <c r="G92" s="858"/>
      <c r="H92" s="387">
        <f t="shared" si="5"/>
        <v>0</v>
      </c>
      <c r="I92" s="859"/>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4798</v>
      </c>
      <c r="E95" s="385"/>
      <c r="F95" s="392"/>
      <c r="G95" s="386"/>
      <c r="H95" s="387"/>
      <c r="I95" s="387"/>
      <c r="J95" s="387"/>
      <c r="K95" s="387"/>
      <c r="L95" s="388"/>
    </row>
    <row r="96" spans="2:12">
      <c r="B96" s="382">
        <v>84</v>
      </c>
      <c r="C96" s="788" t="s">
        <v>4799</v>
      </c>
      <c r="D96" s="384"/>
      <c r="E96" s="385"/>
      <c r="F96" s="392"/>
      <c r="G96" s="386"/>
      <c r="H96" s="387"/>
      <c r="I96" s="387"/>
      <c r="J96" s="387"/>
      <c r="K96" s="387"/>
      <c r="L96" s="388"/>
    </row>
    <row r="97" spans="2:12" ht="38.25">
      <c r="B97" s="377">
        <v>85</v>
      </c>
      <c r="C97" s="789" t="s">
        <v>4800</v>
      </c>
      <c r="D97" s="384" t="s">
        <v>4801</v>
      </c>
      <c r="E97" s="385" t="s">
        <v>2921</v>
      </c>
      <c r="F97" s="392">
        <v>1</v>
      </c>
      <c r="G97" s="858"/>
      <c r="H97" s="387">
        <f t="shared" ref="H97:H136" si="9">ROUND(F97*G97,2)</f>
        <v>0</v>
      </c>
      <c r="I97" s="859"/>
      <c r="J97" s="387">
        <f t="shared" ref="J97:J136" si="10">ROUND(F97*I97,2)</f>
        <v>0</v>
      </c>
      <c r="K97" s="387">
        <f t="shared" si="8"/>
        <v>0</v>
      </c>
      <c r="L97" s="388">
        <f t="shared" ref="L97:L114" si="11">ROUND(F97*K97,2)</f>
        <v>0</v>
      </c>
    </row>
    <row r="98" spans="2:12">
      <c r="B98" s="382">
        <v>86</v>
      </c>
      <c r="C98" s="789" t="s">
        <v>4802</v>
      </c>
      <c r="D98" s="384" t="s">
        <v>4803</v>
      </c>
      <c r="E98" s="385" t="s">
        <v>2921</v>
      </c>
      <c r="F98" s="392">
        <v>3</v>
      </c>
      <c r="G98" s="858"/>
      <c r="H98" s="387">
        <f t="shared" si="9"/>
        <v>0</v>
      </c>
      <c r="I98" s="859"/>
      <c r="J98" s="387">
        <f t="shared" si="10"/>
        <v>0</v>
      </c>
      <c r="K98" s="387">
        <f t="shared" si="8"/>
        <v>0</v>
      </c>
      <c r="L98" s="388">
        <f t="shared" si="11"/>
        <v>0</v>
      </c>
    </row>
    <row r="99" spans="2:12" ht="25.5">
      <c r="B99" s="377">
        <v>87</v>
      </c>
      <c r="C99" s="789" t="s">
        <v>4804</v>
      </c>
      <c r="D99" s="384" t="s">
        <v>4805</v>
      </c>
      <c r="E99" s="385" t="s">
        <v>2921</v>
      </c>
      <c r="F99" s="392">
        <v>1</v>
      </c>
      <c r="G99" s="858"/>
      <c r="H99" s="387">
        <f t="shared" si="9"/>
        <v>0</v>
      </c>
      <c r="I99" s="859"/>
      <c r="J99" s="387">
        <f t="shared" si="10"/>
        <v>0</v>
      </c>
      <c r="K99" s="387">
        <f t="shared" si="8"/>
        <v>0</v>
      </c>
      <c r="L99" s="388">
        <f t="shared" si="11"/>
        <v>0</v>
      </c>
    </row>
    <row r="100" spans="2:12">
      <c r="B100" s="382">
        <v>88</v>
      </c>
      <c r="C100" s="789" t="s">
        <v>4804</v>
      </c>
      <c r="D100" s="384" t="s">
        <v>4806</v>
      </c>
      <c r="E100" s="385" t="s">
        <v>2921</v>
      </c>
      <c r="F100" s="392">
        <v>1</v>
      </c>
      <c r="G100" s="858"/>
      <c r="H100" s="387">
        <f t="shared" si="9"/>
        <v>0</v>
      </c>
      <c r="I100" s="859"/>
      <c r="J100" s="387">
        <f t="shared" si="10"/>
        <v>0</v>
      </c>
      <c r="K100" s="387">
        <f t="shared" si="8"/>
        <v>0</v>
      </c>
      <c r="L100" s="388">
        <f t="shared" si="11"/>
        <v>0</v>
      </c>
    </row>
    <row r="101" spans="2:12">
      <c r="B101" s="377">
        <v>89</v>
      </c>
      <c r="C101" s="383" t="s">
        <v>4807</v>
      </c>
      <c r="D101" s="784" t="s">
        <v>4808</v>
      </c>
      <c r="E101" s="385" t="s">
        <v>2921</v>
      </c>
      <c r="F101" s="392">
        <v>1</v>
      </c>
      <c r="G101" s="858"/>
      <c r="H101" s="387">
        <f t="shared" si="9"/>
        <v>0</v>
      </c>
      <c r="I101" s="387"/>
      <c r="J101" s="387"/>
      <c r="K101" s="387">
        <f t="shared" si="8"/>
        <v>0</v>
      </c>
      <c r="L101" s="388">
        <f t="shared" si="11"/>
        <v>0</v>
      </c>
    </row>
    <row r="102" spans="2:12">
      <c r="B102" s="382">
        <v>90</v>
      </c>
      <c r="C102" s="789" t="s">
        <v>4809</v>
      </c>
      <c r="D102" s="384" t="s">
        <v>4810</v>
      </c>
      <c r="E102" s="385" t="s">
        <v>2921</v>
      </c>
      <c r="F102" s="392">
        <v>1</v>
      </c>
      <c r="G102" s="858"/>
      <c r="H102" s="387">
        <f t="shared" si="9"/>
        <v>0</v>
      </c>
      <c r="I102" s="859"/>
      <c r="J102" s="387">
        <f t="shared" si="10"/>
        <v>0</v>
      </c>
      <c r="K102" s="387">
        <f t="shared" si="8"/>
        <v>0</v>
      </c>
      <c r="L102" s="388">
        <f t="shared" si="11"/>
        <v>0</v>
      </c>
    </row>
    <row r="103" spans="2:12" ht="25.5">
      <c r="B103" s="377">
        <v>91</v>
      </c>
      <c r="C103" s="789"/>
      <c r="D103" s="384" t="s">
        <v>4811</v>
      </c>
      <c r="E103" s="385" t="s">
        <v>2921</v>
      </c>
      <c r="F103" s="392">
        <v>2</v>
      </c>
      <c r="G103" s="858"/>
      <c r="H103" s="387">
        <f t="shared" si="9"/>
        <v>0</v>
      </c>
      <c r="I103" s="859"/>
      <c r="J103" s="387">
        <f t="shared" si="10"/>
        <v>0</v>
      </c>
      <c r="K103" s="387">
        <f t="shared" si="8"/>
        <v>0</v>
      </c>
      <c r="L103" s="388">
        <f t="shared" si="11"/>
        <v>0</v>
      </c>
    </row>
    <row r="104" spans="2:12">
      <c r="B104" s="382">
        <v>92</v>
      </c>
      <c r="C104" s="789"/>
      <c r="D104" s="384" t="s">
        <v>4812</v>
      </c>
      <c r="E104" s="385" t="s">
        <v>2921</v>
      </c>
      <c r="F104" s="392">
        <v>19</v>
      </c>
      <c r="G104" s="858"/>
      <c r="H104" s="387">
        <f t="shared" si="9"/>
        <v>0</v>
      </c>
      <c r="I104" s="859"/>
      <c r="J104" s="387">
        <f t="shared" si="10"/>
        <v>0</v>
      </c>
      <c r="K104" s="387">
        <f t="shared" si="8"/>
        <v>0</v>
      </c>
      <c r="L104" s="388">
        <f t="shared" si="11"/>
        <v>0</v>
      </c>
    </row>
    <row r="105" spans="2:12">
      <c r="B105" s="377">
        <v>93</v>
      </c>
      <c r="C105" s="788" t="s">
        <v>4813</v>
      </c>
      <c r="D105" s="384"/>
      <c r="E105" s="385"/>
      <c r="F105" s="392"/>
      <c r="G105" s="386"/>
      <c r="H105" s="387"/>
      <c r="I105" s="387"/>
      <c r="J105" s="387"/>
      <c r="K105" s="387"/>
      <c r="L105" s="388"/>
    </row>
    <row r="106" spans="2:12" ht="25.5">
      <c r="B106" s="382">
        <v>94</v>
      </c>
      <c r="C106" s="789" t="s">
        <v>4814</v>
      </c>
      <c r="D106" s="384" t="s">
        <v>4815</v>
      </c>
      <c r="E106" s="385" t="s">
        <v>2921</v>
      </c>
      <c r="F106" s="392">
        <v>7</v>
      </c>
      <c r="G106" s="858"/>
      <c r="H106" s="387">
        <f t="shared" si="9"/>
        <v>0</v>
      </c>
      <c r="I106" s="859"/>
      <c r="J106" s="387">
        <f t="shared" si="10"/>
        <v>0</v>
      </c>
      <c r="K106" s="387">
        <f t="shared" si="8"/>
        <v>0</v>
      </c>
      <c r="L106" s="388">
        <f t="shared" si="11"/>
        <v>0</v>
      </c>
    </row>
    <row r="107" spans="2:12">
      <c r="B107" s="377">
        <v>95</v>
      </c>
      <c r="C107" s="788" t="s">
        <v>4816</v>
      </c>
      <c r="D107" s="384"/>
      <c r="E107" s="385"/>
      <c r="F107" s="392"/>
      <c r="G107" s="386"/>
      <c r="H107" s="387"/>
      <c r="I107" s="387"/>
      <c r="J107" s="387"/>
      <c r="K107" s="387"/>
      <c r="L107" s="388"/>
    </row>
    <row r="108" spans="2:12" ht="12.75" customHeight="1">
      <c r="B108" s="382">
        <v>96</v>
      </c>
      <c r="C108" s="789" t="s">
        <v>4817</v>
      </c>
      <c r="D108" s="384" t="s">
        <v>4818</v>
      </c>
      <c r="E108" s="385" t="s">
        <v>2921</v>
      </c>
      <c r="F108" s="392">
        <v>12</v>
      </c>
      <c r="G108" s="858"/>
      <c r="H108" s="387">
        <f t="shared" si="9"/>
        <v>0</v>
      </c>
      <c r="I108" s="859"/>
      <c r="J108" s="387">
        <f t="shared" si="10"/>
        <v>0</v>
      </c>
      <c r="K108" s="387">
        <f t="shared" si="8"/>
        <v>0</v>
      </c>
      <c r="L108" s="388">
        <f t="shared" si="11"/>
        <v>0</v>
      </c>
    </row>
    <row r="109" spans="2:12" ht="12.75" customHeight="1">
      <c r="B109" s="377">
        <v>97</v>
      </c>
      <c r="C109" s="789" t="s">
        <v>4819</v>
      </c>
      <c r="D109" s="384" t="s">
        <v>4820</v>
      </c>
      <c r="E109" s="385" t="s">
        <v>2921</v>
      </c>
      <c r="F109" s="392">
        <v>12</v>
      </c>
      <c r="G109" s="858"/>
      <c r="H109" s="387">
        <f t="shared" si="9"/>
        <v>0</v>
      </c>
      <c r="I109" s="859"/>
      <c r="J109" s="387">
        <f t="shared" si="10"/>
        <v>0</v>
      </c>
      <c r="K109" s="387">
        <f t="shared" si="8"/>
        <v>0</v>
      </c>
      <c r="L109" s="388">
        <f t="shared" si="11"/>
        <v>0</v>
      </c>
    </row>
    <row r="110" spans="2:12" ht="25.5">
      <c r="B110" s="382">
        <v>98</v>
      </c>
      <c r="C110" s="789" t="s">
        <v>4821</v>
      </c>
      <c r="D110" s="384" t="s">
        <v>4822</v>
      </c>
      <c r="E110" s="385" t="s">
        <v>2921</v>
      </c>
      <c r="F110" s="392">
        <v>12</v>
      </c>
      <c r="G110" s="858"/>
      <c r="H110" s="387">
        <f t="shared" si="9"/>
        <v>0</v>
      </c>
      <c r="I110" s="859"/>
      <c r="J110" s="387">
        <f t="shared" si="10"/>
        <v>0</v>
      </c>
      <c r="K110" s="387">
        <f t="shared" si="8"/>
        <v>0</v>
      </c>
      <c r="L110" s="388">
        <f t="shared" si="11"/>
        <v>0</v>
      </c>
    </row>
    <row r="111" spans="2:12" ht="25.5">
      <c r="B111" s="377">
        <v>99</v>
      </c>
      <c r="C111" s="383" t="s">
        <v>4823</v>
      </c>
      <c r="D111" s="384" t="s">
        <v>4824</v>
      </c>
      <c r="E111" s="385" t="s">
        <v>2921</v>
      </c>
      <c r="F111" s="392">
        <v>24</v>
      </c>
      <c r="G111" s="858"/>
      <c r="H111" s="387">
        <f t="shared" si="9"/>
        <v>0</v>
      </c>
      <c r="I111" s="859"/>
      <c r="J111" s="387">
        <f t="shared" si="10"/>
        <v>0</v>
      </c>
      <c r="K111" s="387">
        <f t="shared" si="8"/>
        <v>0</v>
      </c>
      <c r="L111" s="388">
        <f t="shared" si="11"/>
        <v>0</v>
      </c>
    </row>
    <row r="112" spans="2:12">
      <c r="B112" s="382">
        <v>100</v>
      </c>
      <c r="C112" s="788" t="s">
        <v>4825</v>
      </c>
      <c r="D112" s="384"/>
      <c r="E112" s="385"/>
      <c r="F112" s="392"/>
      <c r="G112" s="386"/>
      <c r="H112" s="387"/>
      <c r="I112" s="387"/>
      <c r="J112" s="387"/>
      <c r="K112" s="387"/>
      <c r="L112" s="388"/>
    </row>
    <row r="113" spans="2:12">
      <c r="B113" s="382">
        <v>101</v>
      </c>
      <c r="C113" s="789" t="s">
        <v>4826</v>
      </c>
      <c r="D113" s="384" t="s">
        <v>4827</v>
      </c>
      <c r="E113" s="385" t="s">
        <v>906</v>
      </c>
      <c r="F113" s="392">
        <v>80</v>
      </c>
      <c r="G113" s="858"/>
      <c r="H113" s="387">
        <f t="shared" si="9"/>
        <v>0</v>
      </c>
      <c r="I113" s="859"/>
      <c r="J113" s="387">
        <f t="shared" si="10"/>
        <v>0</v>
      </c>
      <c r="K113" s="387">
        <f t="shared" si="8"/>
        <v>0</v>
      </c>
      <c r="L113" s="388">
        <f t="shared" si="11"/>
        <v>0</v>
      </c>
    </row>
    <row r="114" spans="2:12">
      <c r="B114" s="377">
        <v>102</v>
      </c>
      <c r="C114" s="789" t="s">
        <v>4828</v>
      </c>
      <c r="D114" s="384" t="s">
        <v>4829</v>
      </c>
      <c r="E114" s="385" t="s">
        <v>2921</v>
      </c>
      <c r="F114" s="392">
        <v>12</v>
      </c>
      <c r="G114" s="858"/>
      <c r="H114" s="387">
        <f t="shared" si="9"/>
        <v>0</v>
      </c>
      <c r="I114" s="859"/>
      <c r="J114" s="387">
        <f t="shared" si="10"/>
        <v>0</v>
      </c>
      <c r="K114" s="387">
        <f t="shared" si="8"/>
        <v>0</v>
      </c>
      <c r="L114" s="388">
        <f t="shared" si="11"/>
        <v>0</v>
      </c>
    </row>
    <row r="115" spans="2:12">
      <c r="B115" s="382">
        <v>103</v>
      </c>
      <c r="C115" s="788" t="s">
        <v>4830</v>
      </c>
      <c r="D115" s="384"/>
      <c r="E115" s="385"/>
      <c r="F115" s="392"/>
      <c r="G115" s="386"/>
      <c r="H115" s="387"/>
      <c r="I115" s="387"/>
      <c r="J115" s="387"/>
      <c r="K115" s="387"/>
      <c r="L115" s="388"/>
    </row>
    <row r="116" spans="2:12">
      <c r="B116" s="377">
        <v>104</v>
      </c>
      <c r="C116" s="383"/>
      <c r="D116" s="384" t="s">
        <v>4780</v>
      </c>
      <c r="E116" s="385" t="s">
        <v>906</v>
      </c>
      <c r="F116" s="392">
        <v>12</v>
      </c>
      <c r="G116" s="858"/>
      <c r="H116" s="387">
        <f t="shared" si="9"/>
        <v>0</v>
      </c>
      <c r="I116" s="859"/>
      <c r="J116" s="387">
        <f t="shared" si="10"/>
        <v>0</v>
      </c>
      <c r="K116" s="387">
        <f t="shared" si="8"/>
        <v>0</v>
      </c>
      <c r="L116" s="388">
        <f t="shared" ref="L116" si="12">ROUND(F116*K116,2)</f>
        <v>0</v>
      </c>
    </row>
    <row r="117" spans="2:12" ht="12.75" customHeight="1">
      <c r="B117" s="382">
        <v>105</v>
      </c>
      <c r="C117" s="788" t="s">
        <v>2739</v>
      </c>
      <c r="D117" s="384"/>
      <c r="E117" s="385"/>
      <c r="F117" s="392"/>
      <c r="G117" s="386"/>
      <c r="H117" s="387"/>
      <c r="I117" s="387"/>
      <c r="J117" s="387"/>
      <c r="K117" s="387"/>
      <c r="L117" s="388"/>
    </row>
    <row r="118" spans="2:12">
      <c r="B118" s="377">
        <v>106</v>
      </c>
      <c r="C118" s="383"/>
      <c r="D118" s="384" t="s">
        <v>4831</v>
      </c>
      <c r="E118" s="385" t="s">
        <v>2921</v>
      </c>
      <c r="F118" s="392">
        <v>1</v>
      </c>
      <c r="G118" s="858"/>
      <c r="H118" s="387">
        <f t="shared" si="9"/>
        <v>0</v>
      </c>
      <c r="I118" s="859"/>
      <c r="J118" s="387">
        <f t="shared" si="10"/>
        <v>0</v>
      </c>
      <c r="K118" s="387">
        <f t="shared" si="8"/>
        <v>0</v>
      </c>
      <c r="L118" s="388">
        <f t="shared" ref="L118:L136" si="13">ROUND(F118*K118,2)</f>
        <v>0</v>
      </c>
    </row>
    <row r="119" spans="2:12">
      <c r="B119" s="382">
        <v>107</v>
      </c>
      <c r="C119" s="789" t="s">
        <v>4832</v>
      </c>
      <c r="D119" s="384" t="s">
        <v>4833</v>
      </c>
      <c r="E119" s="385" t="s">
        <v>2921</v>
      </c>
      <c r="F119" s="392">
        <v>12</v>
      </c>
      <c r="G119" s="858"/>
      <c r="H119" s="387">
        <f t="shared" si="9"/>
        <v>0</v>
      </c>
      <c r="I119" s="859"/>
      <c r="J119" s="387">
        <f t="shared" si="10"/>
        <v>0</v>
      </c>
      <c r="K119" s="387">
        <f t="shared" si="8"/>
        <v>0</v>
      </c>
      <c r="L119" s="388">
        <f t="shared" si="13"/>
        <v>0</v>
      </c>
    </row>
    <row r="120" spans="2:12">
      <c r="B120" s="382">
        <v>108</v>
      </c>
      <c r="C120" s="789"/>
      <c r="D120" s="384" t="s">
        <v>4834</v>
      </c>
      <c r="E120" s="385" t="s">
        <v>4782</v>
      </c>
      <c r="F120" s="392">
        <v>1</v>
      </c>
      <c r="G120" s="858"/>
      <c r="H120" s="387">
        <f t="shared" si="9"/>
        <v>0</v>
      </c>
      <c r="I120" s="859"/>
      <c r="J120" s="387">
        <f t="shared" si="10"/>
        <v>0</v>
      </c>
      <c r="K120" s="387">
        <f t="shared" si="8"/>
        <v>0</v>
      </c>
      <c r="L120" s="388">
        <f t="shared" si="13"/>
        <v>0</v>
      </c>
    </row>
    <row r="121" spans="2:12">
      <c r="B121" s="377">
        <v>109</v>
      </c>
      <c r="C121" s="789"/>
      <c r="D121" s="384" t="s">
        <v>4835</v>
      </c>
      <c r="E121" s="385" t="s">
        <v>4782</v>
      </c>
      <c r="F121" s="392">
        <v>1</v>
      </c>
      <c r="G121" s="858"/>
      <c r="H121" s="387">
        <f t="shared" si="9"/>
        <v>0</v>
      </c>
      <c r="I121" s="859"/>
      <c r="J121" s="387">
        <f t="shared" si="10"/>
        <v>0</v>
      </c>
      <c r="K121" s="387">
        <f t="shared" si="8"/>
        <v>0</v>
      </c>
      <c r="L121" s="388">
        <f t="shared" si="13"/>
        <v>0</v>
      </c>
    </row>
    <row r="122" spans="2:12" ht="25.5">
      <c r="B122" s="382">
        <v>110</v>
      </c>
      <c r="C122" s="383"/>
      <c r="D122" s="384" t="s">
        <v>4836</v>
      </c>
      <c r="E122" s="385" t="s">
        <v>2921</v>
      </c>
      <c r="F122" s="392">
        <v>1</v>
      </c>
      <c r="G122" s="858"/>
      <c r="H122" s="387">
        <f t="shared" si="9"/>
        <v>0</v>
      </c>
      <c r="I122" s="859"/>
      <c r="J122" s="387">
        <f t="shared" si="10"/>
        <v>0</v>
      </c>
      <c r="K122" s="387">
        <f t="shared" si="8"/>
        <v>0</v>
      </c>
      <c r="L122" s="388">
        <f t="shared" si="13"/>
        <v>0</v>
      </c>
    </row>
    <row r="123" spans="2:12">
      <c r="B123" s="377">
        <v>111</v>
      </c>
      <c r="C123" s="383"/>
      <c r="D123" s="384" t="s">
        <v>4837</v>
      </c>
      <c r="E123" s="385" t="s">
        <v>2921</v>
      </c>
      <c r="F123" s="392">
        <v>1</v>
      </c>
      <c r="G123" s="858"/>
      <c r="H123" s="387">
        <f t="shared" si="9"/>
        <v>0</v>
      </c>
      <c r="I123" s="859"/>
      <c r="J123" s="387">
        <f t="shared" si="10"/>
        <v>0</v>
      </c>
      <c r="K123" s="387">
        <f t="shared" si="8"/>
        <v>0</v>
      </c>
      <c r="L123" s="388">
        <f t="shared" si="13"/>
        <v>0</v>
      </c>
    </row>
    <row r="124" spans="2:12">
      <c r="B124" s="382">
        <v>112</v>
      </c>
      <c r="C124" s="383"/>
      <c r="D124" s="391" t="s">
        <v>4838</v>
      </c>
      <c r="E124" s="385" t="s">
        <v>2921</v>
      </c>
      <c r="F124" s="392">
        <v>1</v>
      </c>
      <c r="G124" s="858"/>
      <c r="H124" s="387">
        <f t="shared" si="9"/>
        <v>0</v>
      </c>
      <c r="I124" s="859"/>
      <c r="J124" s="387">
        <f t="shared" si="10"/>
        <v>0</v>
      </c>
      <c r="K124" s="387">
        <f t="shared" si="8"/>
        <v>0</v>
      </c>
      <c r="L124" s="388">
        <f t="shared" si="13"/>
        <v>0</v>
      </c>
    </row>
    <row r="125" spans="2:12" ht="12.75" customHeight="1">
      <c r="B125" s="377">
        <v>113</v>
      </c>
      <c r="C125" s="383"/>
      <c r="D125" s="384" t="s">
        <v>4787</v>
      </c>
      <c r="E125" s="385" t="s">
        <v>2921</v>
      </c>
      <c r="F125" s="392">
        <v>12</v>
      </c>
      <c r="G125" s="858"/>
      <c r="H125" s="387">
        <f t="shared" si="9"/>
        <v>0</v>
      </c>
      <c r="I125" s="859"/>
      <c r="J125" s="387">
        <f t="shared" si="10"/>
        <v>0</v>
      </c>
      <c r="K125" s="387">
        <f t="shared" si="8"/>
        <v>0</v>
      </c>
      <c r="L125" s="388">
        <f t="shared" si="13"/>
        <v>0</v>
      </c>
    </row>
    <row r="126" spans="2:12">
      <c r="B126" s="382">
        <v>114</v>
      </c>
      <c r="C126" s="383"/>
      <c r="D126" s="384" t="s">
        <v>4839</v>
      </c>
      <c r="E126" s="392" t="s">
        <v>4840</v>
      </c>
      <c r="F126" s="392">
        <v>3</v>
      </c>
      <c r="G126" s="858"/>
      <c r="H126" s="387">
        <f t="shared" si="9"/>
        <v>0</v>
      </c>
      <c r="I126" s="859"/>
      <c r="J126" s="387">
        <f t="shared" si="10"/>
        <v>0</v>
      </c>
      <c r="K126" s="387">
        <f t="shared" si="8"/>
        <v>0</v>
      </c>
      <c r="L126" s="388">
        <f t="shared" si="13"/>
        <v>0</v>
      </c>
    </row>
    <row r="127" spans="2:12">
      <c r="B127" s="377">
        <v>115</v>
      </c>
      <c r="C127" s="383"/>
      <c r="D127" s="384" t="s">
        <v>4788</v>
      </c>
      <c r="E127" s="385" t="s">
        <v>4782</v>
      </c>
      <c r="F127" s="392">
        <v>1</v>
      </c>
      <c r="G127" s="858"/>
      <c r="H127" s="387">
        <f t="shared" si="9"/>
        <v>0</v>
      </c>
      <c r="I127" s="859"/>
      <c r="J127" s="387">
        <f t="shared" si="10"/>
        <v>0</v>
      </c>
      <c r="K127" s="387">
        <f t="shared" si="8"/>
        <v>0</v>
      </c>
      <c r="L127" s="388">
        <f t="shared" si="13"/>
        <v>0</v>
      </c>
    </row>
    <row r="128" spans="2:12">
      <c r="B128" s="382">
        <v>116</v>
      </c>
      <c r="C128" s="383"/>
      <c r="D128" s="384" t="s">
        <v>4841</v>
      </c>
      <c r="E128" s="385" t="s">
        <v>2921</v>
      </c>
      <c r="F128" s="392">
        <v>1</v>
      </c>
      <c r="G128" s="858"/>
      <c r="H128" s="387">
        <f t="shared" si="9"/>
        <v>0</v>
      </c>
      <c r="I128" s="859"/>
      <c r="J128" s="387">
        <f t="shared" si="10"/>
        <v>0</v>
      </c>
      <c r="K128" s="387">
        <f t="shared" si="8"/>
        <v>0</v>
      </c>
      <c r="L128" s="388">
        <f t="shared" si="13"/>
        <v>0</v>
      </c>
    </row>
    <row r="129" spans="2:12">
      <c r="B129" s="377">
        <v>117</v>
      </c>
      <c r="C129" s="383"/>
      <c r="D129" s="384" t="s">
        <v>4842</v>
      </c>
      <c r="E129" s="385" t="s">
        <v>2921</v>
      </c>
      <c r="F129" s="392">
        <v>1</v>
      </c>
      <c r="G129" s="858"/>
      <c r="H129" s="387">
        <f t="shared" si="9"/>
        <v>0</v>
      </c>
      <c r="I129" s="859"/>
      <c r="J129" s="387">
        <f t="shared" si="10"/>
        <v>0</v>
      </c>
      <c r="K129" s="387">
        <f t="shared" si="8"/>
        <v>0</v>
      </c>
      <c r="L129" s="388">
        <f t="shared" si="13"/>
        <v>0</v>
      </c>
    </row>
    <row r="130" spans="2:12">
      <c r="B130" s="382">
        <v>118</v>
      </c>
      <c r="C130" s="383"/>
      <c r="D130" s="384" t="s">
        <v>4843</v>
      </c>
      <c r="E130" s="385" t="s">
        <v>2921</v>
      </c>
      <c r="F130" s="392">
        <v>1</v>
      </c>
      <c r="G130" s="858"/>
      <c r="H130" s="387">
        <f t="shared" si="9"/>
        <v>0</v>
      </c>
      <c r="I130" s="859"/>
      <c r="J130" s="387">
        <f t="shared" si="10"/>
        <v>0</v>
      </c>
      <c r="K130" s="387">
        <f t="shared" si="8"/>
        <v>0</v>
      </c>
      <c r="L130" s="388">
        <f t="shared" si="13"/>
        <v>0</v>
      </c>
    </row>
    <row r="131" spans="2:12">
      <c r="B131" s="377">
        <v>119</v>
      </c>
      <c r="C131" s="383"/>
      <c r="D131" s="384" t="s">
        <v>4795</v>
      </c>
      <c r="E131" s="385" t="s">
        <v>2202</v>
      </c>
      <c r="F131" s="392">
        <v>120</v>
      </c>
      <c r="G131" s="858"/>
      <c r="H131" s="387">
        <f t="shared" si="9"/>
        <v>0</v>
      </c>
      <c r="I131" s="859"/>
      <c r="J131" s="387">
        <f t="shared" si="10"/>
        <v>0</v>
      </c>
      <c r="K131" s="387">
        <f t="shared" si="8"/>
        <v>0</v>
      </c>
      <c r="L131" s="388">
        <f t="shared" si="13"/>
        <v>0</v>
      </c>
    </row>
    <row r="132" spans="2:12" ht="12.75" customHeight="1">
      <c r="B132" s="382">
        <v>120</v>
      </c>
      <c r="C132" s="383"/>
      <c r="D132" s="384" t="s">
        <v>4844</v>
      </c>
      <c r="E132" s="385" t="s">
        <v>2921</v>
      </c>
      <c r="F132" s="392">
        <v>1</v>
      </c>
      <c r="G132" s="858"/>
      <c r="H132" s="387">
        <f t="shared" si="9"/>
        <v>0</v>
      </c>
      <c r="I132" s="859"/>
      <c r="J132" s="387">
        <f t="shared" si="10"/>
        <v>0</v>
      </c>
      <c r="K132" s="387">
        <f t="shared" si="8"/>
        <v>0</v>
      </c>
      <c r="L132" s="388">
        <f t="shared" si="13"/>
        <v>0</v>
      </c>
    </row>
    <row r="133" spans="2:12" ht="12.75" customHeight="1">
      <c r="B133" s="377">
        <v>121</v>
      </c>
      <c r="C133" s="383"/>
      <c r="D133" s="384" t="s">
        <v>4845</v>
      </c>
      <c r="E133" s="385" t="s">
        <v>2921</v>
      </c>
      <c r="F133" s="392">
        <v>1</v>
      </c>
      <c r="G133" s="858"/>
      <c r="H133" s="387">
        <f t="shared" si="9"/>
        <v>0</v>
      </c>
      <c r="I133" s="859"/>
      <c r="J133" s="387">
        <f t="shared" si="10"/>
        <v>0</v>
      </c>
      <c r="K133" s="387">
        <f t="shared" si="8"/>
        <v>0</v>
      </c>
      <c r="L133" s="388">
        <f t="shared" si="13"/>
        <v>0</v>
      </c>
    </row>
    <row r="134" spans="2:12">
      <c r="B134" s="382">
        <v>122</v>
      </c>
      <c r="C134" s="383"/>
      <c r="D134" s="384" t="s">
        <v>4846</v>
      </c>
      <c r="E134" s="385" t="s">
        <v>2921</v>
      </c>
      <c r="F134" s="392">
        <v>1</v>
      </c>
      <c r="G134" s="858"/>
      <c r="H134" s="387">
        <f t="shared" si="9"/>
        <v>0</v>
      </c>
      <c r="I134" s="859"/>
      <c r="J134" s="387">
        <f t="shared" si="10"/>
        <v>0</v>
      </c>
      <c r="K134" s="387">
        <f t="shared" si="8"/>
        <v>0</v>
      </c>
      <c r="L134" s="388">
        <f t="shared" si="13"/>
        <v>0</v>
      </c>
    </row>
    <row r="135" spans="2:12">
      <c r="B135" s="377">
        <v>123</v>
      </c>
      <c r="C135" s="383"/>
      <c r="D135" s="391" t="s">
        <v>4792</v>
      </c>
      <c r="E135" s="392" t="s">
        <v>2921</v>
      </c>
      <c r="F135" s="392">
        <v>1</v>
      </c>
      <c r="G135" s="858"/>
      <c r="H135" s="387">
        <f t="shared" si="9"/>
        <v>0</v>
      </c>
      <c r="I135" s="859"/>
      <c r="J135" s="387">
        <f t="shared" si="10"/>
        <v>0</v>
      </c>
      <c r="K135" s="387">
        <f t="shared" si="8"/>
        <v>0</v>
      </c>
      <c r="L135" s="388">
        <f t="shared" si="13"/>
        <v>0</v>
      </c>
    </row>
    <row r="136" spans="2:12">
      <c r="B136" s="382">
        <v>124</v>
      </c>
      <c r="C136" s="383"/>
      <c r="D136" s="391" t="s">
        <v>4793</v>
      </c>
      <c r="E136" s="392" t="s">
        <v>2921</v>
      </c>
      <c r="F136" s="392">
        <v>19</v>
      </c>
      <c r="G136" s="858"/>
      <c r="H136" s="387">
        <f t="shared" si="9"/>
        <v>0</v>
      </c>
      <c r="I136" s="859"/>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4847</v>
      </c>
      <c r="E139" s="385"/>
      <c r="F139" s="392"/>
      <c r="G139" s="386"/>
      <c r="H139" s="387"/>
      <c r="I139" s="387"/>
      <c r="J139" s="387"/>
      <c r="K139" s="387"/>
      <c r="L139" s="388"/>
    </row>
    <row r="140" spans="2:12" ht="38.25">
      <c r="B140" s="382">
        <v>128</v>
      </c>
      <c r="C140" s="789" t="s">
        <v>4848</v>
      </c>
      <c r="D140" s="384" t="s">
        <v>4849</v>
      </c>
      <c r="E140" s="385" t="s">
        <v>2921</v>
      </c>
      <c r="F140" s="392">
        <v>1</v>
      </c>
      <c r="G140" s="858"/>
      <c r="H140" s="387">
        <f t="shared" ref="H140:H146" si="14">ROUND(F140*G140,2)</f>
        <v>0</v>
      </c>
      <c r="I140" s="859"/>
      <c r="J140" s="387">
        <f t="shared" ref="J140:J146" si="15">ROUND(F140*I140,2)</f>
        <v>0</v>
      </c>
      <c r="K140" s="387">
        <f t="shared" ref="K140:K146" si="16">G140+I140</f>
        <v>0</v>
      </c>
      <c r="L140" s="388">
        <f t="shared" ref="L140:L146" si="17">ROUND(F140*K140,2)</f>
        <v>0</v>
      </c>
    </row>
    <row r="141" spans="2:12">
      <c r="B141" s="377">
        <v>129</v>
      </c>
      <c r="C141" s="383" t="s">
        <v>4850</v>
      </c>
      <c r="D141" s="784" t="s">
        <v>4851</v>
      </c>
      <c r="E141" s="385" t="s">
        <v>2921</v>
      </c>
      <c r="F141" s="392">
        <v>1</v>
      </c>
      <c r="G141" s="858"/>
      <c r="H141" s="387">
        <f t="shared" si="14"/>
        <v>0</v>
      </c>
      <c r="I141" s="859"/>
      <c r="J141" s="387">
        <f t="shared" si="15"/>
        <v>0</v>
      </c>
      <c r="K141" s="387">
        <f t="shared" si="16"/>
        <v>0</v>
      </c>
      <c r="L141" s="388">
        <f t="shared" si="17"/>
        <v>0</v>
      </c>
    </row>
    <row r="142" spans="2:12">
      <c r="B142" s="382">
        <v>130</v>
      </c>
      <c r="C142" s="383" t="s">
        <v>4852</v>
      </c>
      <c r="D142" s="784" t="s">
        <v>4853</v>
      </c>
      <c r="E142" s="385" t="s">
        <v>2921</v>
      </c>
      <c r="F142" s="392">
        <v>4</v>
      </c>
      <c r="G142" s="858"/>
      <c r="H142" s="387">
        <f t="shared" si="14"/>
        <v>0</v>
      </c>
      <c r="I142" s="859"/>
      <c r="J142" s="387">
        <f t="shared" si="15"/>
        <v>0</v>
      </c>
      <c r="K142" s="387">
        <f t="shared" si="16"/>
        <v>0</v>
      </c>
      <c r="L142" s="388">
        <f t="shared" si="17"/>
        <v>0</v>
      </c>
    </row>
    <row r="143" spans="2:12">
      <c r="B143" s="377">
        <v>131</v>
      </c>
      <c r="C143" s="383" t="s">
        <v>4807</v>
      </c>
      <c r="D143" s="784" t="s">
        <v>4808</v>
      </c>
      <c r="E143" s="385" t="s">
        <v>2921</v>
      </c>
      <c r="F143" s="392">
        <v>4</v>
      </c>
      <c r="G143" s="858"/>
      <c r="H143" s="387">
        <f t="shared" si="14"/>
        <v>0</v>
      </c>
      <c r="I143" s="859"/>
      <c r="J143" s="387">
        <f t="shared" si="15"/>
        <v>0</v>
      </c>
      <c r="K143" s="387">
        <f t="shared" si="16"/>
        <v>0</v>
      </c>
      <c r="L143" s="388">
        <f t="shared" si="17"/>
        <v>0</v>
      </c>
    </row>
    <row r="144" spans="2:12" ht="24.75" customHeight="1">
      <c r="B144" s="382">
        <v>132</v>
      </c>
      <c r="C144" s="383"/>
      <c r="D144" s="384" t="s">
        <v>4854</v>
      </c>
      <c r="E144" s="385" t="s">
        <v>2921</v>
      </c>
      <c r="F144" s="392">
        <v>1</v>
      </c>
      <c r="G144" s="858"/>
      <c r="H144" s="387">
        <f t="shared" si="14"/>
        <v>0</v>
      </c>
      <c r="I144" s="859"/>
      <c r="J144" s="387">
        <f t="shared" si="15"/>
        <v>0</v>
      </c>
      <c r="K144" s="387">
        <f t="shared" si="16"/>
        <v>0</v>
      </c>
      <c r="L144" s="388">
        <f t="shared" si="17"/>
        <v>0</v>
      </c>
    </row>
    <row r="145" spans="1:12" ht="25.5">
      <c r="B145" s="377">
        <v>133</v>
      </c>
      <c r="C145" s="383"/>
      <c r="D145" s="391" t="s">
        <v>4855</v>
      </c>
      <c r="E145" s="392" t="s">
        <v>4782</v>
      </c>
      <c r="F145" s="392">
        <v>1</v>
      </c>
      <c r="G145" s="858"/>
      <c r="H145" s="387">
        <f t="shared" si="14"/>
        <v>0</v>
      </c>
      <c r="I145" s="859"/>
      <c r="J145" s="387">
        <f t="shared" si="15"/>
        <v>0</v>
      </c>
      <c r="K145" s="387">
        <f t="shared" si="16"/>
        <v>0</v>
      </c>
      <c r="L145" s="388">
        <f t="shared" si="17"/>
        <v>0</v>
      </c>
    </row>
    <row r="146" spans="1:12">
      <c r="B146" s="382">
        <v>134</v>
      </c>
      <c r="C146" s="383"/>
      <c r="D146" s="391" t="s">
        <v>4856</v>
      </c>
      <c r="E146" s="392" t="s">
        <v>2921</v>
      </c>
      <c r="F146" s="392">
        <v>1600</v>
      </c>
      <c r="G146" s="858"/>
      <c r="H146" s="387">
        <f t="shared" si="14"/>
        <v>0</v>
      </c>
      <c r="I146" s="859"/>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06" t="s">
        <v>4857</v>
      </c>
      <c r="D148" s="1007"/>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4499</v>
      </c>
      <c r="C150" s="410"/>
      <c r="D150" s="410"/>
      <c r="E150" s="411"/>
      <c r="F150" s="411"/>
      <c r="G150" s="412"/>
      <c r="H150" s="412">
        <f>H148</f>
        <v>0</v>
      </c>
      <c r="I150" s="412"/>
      <c r="J150" s="412">
        <f>J148</f>
        <v>0</v>
      </c>
      <c r="K150" s="412"/>
      <c r="L150" s="412">
        <f>L148</f>
        <v>0</v>
      </c>
    </row>
    <row r="152" spans="1:12" s="800" customFormat="1">
      <c r="A152" s="799"/>
      <c r="B152" s="1008" t="s">
        <v>4099</v>
      </c>
      <c r="C152" s="1008"/>
      <c r="D152" s="413">
        <f>L150</f>
        <v>0</v>
      </c>
      <c r="E152" s="414"/>
      <c r="F152" s="414"/>
      <c r="G152" s="414"/>
    </row>
    <row r="153" spans="1:12" s="800" customFormat="1" ht="6.75" customHeight="1">
      <c r="A153" s="799"/>
      <c r="B153" s="1004"/>
      <c r="C153" s="1004"/>
      <c r="D153" s="415"/>
      <c r="E153" s="414"/>
      <c r="F153" s="414"/>
      <c r="G153" s="414"/>
    </row>
    <row r="154" spans="1:12" s="800" customFormat="1">
      <c r="B154" s="799"/>
      <c r="C154" s="416"/>
      <c r="D154" s="417"/>
      <c r="E154" s="418"/>
      <c r="F154" s="418"/>
      <c r="G154" s="418"/>
      <c r="H154" s="418"/>
    </row>
    <row r="155" spans="1:12" s="800" customFormat="1" ht="6.75" customHeight="1">
      <c r="B155" s="1009"/>
      <c r="C155" s="1009"/>
      <c r="D155" s="420"/>
      <c r="E155" s="418"/>
      <c r="F155" s="418"/>
      <c r="G155" s="418"/>
      <c r="H155" s="418"/>
    </row>
    <row r="156" spans="1:12" s="800" customFormat="1">
      <c r="B156" s="1004"/>
      <c r="C156" s="1004"/>
      <c r="D156" s="417"/>
      <c r="E156" s="418"/>
      <c r="F156" s="418"/>
      <c r="G156" s="418"/>
      <c r="H156" s="418"/>
    </row>
    <row r="157" spans="1:12" s="800" customFormat="1" ht="5.25" customHeight="1"/>
    <row r="158" spans="1:12" s="800" customFormat="1">
      <c r="B158" s="421" t="s">
        <v>4100</v>
      </c>
      <c r="D158" s="422">
        <v>43097</v>
      </c>
    </row>
    <row r="159" spans="1:12" s="800" customFormat="1">
      <c r="B159" s="421" t="s">
        <v>4101</v>
      </c>
      <c r="D159" s="376" t="s">
        <v>4688</v>
      </c>
    </row>
    <row r="160" spans="1:12" s="800" customFormat="1">
      <c r="B160" s="800" t="s">
        <v>4103</v>
      </c>
      <c r="D160" s="376" t="s">
        <v>4104</v>
      </c>
    </row>
    <row r="161" spans="3:4">
      <c r="C161" s="358"/>
      <c r="D161" s="358"/>
    </row>
    <row r="162" spans="3:4" ht="25.5">
      <c r="C162" s="790" t="s">
        <v>32</v>
      </c>
      <c r="D162" s="791" t="s">
        <v>4858</v>
      </c>
    </row>
    <row r="163" spans="3:4" ht="25.5">
      <c r="C163" s="358"/>
      <c r="D163" s="791" t="s">
        <v>4859</v>
      </c>
    </row>
    <row r="164" spans="3:4" ht="25.5">
      <c r="C164" s="358"/>
      <c r="D164" s="791" t="s">
        <v>4860</v>
      </c>
    </row>
    <row r="165" spans="3:4" ht="38.25">
      <c r="C165" s="358"/>
      <c r="D165" s="791" t="s">
        <v>4861</v>
      </c>
    </row>
    <row r="166" spans="3:4">
      <c r="D166" s="162" t="s">
        <v>4862</v>
      </c>
    </row>
    <row r="167" spans="3:4">
      <c r="D167" s="162" t="s">
        <v>4863</v>
      </c>
    </row>
    <row r="168" spans="3:4">
      <c r="D168" s="162" t="s">
        <v>4864</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zoomScaleNormal="100" workbookViewId="0">
      <pane ySplit="1" topLeftCell="A1144" activePane="bottomLeft" state="frozen"/>
      <selection pane="bottomLeft" activeCell="H1163" sqref="H1163"/>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4" t="s">
        <v>121</v>
      </c>
      <c r="H1" s="984"/>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89" t="s">
        <v>127</v>
      </c>
      <c r="F9" s="990"/>
      <c r="G9" s="990"/>
      <c r="H9" s="990"/>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78" t="s">
        <v>5</v>
      </c>
      <c r="F24" s="978"/>
      <c r="G24" s="978"/>
      <c r="H24" s="978"/>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ROUND(J104,2)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ROUND(SUM(BE104:BE1824), 2)</f>
        <v>0</v>
      </c>
      <c r="G30" s="925"/>
      <c r="H30" s="925"/>
      <c r="I30" s="223">
        <v>0.21</v>
      </c>
      <c r="J30" s="222">
        <f>ROUND(ROUND((SUM(BE104:BE1824)), 2)*I30, 2)</f>
        <v>0</v>
      </c>
      <c r="K30" s="209"/>
    </row>
    <row r="31" spans="2:11" s="921" customFormat="1" ht="14.45" customHeight="1">
      <c r="B31" s="207"/>
      <c r="C31" s="925"/>
      <c r="D31" s="925"/>
      <c r="E31" s="221" t="s">
        <v>40</v>
      </c>
      <c r="F31" s="222">
        <f>ROUND(SUM(BF104:BF1824), 2)</f>
        <v>0</v>
      </c>
      <c r="G31" s="925"/>
      <c r="H31" s="925"/>
      <c r="I31" s="223">
        <v>0.15</v>
      </c>
      <c r="J31" s="222">
        <f>ROUND(ROUND((SUM(BF104:BF1824)), 2)*I31, 2)</f>
        <v>0</v>
      </c>
      <c r="K31" s="209"/>
    </row>
    <row r="32" spans="2:11" s="921" customFormat="1" ht="14.45" hidden="1" customHeight="1">
      <c r="B32" s="207"/>
      <c r="C32" s="925"/>
      <c r="D32" s="925"/>
      <c r="E32" s="221" t="s">
        <v>41</v>
      </c>
      <c r="F32" s="222">
        <f>ROUND(SUM(BG104:BG1824), 2)</f>
        <v>0</v>
      </c>
      <c r="G32" s="925"/>
      <c r="H32" s="925"/>
      <c r="I32" s="223">
        <v>0.21</v>
      </c>
      <c r="J32" s="222">
        <v>0</v>
      </c>
      <c r="K32" s="209"/>
    </row>
    <row r="33" spans="2:11" s="921" customFormat="1" ht="14.45" hidden="1" customHeight="1">
      <c r="B33" s="207"/>
      <c r="C33" s="925"/>
      <c r="D33" s="925"/>
      <c r="E33" s="221" t="s">
        <v>42</v>
      </c>
      <c r="F33" s="222">
        <f>ROUND(SUM(BH104:BH1824), 2)</f>
        <v>0</v>
      </c>
      <c r="G33" s="925"/>
      <c r="H33" s="925"/>
      <c r="I33" s="223">
        <v>0.15</v>
      </c>
      <c r="J33" s="222">
        <v>0</v>
      </c>
      <c r="K33" s="209"/>
    </row>
    <row r="34" spans="2:11" s="921" customFormat="1" ht="14.45" hidden="1" customHeight="1">
      <c r="B34" s="207"/>
      <c r="C34" s="925"/>
      <c r="D34" s="925"/>
      <c r="E34" s="221" t="s">
        <v>43</v>
      </c>
      <c r="F34" s="222">
        <f>ROUND(SUM(BI104:BI1824),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7" t="str">
        <f>E7</f>
        <v>Výstavba poloprovozního objektu H2</v>
      </c>
      <c r="F45" s="988"/>
      <c r="G45" s="988"/>
      <c r="H45" s="988"/>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89" t="str">
        <f>E9</f>
        <v>RAV8601 - Výstavba poloprovozního objektu H2</v>
      </c>
      <c r="F47" s="990"/>
      <c r="G47" s="990"/>
      <c r="H47" s="990"/>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78" t="str">
        <f>E21</f>
        <v>RAVAL projekt v.o.s.</v>
      </c>
      <c r="K51" s="209"/>
    </row>
    <row r="52" spans="2:47" s="921" customFormat="1" ht="14.45" customHeight="1">
      <c r="B52" s="207"/>
      <c r="C52" s="924" t="s">
        <v>28</v>
      </c>
      <c r="D52" s="925"/>
      <c r="E52" s="925"/>
      <c r="F52" s="210" t="str">
        <f>IF(E18="","",E18)</f>
        <v/>
      </c>
      <c r="G52" s="925"/>
      <c r="H52" s="925"/>
      <c r="I52" s="925"/>
      <c r="J52" s="979"/>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21" customFormat="1" ht="21.75" customHeight="1">
      <c r="B85" s="207"/>
      <c r="C85" s="925"/>
      <c r="D85" s="925"/>
      <c r="E85" s="925"/>
      <c r="F85" s="925"/>
      <c r="G85" s="925"/>
      <c r="H85" s="925"/>
      <c r="I85" s="925"/>
      <c r="J85" s="925"/>
      <c r="K85" s="209"/>
    </row>
    <row r="86" spans="2:12" s="921" customFormat="1" ht="6.95" customHeight="1">
      <c r="B86" s="231"/>
      <c r="C86" s="232"/>
      <c r="D86" s="232"/>
      <c r="E86" s="232"/>
      <c r="F86" s="232"/>
      <c r="G86" s="232"/>
      <c r="H86" s="232"/>
      <c r="I86" s="232"/>
      <c r="J86" s="232"/>
      <c r="K86" s="233"/>
    </row>
    <row r="90" spans="2:12" s="921" customFormat="1" ht="6.95" customHeight="1">
      <c r="B90" s="234"/>
      <c r="C90" s="235"/>
      <c r="D90" s="235"/>
      <c r="E90" s="235"/>
      <c r="F90" s="235"/>
      <c r="G90" s="235"/>
      <c r="H90" s="235"/>
      <c r="I90" s="235"/>
      <c r="J90" s="235"/>
      <c r="K90" s="235"/>
      <c r="L90" s="207"/>
    </row>
    <row r="91" spans="2:12" s="921" customFormat="1" ht="36.950000000000003" customHeight="1">
      <c r="B91" s="207"/>
      <c r="C91" s="255" t="s">
        <v>161</v>
      </c>
      <c r="L91" s="207"/>
    </row>
    <row r="92" spans="2:12" s="921" customFormat="1" ht="6.95" customHeight="1">
      <c r="B92" s="207"/>
      <c r="L92" s="207"/>
    </row>
    <row r="93" spans="2:12" s="921" customFormat="1" ht="14.45" customHeight="1">
      <c r="B93" s="207"/>
      <c r="C93" s="920" t="s">
        <v>17</v>
      </c>
      <c r="L93" s="207"/>
    </row>
    <row r="94" spans="2:12" s="921" customFormat="1" ht="16.5" customHeight="1">
      <c r="B94" s="207"/>
      <c r="E94" s="980" t="str">
        <f>E7</f>
        <v>Výstavba poloprovozního objektu H2</v>
      </c>
      <c r="F94" s="981"/>
      <c r="G94" s="981"/>
      <c r="H94" s="981"/>
      <c r="L94" s="207"/>
    </row>
    <row r="95" spans="2:12" s="921" customFormat="1" ht="14.45" customHeight="1">
      <c r="B95" s="207"/>
      <c r="C95" s="920" t="s">
        <v>126</v>
      </c>
      <c r="L95" s="207"/>
    </row>
    <row r="96" spans="2:12" s="921" customFormat="1" ht="17.25" customHeight="1">
      <c r="B96" s="207"/>
      <c r="E96" s="982" t="str">
        <f>E9</f>
        <v>RAV8601 - Výstavba poloprovozního objektu H2</v>
      </c>
      <c r="F96" s="983"/>
      <c r="G96" s="983"/>
      <c r="H96" s="983"/>
      <c r="L96" s="207"/>
    </row>
    <row r="97" spans="2:65" s="921" customFormat="1" ht="6.95" customHeight="1">
      <c r="B97" s="207"/>
      <c r="L97" s="207"/>
    </row>
    <row r="98" spans="2:65" s="921" customFormat="1" ht="18" customHeight="1">
      <c r="B98" s="207"/>
      <c r="C98" s="920" t="s">
        <v>21</v>
      </c>
      <c r="F98" s="257" t="str">
        <f>F12</f>
        <v xml:space="preserve"> </v>
      </c>
      <c r="I98" s="920" t="s">
        <v>23</v>
      </c>
      <c r="J98" s="258">
        <f>IF(J12="","",J12)</f>
        <v>43090</v>
      </c>
      <c r="L98" s="207"/>
    </row>
    <row r="99" spans="2:65" s="921" customFormat="1" ht="6.95" customHeight="1">
      <c r="B99" s="207"/>
      <c r="L99" s="207"/>
    </row>
    <row r="100" spans="2:65" s="921" customFormat="1" ht="15">
      <c r="B100" s="207"/>
      <c r="C100" s="920" t="s">
        <v>24</v>
      </c>
      <c r="F100" s="257" t="str">
        <f>E15</f>
        <v>Vědeckotechnický park Plzeň a.s.</v>
      </c>
      <c r="I100" s="920" t="s">
        <v>29</v>
      </c>
      <c r="J100" s="257" t="str">
        <f>E21</f>
        <v>RAVAL projekt v.o.s.</v>
      </c>
      <c r="L100" s="207"/>
    </row>
    <row r="101" spans="2:65" s="921" customFormat="1" ht="14.45" customHeight="1">
      <c r="B101" s="207"/>
      <c r="C101" s="920" t="s">
        <v>28</v>
      </c>
      <c r="F101" s="257" t="str">
        <f>IF(E18="","",E18)</f>
        <v/>
      </c>
      <c r="L101" s="207"/>
    </row>
    <row r="102" spans="2:65" s="921"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21" customFormat="1" ht="29.25" customHeight="1">
      <c r="B104" s="207"/>
      <c r="C104" s="267" t="s">
        <v>131</v>
      </c>
      <c r="J104" s="268">
        <f>BK104</f>
        <v>0</v>
      </c>
      <c r="L104" s="207"/>
      <c r="M104" s="269"/>
      <c r="N104" s="216"/>
      <c r="O104" s="216"/>
      <c r="P104" s="270">
        <f>P105+P920</f>
        <v>23066.165438</v>
      </c>
      <c r="Q104" s="216"/>
      <c r="R104" s="270">
        <f>R105+R920</f>
        <v>3926.68814247</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15686.501230999998</v>
      </c>
      <c r="Q105" s="279"/>
      <c r="R105" s="280">
        <f>R106+R332+R431+R551+R682+R851+R867+R917</f>
        <v>3784.5648002799999</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2500.7581769999988</v>
      </c>
      <c r="Q106" s="279"/>
      <c r="R106" s="280">
        <f>SUM(R107:R331)</f>
        <v>2.78735</v>
      </c>
      <c r="S106" s="279"/>
      <c r="T106" s="281">
        <f>SUM(T107:T331)</f>
        <v>0</v>
      </c>
      <c r="AR106" s="275" t="s">
        <v>75</v>
      </c>
      <c r="AT106" s="282" t="s">
        <v>67</v>
      </c>
      <c r="AU106" s="282" t="s">
        <v>75</v>
      </c>
      <c r="AY106" s="275" t="s">
        <v>177</v>
      </c>
      <c r="BK106" s="283">
        <f>SUM(BK107:BK331)</f>
        <v>0</v>
      </c>
    </row>
    <row r="107" spans="2:65" s="921" customFormat="1" ht="25.5" customHeight="1">
      <c r="B107" s="207"/>
      <c r="C107" s="286" t="s">
        <v>75</v>
      </c>
      <c r="D107" s="286" t="s">
        <v>179</v>
      </c>
      <c r="E107" s="287" t="s">
        <v>180</v>
      </c>
      <c r="F107" s="288" t="s">
        <v>181</v>
      </c>
      <c r="G107" s="289" t="s">
        <v>182</v>
      </c>
      <c r="H107" s="290">
        <v>1005</v>
      </c>
      <c r="I107" s="926"/>
      <c r="J107" s="291">
        <f>ROUND(I107*H107,2)</f>
        <v>0</v>
      </c>
      <c r="K107" s="288" t="s">
        <v>183</v>
      </c>
      <c r="L107" s="207"/>
      <c r="M107" s="292" t="s">
        <v>5</v>
      </c>
      <c r="N107" s="293" t="s">
        <v>39</v>
      </c>
      <c r="O107" s="294">
        <v>0.17199999999999999</v>
      </c>
      <c r="P107" s="294">
        <f>O107*H107</f>
        <v>172.85999999999999</v>
      </c>
      <c r="Q107" s="294">
        <v>0</v>
      </c>
      <c r="R107" s="294">
        <f>Q107*H107</f>
        <v>0</v>
      </c>
      <c r="S107" s="294">
        <v>0</v>
      </c>
      <c r="T107" s="295">
        <f>S107*H107</f>
        <v>0</v>
      </c>
      <c r="AR107" s="196" t="s">
        <v>184</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184</v>
      </c>
      <c r="BM107" s="196" t="s">
        <v>185</v>
      </c>
    </row>
    <row r="108" spans="2:65" s="921" customFormat="1" ht="148.5">
      <c r="B108" s="207"/>
      <c r="D108" s="297" t="s">
        <v>186</v>
      </c>
      <c r="F108" s="298" t="s">
        <v>187</v>
      </c>
      <c r="L108" s="207"/>
      <c r="M108" s="299"/>
      <c r="N108" s="925"/>
      <c r="O108" s="925"/>
      <c r="P108" s="925"/>
      <c r="Q108" s="925"/>
      <c r="R108" s="925"/>
      <c r="S108" s="925"/>
      <c r="T108" s="300"/>
      <c r="AT108" s="196" t="s">
        <v>186</v>
      </c>
      <c r="AU108" s="196" t="s">
        <v>77</v>
      </c>
    </row>
    <row r="109" spans="2:65" s="302" customFormat="1">
      <c r="B109" s="301"/>
      <c r="D109" s="297" t="s">
        <v>188</v>
      </c>
      <c r="E109" s="303" t="s">
        <v>5</v>
      </c>
      <c r="F109" s="304" t="s">
        <v>189</v>
      </c>
      <c r="H109" s="305">
        <v>1005</v>
      </c>
      <c r="L109" s="301"/>
      <c r="M109" s="306"/>
      <c r="N109" s="307"/>
      <c r="O109" s="307"/>
      <c r="P109" s="307"/>
      <c r="Q109" s="307"/>
      <c r="R109" s="307"/>
      <c r="S109" s="307"/>
      <c r="T109" s="308"/>
      <c r="AT109" s="303" t="s">
        <v>188</v>
      </c>
      <c r="AU109" s="303" t="s">
        <v>77</v>
      </c>
      <c r="AV109" s="302" t="s">
        <v>77</v>
      </c>
      <c r="AW109" s="302" t="s">
        <v>31</v>
      </c>
      <c r="AX109" s="302" t="s">
        <v>68</v>
      </c>
      <c r="AY109" s="303" t="s">
        <v>177</v>
      </c>
    </row>
    <row r="110" spans="2:65" s="310" customFormat="1">
      <c r="B110" s="309"/>
      <c r="D110" s="297" t="s">
        <v>188</v>
      </c>
      <c r="E110" s="311" t="s">
        <v>5</v>
      </c>
      <c r="F110" s="312" t="s">
        <v>190</v>
      </c>
      <c r="H110" s="311" t="s">
        <v>5</v>
      </c>
      <c r="L110" s="309"/>
      <c r="M110" s="313"/>
      <c r="N110" s="314"/>
      <c r="O110" s="314"/>
      <c r="P110" s="314"/>
      <c r="Q110" s="314"/>
      <c r="R110" s="314"/>
      <c r="S110" s="314"/>
      <c r="T110" s="315"/>
      <c r="AT110" s="311" t="s">
        <v>188</v>
      </c>
      <c r="AU110" s="311" t="s">
        <v>77</v>
      </c>
      <c r="AV110" s="310" t="s">
        <v>75</v>
      </c>
      <c r="AW110" s="310" t="s">
        <v>31</v>
      </c>
      <c r="AX110" s="310" t="s">
        <v>68</v>
      </c>
      <c r="AY110" s="311" t="s">
        <v>177</v>
      </c>
    </row>
    <row r="111" spans="2:65" s="317" customFormat="1">
      <c r="B111" s="316"/>
      <c r="D111" s="297" t="s">
        <v>188</v>
      </c>
      <c r="E111" s="318" t="s">
        <v>5</v>
      </c>
      <c r="F111" s="319" t="s">
        <v>191</v>
      </c>
      <c r="H111" s="320">
        <v>1005</v>
      </c>
      <c r="L111" s="316"/>
      <c r="M111" s="321"/>
      <c r="N111" s="322"/>
      <c r="O111" s="322"/>
      <c r="P111" s="322"/>
      <c r="Q111" s="322"/>
      <c r="R111" s="322"/>
      <c r="S111" s="322"/>
      <c r="T111" s="323"/>
      <c r="AT111" s="318" t="s">
        <v>188</v>
      </c>
      <c r="AU111" s="318" t="s">
        <v>77</v>
      </c>
      <c r="AV111" s="317" t="s">
        <v>184</v>
      </c>
      <c r="AW111" s="317" t="s">
        <v>31</v>
      </c>
      <c r="AX111" s="317" t="s">
        <v>75</v>
      </c>
      <c r="AY111" s="318" t="s">
        <v>177</v>
      </c>
    </row>
    <row r="112" spans="2:65" s="921" customFormat="1" ht="25.5" customHeight="1">
      <c r="B112" s="207"/>
      <c r="C112" s="286" t="s">
        <v>77</v>
      </c>
      <c r="D112" s="286" t="s">
        <v>179</v>
      </c>
      <c r="E112" s="287" t="s">
        <v>192</v>
      </c>
      <c r="F112" s="288" t="s">
        <v>193</v>
      </c>
      <c r="G112" s="289" t="s">
        <v>194</v>
      </c>
      <c r="H112" s="290">
        <v>3</v>
      </c>
      <c r="I112" s="926"/>
      <c r="J112" s="291">
        <f>ROUND(I112*H112,2)</f>
        <v>0</v>
      </c>
      <c r="K112" s="288" t="s">
        <v>183</v>
      </c>
      <c r="L112" s="207"/>
      <c r="M112" s="292" t="s">
        <v>5</v>
      </c>
      <c r="N112" s="293" t="s">
        <v>39</v>
      </c>
      <c r="O112" s="294">
        <v>0.49</v>
      </c>
      <c r="P112" s="294">
        <f>O112*H112</f>
        <v>1.47</v>
      </c>
      <c r="Q112" s="294">
        <v>0</v>
      </c>
      <c r="R112" s="294">
        <f>Q112*H112</f>
        <v>0</v>
      </c>
      <c r="S112" s="294">
        <v>0</v>
      </c>
      <c r="T112" s="295">
        <f>S112*H112</f>
        <v>0</v>
      </c>
      <c r="AR112" s="196" t="s">
        <v>184</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184</v>
      </c>
      <c r="BM112" s="196" t="s">
        <v>195</v>
      </c>
    </row>
    <row r="113" spans="2:65" s="921" customFormat="1" ht="121.5">
      <c r="B113" s="207"/>
      <c r="D113" s="297" t="s">
        <v>186</v>
      </c>
      <c r="F113" s="298" t="s">
        <v>196</v>
      </c>
      <c r="L113" s="207"/>
      <c r="M113" s="299"/>
      <c r="N113" s="925"/>
      <c r="O113" s="925"/>
      <c r="P113" s="925"/>
      <c r="Q113" s="925"/>
      <c r="R113" s="925"/>
      <c r="S113" s="925"/>
      <c r="T113" s="300"/>
      <c r="AT113" s="196" t="s">
        <v>186</v>
      </c>
      <c r="AU113" s="196" t="s">
        <v>77</v>
      </c>
    </row>
    <row r="114" spans="2:65" s="302" customFormat="1">
      <c r="B114" s="301"/>
      <c r="D114" s="297" t="s">
        <v>188</v>
      </c>
      <c r="E114" s="303" t="s">
        <v>5</v>
      </c>
      <c r="F114" s="304" t="s">
        <v>197</v>
      </c>
      <c r="H114" s="305">
        <v>3</v>
      </c>
      <c r="L114" s="301"/>
      <c r="M114" s="306"/>
      <c r="N114" s="307"/>
      <c r="O114" s="307"/>
      <c r="P114" s="307"/>
      <c r="Q114" s="307"/>
      <c r="R114" s="307"/>
      <c r="S114" s="307"/>
      <c r="T114" s="308"/>
      <c r="AT114" s="303" t="s">
        <v>188</v>
      </c>
      <c r="AU114" s="303" t="s">
        <v>77</v>
      </c>
      <c r="AV114" s="302" t="s">
        <v>77</v>
      </c>
      <c r="AW114" s="302" t="s">
        <v>31</v>
      </c>
      <c r="AX114" s="302" t="s">
        <v>68</v>
      </c>
      <c r="AY114" s="303" t="s">
        <v>177</v>
      </c>
    </row>
    <row r="115" spans="2:65" s="310" customFormat="1">
      <c r="B115" s="309"/>
      <c r="D115" s="297" t="s">
        <v>188</v>
      </c>
      <c r="E115" s="311" t="s">
        <v>5</v>
      </c>
      <c r="F115" s="312" t="s">
        <v>198</v>
      </c>
      <c r="H115" s="311" t="s">
        <v>5</v>
      </c>
      <c r="L115" s="309"/>
      <c r="M115" s="313"/>
      <c r="N115" s="314"/>
      <c r="O115" s="314"/>
      <c r="P115" s="314"/>
      <c r="Q115" s="314"/>
      <c r="R115" s="314"/>
      <c r="S115" s="314"/>
      <c r="T115" s="315"/>
      <c r="AT115" s="311" t="s">
        <v>188</v>
      </c>
      <c r="AU115" s="311" t="s">
        <v>77</v>
      </c>
      <c r="AV115" s="310" t="s">
        <v>75</v>
      </c>
      <c r="AW115" s="310" t="s">
        <v>31</v>
      </c>
      <c r="AX115" s="310" t="s">
        <v>68</v>
      </c>
      <c r="AY115" s="311" t="s">
        <v>177</v>
      </c>
    </row>
    <row r="116" spans="2:65" s="317" customFormat="1">
      <c r="B116" s="316"/>
      <c r="D116" s="297" t="s">
        <v>188</v>
      </c>
      <c r="E116" s="318" t="s">
        <v>5</v>
      </c>
      <c r="F116" s="319" t="s">
        <v>191</v>
      </c>
      <c r="H116" s="320">
        <v>3</v>
      </c>
      <c r="L116" s="316"/>
      <c r="M116" s="321"/>
      <c r="N116" s="322"/>
      <c r="O116" s="322"/>
      <c r="P116" s="322"/>
      <c r="Q116" s="322"/>
      <c r="R116" s="322"/>
      <c r="S116" s="322"/>
      <c r="T116" s="323"/>
      <c r="AT116" s="318" t="s">
        <v>188</v>
      </c>
      <c r="AU116" s="318" t="s">
        <v>77</v>
      </c>
      <c r="AV116" s="317" t="s">
        <v>184</v>
      </c>
      <c r="AW116" s="317" t="s">
        <v>31</v>
      </c>
      <c r="AX116" s="317" t="s">
        <v>75</v>
      </c>
      <c r="AY116" s="318" t="s">
        <v>177</v>
      </c>
    </row>
    <row r="117" spans="2:65" s="921" customFormat="1" ht="25.5" customHeight="1">
      <c r="B117" s="207"/>
      <c r="C117" s="286" t="s">
        <v>197</v>
      </c>
      <c r="D117" s="286" t="s">
        <v>179</v>
      </c>
      <c r="E117" s="287" t="s">
        <v>199</v>
      </c>
      <c r="F117" s="288" t="s">
        <v>200</v>
      </c>
      <c r="G117" s="289" t="s">
        <v>194</v>
      </c>
      <c r="H117" s="290">
        <v>4</v>
      </c>
      <c r="I117" s="926"/>
      <c r="J117" s="291">
        <f>ROUND(I117*H117,2)</f>
        <v>0</v>
      </c>
      <c r="K117" s="288" t="s">
        <v>183</v>
      </c>
      <c r="L117" s="207"/>
      <c r="M117" s="292" t="s">
        <v>5</v>
      </c>
      <c r="N117" s="293" t="s">
        <v>39</v>
      </c>
      <c r="O117" s="294">
        <v>2.02</v>
      </c>
      <c r="P117" s="294">
        <f>O117*H117</f>
        <v>8.08</v>
      </c>
      <c r="Q117" s="294">
        <v>0</v>
      </c>
      <c r="R117" s="294">
        <f>Q117*H117</f>
        <v>0</v>
      </c>
      <c r="S117" s="294">
        <v>0</v>
      </c>
      <c r="T117" s="295">
        <f>S117*H117</f>
        <v>0</v>
      </c>
      <c r="AR117" s="196" t="s">
        <v>184</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184</v>
      </c>
      <c r="BM117" s="196" t="s">
        <v>201</v>
      </c>
    </row>
    <row r="118" spans="2:65" s="921" customFormat="1" ht="121.5">
      <c r="B118" s="207"/>
      <c r="D118" s="297" t="s">
        <v>186</v>
      </c>
      <c r="F118" s="298" t="s">
        <v>196</v>
      </c>
      <c r="L118" s="207"/>
      <c r="M118" s="299"/>
      <c r="N118" s="925"/>
      <c r="O118" s="925"/>
      <c r="P118" s="925"/>
      <c r="Q118" s="925"/>
      <c r="R118" s="925"/>
      <c r="S118" s="925"/>
      <c r="T118" s="300"/>
      <c r="AT118" s="196" t="s">
        <v>186</v>
      </c>
      <c r="AU118" s="196" t="s">
        <v>77</v>
      </c>
    </row>
    <row r="119" spans="2:65" s="921" customFormat="1" ht="25.5" customHeight="1">
      <c r="B119" s="207"/>
      <c r="C119" s="286" t="s">
        <v>184</v>
      </c>
      <c r="D119" s="286" t="s">
        <v>179</v>
      </c>
      <c r="E119" s="287" t="s">
        <v>202</v>
      </c>
      <c r="F119" s="288" t="s">
        <v>203</v>
      </c>
      <c r="G119" s="289" t="s">
        <v>194</v>
      </c>
      <c r="H119" s="290">
        <v>9</v>
      </c>
      <c r="I119" s="926"/>
      <c r="J119" s="291">
        <f>ROUND(I119*H119,2)</f>
        <v>0</v>
      </c>
      <c r="K119" s="288" t="s">
        <v>183</v>
      </c>
      <c r="L119" s="207"/>
      <c r="M119" s="292" t="s">
        <v>5</v>
      </c>
      <c r="N119" s="293" t="s">
        <v>39</v>
      </c>
      <c r="O119" s="294">
        <v>0.28000000000000003</v>
      </c>
      <c r="P119" s="294">
        <f>O119*H119</f>
        <v>2.5200000000000005</v>
      </c>
      <c r="Q119" s="294">
        <v>0</v>
      </c>
      <c r="R119" s="294">
        <f>Q119*H119</f>
        <v>0</v>
      </c>
      <c r="S119" s="294">
        <v>0</v>
      </c>
      <c r="T119" s="295">
        <f>S119*H119</f>
        <v>0</v>
      </c>
      <c r="AR119" s="196" t="s">
        <v>184</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184</v>
      </c>
      <c r="BM119" s="196" t="s">
        <v>204</v>
      </c>
    </row>
    <row r="120" spans="2:65" s="921" customFormat="1" ht="121.5">
      <c r="B120" s="207"/>
      <c r="D120" s="297" t="s">
        <v>186</v>
      </c>
      <c r="F120" s="298" t="s">
        <v>196</v>
      </c>
      <c r="L120" s="207"/>
      <c r="M120" s="299"/>
      <c r="N120" s="925"/>
      <c r="O120" s="925"/>
      <c r="P120" s="925"/>
      <c r="Q120" s="925"/>
      <c r="R120" s="925"/>
      <c r="S120" s="925"/>
      <c r="T120" s="300"/>
      <c r="AT120" s="196" t="s">
        <v>186</v>
      </c>
      <c r="AU120" s="196" t="s">
        <v>77</v>
      </c>
    </row>
    <row r="121" spans="2:65" s="302" customFormat="1">
      <c r="B121" s="301"/>
      <c r="D121" s="297" t="s">
        <v>188</v>
      </c>
      <c r="E121" s="303" t="s">
        <v>5</v>
      </c>
      <c r="F121" s="304" t="s">
        <v>205</v>
      </c>
      <c r="H121" s="305">
        <v>9</v>
      </c>
      <c r="L121" s="301"/>
      <c r="M121" s="306"/>
      <c r="N121" s="307"/>
      <c r="O121" s="307"/>
      <c r="P121" s="307"/>
      <c r="Q121" s="307"/>
      <c r="R121" s="307"/>
      <c r="S121" s="307"/>
      <c r="T121" s="308"/>
      <c r="AT121" s="303" t="s">
        <v>188</v>
      </c>
      <c r="AU121" s="303" t="s">
        <v>77</v>
      </c>
      <c r="AV121" s="302" t="s">
        <v>77</v>
      </c>
      <c r="AW121" s="302" t="s">
        <v>31</v>
      </c>
      <c r="AX121" s="302" t="s">
        <v>68</v>
      </c>
      <c r="AY121" s="303" t="s">
        <v>177</v>
      </c>
    </row>
    <row r="122" spans="2:65" s="310" customFormat="1">
      <c r="B122" s="309"/>
      <c r="D122" s="297" t="s">
        <v>188</v>
      </c>
      <c r="E122" s="311" t="s">
        <v>5</v>
      </c>
      <c r="F122" s="312" t="s">
        <v>198</v>
      </c>
      <c r="H122" s="311" t="s">
        <v>5</v>
      </c>
      <c r="L122" s="309"/>
      <c r="M122" s="313"/>
      <c r="N122" s="314"/>
      <c r="O122" s="314"/>
      <c r="P122" s="314"/>
      <c r="Q122" s="314"/>
      <c r="R122" s="314"/>
      <c r="S122" s="314"/>
      <c r="T122" s="315"/>
      <c r="AT122" s="311" t="s">
        <v>188</v>
      </c>
      <c r="AU122" s="311" t="s">
        <v>77</v>
      </c>
      <c r="AV122" s="310" t="s">
        <v>75</v>
      </c>
      <c r="AW122" s="310" t="s">
        <v>31</v>
      </c>
      <c r="AX122" s="310" t="s">
        <v>68</v>
      </c>
      <c r="AY122" s="311" t="s">
        <v>177</v>
      </c>
    </row>
    <row r="123" spans="2:65" s="317" customFormat="1">
      <c r="B123" s="316"/>
      <c r="D123" s="297" t="s">
        <v>188</v>
      </c>
      <c r="E123" s="318" t="s">
        <v>5</v>
      </c>
      <c r="F123" s="319" t="s">
        <v>191</v>
      </c>
      <c r="H123" s="320">
        <v>9</v>
      </c>
      <c r="L123" s="316"/>
      <c r="M123" s="321"/>
      <c r="N123" s="322"/>
      <c r="O123" s="322"/>
      <c r="P123" s="322"/>
      <c r="Q123" s="322"/>
      <c r="R123" s="322"/>
      <c r="S123" s="322"/>
      <c r="T123" s="323"/>
      <c r="AT123" s="318" t="s">
        <v>188</v>
      </c>
      <c r="AU123" s="318" t="s">
        <v>77</v>
      </c>
      <c r="AV123" s="317" t="s">
        <v>184</v>
      </c>
      <c r="AW123" s="317" t="s">
        <v>31</v>
      </c>
      <c r="AX123" s="317" t="s">
        <v>75</v>
      </c>
      <c r="AY123" s="318" t="s">
        <v>177</v>
      </c>
    </row>
    <row r="124" spans="2:65" s="921" customFormat="1" ht="25.5" customHeight="1">
      <c r="B124" s="207"/>
      <c r="C124" s="286" t="s">
        <v>206</v>
      </c>
      <c r="D124" s="286" t="s">
        <v>179</v>
      </c>
      <c r="E124" s="287" t="s">
        <v>207</v>
      </c>
      <c r="F124" s="288" t="s">
        <v>208</v>
      </c>
      <c r="G124" s="289" t="s">
        <v>194</v>
      </c>
      <c r="H124" s="290">
        <v>21</v>
      </c>
      <c r="I124" s="926"/>
      <c r="J124" s="291">
        <f>ROUND(I124*H124,2)</f>
        <v>0</v>
      </c>
      <c r="K124" s="288" t="s">
        <v>183</v>
      </c>
      <c r="L124" s="207"/>
      <c r="M124" s="292" t="s">
        <v>5</v>
      </c>
      <c r="N124" s="293" t="s">
        <v>39</v>
      </c>
      <c r="O124" s="294">
        <v>1.26</v>
      </c>
      <c r="P124" s="294">
        <f>O124*H124</f>
        <v>26.46</v>
      </c>
      <c r="Q124" s="294">
        <v>0</v>
      </c>
      <c r="R124" s="294">
        <f>Q124*H124</f>
        <v>0</v>
      </c>
      <c r="S124" s="294">
        <v>0</v>
      </c>
      <c r="T124" s="295">
        <f>S124*H124</f>
        <v>0</v>
      </c>
      <c r="AR124" s="196" t="s">
        <v>184</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184</v>
      </c>
      <c r="BM124" s="196" t="s">
        <v>209</v>
      </c>
    </row>
    <row r="125" spans="2:65" s="921" customFormat="1" ht="121.5">
      <c r="B125" s="207"/>
      <c r="D125" s="297" t="s">
        <v>186</v>
      </c>
      <c r="F125" s="298" t="s">
        <v>196</v>
      </c>
      <c r="L125" s="207"/>
      <c r="M125" s="299"/>
      <c r="N125" s="925"/>
      <c r="O125" s="925"/>
      <c r="P125" s="925"/>
      <c r="Q125" s="925"/>
      <c r="R125" s="925"/>
      <c r="S125" s="925"/>
      <c r="T125" s="300"/>
      <c r="AT125" s="196" t="s">
        <v>186</v>
      </c>
      <c r="AU125" s="196" t="s">
        <v>77</v>
      </c>
    </row>
    <row r="126" spans="2:65" s="302" customFormat="1">
      <c r="B126" s="301"/>
      <c r="D126" s="297" t="s">
        <v>188</v>
      </c>
      <c r="E126" s="303" t="s">
        <v>5</v>
      </c>
      <c r="F126" s="304" t="s">
        <v>210</v>
      </c>
      <c r="H126" s="305">
        <v>21</v>
      </c>
      <c r="L126" s="301"/>
      <c r="M126" s="306"/>
      <c r="N126" s="307"/>
      <c r="O126" s="307"/>
      <c r="P126" s="307"/>
      <c r="Q126" s="307"/>
      <c r="R126" s="307"/>
      <c r="S126" s="307"/>
      <c r="T126" s="308"/>
      <c r="AT126" s="303" t="s">
        <v>188</v>
      </c>
      <c r="AU126" s="303" t="s">
        <v>77</v>
      </c>
      <c r="AV126" s="302" t="s">
        <v>77</v>
      </c>
      <c r="AW126" s="302" t="s">
        <v>31</v>
      </c>
      <c r="AX126" s="302" t="s">
        <v>68</v>
      </c>
      <c r="AY126" s="303" t="s">
        <v>177</v>
      </c>
    </row>
    <row r="127" spans="2:65" s="310" customFormat="1">
      <c r="B127" s="309"/>
      <c r="D127" s="297" t="s">
        <v>188</v>
      </c>
      <c r="E127" s="311" t="s">
        <v>5</v>
      </c>
      <c r="F127" s="312" t="s">
        <v>198</v>
      </c>
      <c r="H127" s="311" t="s">
        <v>5</v>
      </c>
      <c r="L127" s="309"/>
      <c r="M127" s="313"/>
      <c r="N127" s="314"/>
      <c r="O127" s="314"/>
      <c r="P127" s="314"/>
      <c r="Q127" s="314"/>
      <c r="R127" s="314"/>
      <c r="S127" s="314"/>
      <c r="T127" s="315"/>
      <c r="AT127" s="311" t="s">
        <v>188</v>
      </c>
      <c r="AU127" s="311" t="s">
        <v>77</v>
      </c>
      <c r="AV127" s="310" t="s">
        <v>75</v>
      </c>
      <c r="AW127" s="310" t="s">
        <v>31</v>
      </c>
      <c r="AX127" s="310" t="s">
        <v>68</v>
      </c>
      <c r="AY127" s="311" t="s">
        <v>177</v>
      </c>
    </row>
    <row r="128" spans="2:65" s="317" customFormat="1">
      <c r="B128" s="316"/>
      <c r="D128" s="297" t="s">
        <v>188</v>
      </c>
      <c r="E128" s="318" t="s">
        <v>5</v>
      </c>
      <c r="F128" s="319" t="s">
        <v>191</v>
      </c>
      <c r="H128" s="320">
        <v>21</v>
      </c>
      <c r="L128" s="316"/>
      <c r="M128" s="321"/>
      <c r="N128" s="322"/>
      <c r="O128" s="322"/>
      <c r="P128" s="322"/>
      <c r="Q128" s="322"/>
      <c r="R128" s="322"/>
      <c r="S128" s="322"/>
      <c r="T128" s="323"/>
      <c r="AT128" s="318" t="s">
        <v>188</v>
      </c>
      <c r="AU128" s="318" t="s">
        <v>77</v>
      </c>
      <c r="AV128" s="317" t="s">
        <v>184</v>
      </c>
      <c r="AW128" s="317" t="s">
        <v>31</v>
      </c>
      <c r="AX128" s="317" t="s">
        <v>75</v>
      </c>
      <c r="AY128" s="318" t="s">
        <v>177</v>
      </c>
    </row>
    <row r="129" spans="2:65" s="921" customFormat="1" ht="25.5" customHeight="1">
      <c r="B129" s="207"/>
      <c r="C129" s="286" t="s">
        <v>211</v>
      </c>
      <c r="D129" s="286" t="s">
        <v>179</v>
      </c>
      <c r="E129" s="287" t="s">
        <v>212</v>
      </c>
      <c r="F129" s="288" t="s">
        <v>213</v>
      </c>
      <c r="G129" s="289" t="s">
        <v>194</v>
      </c>
      <c r="H129" s="290">
        <v>12</v>
      </c>
      <c r="I129" s="926"/>
      <c r="J129" s="291">
        <f>ROUND(I129*H129,2)</f>
        <v>0</v>
      </c>
      <c r="K129" s="288" t="s">
        <v>183</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184</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184</v>
      </c>
      <c r="BM129" s="196" t="s">
        <v>214</v>
      </c>
    </row>
    <row r="130" spans="2:65" s="921" customFormat="1" ht="108">
      <c r="B130" s="207"/>
      <c r="D130" s="297" t="s">
        <v>186</v>
      </c>
      <c r="F130" s="298" t="s">
        <v>215</v>
      </c>
      <c r="L130" s="207"/>
      <c r="M130" s="299"/>
      <c r="N130" s="925"/>
      <c r="O130" s="925"/>
      <c r="P130" s="925"/>
      <c r="Q130" s="925"/>
      <c r="R130" s="925"/>
      <c r="S130" s="925"/>
      <c r="T130" s="300"/>
      <c r="AT130" s="196" t="s">
        <v>186</v>
      </c>
      <c r="AU130" s="196" t="s">
        <v>77</v>
      </c>
    </row>
    <row r="131" spans="2:65" s="302" customFormat="1">
      <c r="B131" s="301"/>
      <c r="D131" s="297" t="s">
        <v>188</v>
      </c>
      <c r="E131" s="303" t="s">
        <v>5</v>
      </c>
      <c r="F131" s="304" t="s">
        <v>216</v>
      </c>
      <c r="H131" s="305">
        <v>12</v>
      </c>
      <c r="L131" s="301"/>
      <c r="M131" s="306"/>
      <c r="N131" s="307"/>
      <c r="O131" s="307"/>
      <c r="P131" s="307"/>
      <c r="Q131" s="307"/>
      <c r="R131" s="307"/>
      <c r="S131" s="307"/>
      <c r="T131" s="308"/>
      <c r="AT131" s="303" t="s">
        <v>188</v>
      </c>
      <c r="AU131" s="303" t="s">
        <v>77</v>
      </c>
      <c r="AV131" s="302" t="s">
        <v>77</v>
      </c>
      <c r="AW131" s="302" t="s">
        <v>31</v>
      </c>
      <c r="AX131" s="302" t="s">
        <v>68</v>
      </c>
      <c r="AY131" s="303" t="s">
        <v>177</v>
      </c>
    </row>
    <row r="132" spans="2:65" s="310" customFormat="1">
      <c r="B132" s="309"/>
      <c r="D132" s="297" t="s">
        <v>188</v>
      </c>
      <c r="E132" s="311" t="s">
        <v>5</v>
      </c>
      <c r="F132" s="312" t="s">
        <v>198</v>
      </c>
      <c r="H132" s="311" t="s">
        <v>5</v>
      </c>
      <c r="L132" s="309"/>
      <c r="M132" s="313"/>
      <c r="N132" s="314"/>
      <c r="O132" s="314"/>
      <c r="P132" s="314"/>
      <c r="Q132" s="314"/>
      <c r="R132" s="314"/>
      <c r="S132" s="314"/>
      <c r="T132" s="315"/>
      <c r="AT132" s="311" t="s">
        <v>188</v>
      </c>
      <c r="AU132" s="311" t="s">
        <v>77</v>
      </c>
      <c r="AV132" s="310" t="s">
        <v>75</v>
      </c>
      <c r="AW132" s="310" t="s">
        <v>31</v>
      </c>
      <c r="AX132" s="310" t="s">
        <v>68</v>
      </c>
      <c r="AY132" s="311" t="s">
        <v>177</v>
      </c>
    </row>
    <row r="133" spans="2:65" s="317" customFormat="1">
      <c r="B133" s="316"/>
      <c r="D133" s="297" t="s">
        <v>188</v>
      </c>
      <c r="E133" s="318" t="s">
        <v>5</v>
      </c>
      <c r="F133" s="319" t="s">
        <v>191</v>
      </c>
      <c r="H133" s="320">
        <v>12</v>
      </c>
      <c r="L133" s="316"/>
      <c r="M133" s="321"/>
      <c r="N133" s="322"/>
      <c r="O133" s="322"/>
      <c r="P133" s="322"/>
      <c r="Q133" s="322"/>
      <c r="R133" s="322"/>
      <c r="S133" s="322"/>
      <c r="T133" s="323"/>
      <c r="AT133" s="318" t="s">
        <v>188</v>
      </c>
      <c r="AU133" s="318" t="s">
        <v>77</v>
      </c>
      <c r="AV133" s="317" t="s">
        <v>184</v>
      </c>
      <c r="AW133" s="317" t="s">
        <v>31</v>
      </c>
      <c r="AX133" s="317" t="s">
        <v>75</v>
      </c>
      <c r="AY133" s="318" t="s">
        <v>177</v>
      </c>
    </row>
    <row r="134" spans="2:65" s="921" customFormat="1" ht="25.5" customHeight="1">
      <c r="B134" s="207"/>
      <c r="C134" s="286" t="s">
        <v>217</v>
      </c>
      <c r="D134" s="286" t="s">
        <v>179</v>
      </c>
      <c r="E134" s="287" t="s">
        <v>218</v>
      </c>
      <c r="F134" s="288" t="s">
        <v>219</v>
      </c>
      <c r="G134" s="289" t="s">
        <v>194</v>
      </c>
      <c r="H134" s="290">
        <v>25</v>
      </c>
      <c r="I134" s="926"/>
      <c r="J134" s="291">
        <f>ROUND(I134*H134,2)</f>
        <v>0</v>
      </c>
      <c r="K134" s="288" t="s">
        <v>183</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184</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184</v>
      </c>
      <c r="BM134" s="196" t="s">
        <v>220</v>
      </c>
    </row>
    <row r="135" spans="2:65" s="921" customFormat="1" ht="108">
      <c r="B135" s="207"/>
      <c r="D135" s="297" t="s">
        <v>186</v>
      </c>
      <c r="F135" s="298" t="s">
        <v>215</v>
      </c>
      <c r="L135" s="207"/>
      <c r="M135" s="299"/>
      <c r="N135" s="925"/>
      <c r="O135" s="925"/>
      <c r="P135" s="925"/>
      <c r="Q135" s="925"/>
      <c r="R135" s="925"/>
      <c r="S135" s="925"/>
      <c r="T135" s="300"/>
      <c r="AT135" s="196" t="s">
        <v>186</v>
      </c>
      <c r="AU135" s="196" t="s">
        <v>77</v>
      </c>
    </row>
    <row r="136" spans="2:65" s="302" customFormat="1">
      <c r="B136" s="301"/>
      <c r="D136" s="297" t="s">
        <v>188</v>
      </c>
      <c r="E136" s="303" t="s">
        <v>5</v>
      </c>
      <c r="F136" s="304" t="s">
        <v>221</v>
      </c>
      <c r="H136" s="305">
        <v>25</v>
      </c>
      <c r="L136" s="301"/>
      <c r="M136" s="306"/>
      <c r="N136" s="307"/>
      <c r="O136" s="307"/>
      <c r="P136" s="307"/>
      <c r="Q136" s="307"/>
      <c r="R136" s="307"/>
      <c r="S136" s="307"/>
      <c r="T136" s="308"/>
      <c r="AT136" s="303" t="s">
        <v>188</v>
      </c>
      <c r="AU136" s="303" t="s">
        <v>77</v>
      </c>
      <c r="AV136" s="302" t="s">
        <v>77</v>
      </c>
      <c r="AW136" s="302" t="s">
        <v>31</v>
      </c>
      <c r="AX136" s="302" t="s">
        <v>68</v>
      </c>
      <c r="AY136" s="303" t="s">
        <v>177</v>
      </c>
    </row>
    <row r="137" spans="2:65" s="310" customFormat="1">
      <c r="B137" s="309"/>
      <c r="D137" s="297" t="s">
        <v>188</v>
      </c>
      <c r="E137" s="311" t="s">
        <v>5</v>
      </c>
      <c r="F137" s="312" t="s">
        <v>198</v>
      </c>
      <c r="H137" s="311" t="s">
        <v>5</v>
      </c>
      <c r="L137" s="309"/>
      <c r="M137" s="313"/>
      <c r="N137" s="314"/>
      <c r="O137" s="314"/>
      <c r="P137" s="314"/>
      <c r="Q137" s="314"/>
      <c r="R137" s="314"/>
      <c r="S137" s="314"/>
      <c r="T137" s="315"/>
      <c r="AT137" s="311" t="s">
        <v>188</v>
      </c>
      <c r="AU137" s="311" t="s">
        <v>77</v>
      </c>
      <c r="AV137" s="310" t="s">
        <v>75</v>
      </c>
      <c r="AW137" s="310" t="s">
        <v>31</v>
      </c>
      <c r="AX137" s="310" t="s">
        <v>68</v>
      </c>
      <c r="AY137" s="311" t="s">
        <v>177</v>
      </c>
    </row>
    <row r="138" spans="2:65" s="317" customFormat="1">
      <c r="B138" s="316"/>
      <c r="D138" s="297" t="s">
        <v>188</v>
      </c>
      <c r="E138" s="318" t="s">
        <v>5</v>
      </c>
      <c r="F138" s="319" t="s">
        <v>191</v>
      </c>
      <c r="H138" s="320">
        <v>25</v>
      </c>
      <c r="L138" s="316"/>
      <c r="M138" s="321"/>
      <c r="N138" s="322"/>
      <c r="O138" s="322"/>
      <c r="P138" s="322"/>
      <c r="Q138" s="322"/>
      <c r="R138" s="322"/>
      <c r="S138" s="322"/>
      <c r="T138" s="323"/>
      <c r="AT138" s="318" t="s">
        <v>188</v>
      </c>
      <c r="AU138" s="318" t="s">
        <v>77</v>
      </c>
      <c r="AV138" s="317" t="s">
        <v>184</v>
      </c>
      <c r="AW138" s="317" t="s">
        <v>31</v>
      </c>
      <c r="AX138" s="317" t="s">
        <v>75</v>
      </c>
      <c r="AY138" s="318" t="s">
        <v>177</v>
      </c>
    </row>
    <row r="139" spans="2:65" s="921" customFormat="1" ht="38.25" customHeight="1">
      <c r="B139" s="207"/>
      <c r="C139" s="286" t="s">
        <v>222</v>
      </c>
      <c r="D139" s="286" t="s">
        <v>179</v>
      </c>
      <c r="E139" s="287" t="s">
        <v>223</v>
      </c>
      <c r="F139" s="288" t="s">
        <v>224</v>
      </c>
      <c r="G139" s="289" t="s">
        <v>225</v>
      </c>
      <c r="H139" s="290">
        <v>140.4</v>
      </c>
      <c r="I139" s="926"/>
      <c r="J139" s="291">
        <f>ROUND(I139*H139,2)</f>
        <v>0</v>
      </c>
      <c r="K139" s="288" t="s">
        <v>183</v>
      </c>
      <c r="L139" s="207"/>
      <c r="M139" s="292" t="s">
        <v>5</v>
      </c>
      <c r="N139" s="293" t="s">
        <v>39</v>
      </c>
      <c r="O139" s="294">
        <v>9.7000000000000003E-2</v>
      </c>
      <c r="P139" s="294">
        <f>O139*H139</f>
        <v>13.6188</v>
      </c>
      <c r="Q139" s="294">
        <v>0</v>
      </c>
      <c r="R139" s="294">
        <f>Q139*H139</f>
        <v>0</v>
      </c>
      <c r="S139" s="294">
        <v>0</v>
      </c>
      <c r="T139" s="295">
        <f>S139*H139</f>
        <v>0</v>
      </c>
      <c r="AR139" s="196" t="s">
        <v>184</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184</v>
      </c>
      <c r="BM139" s="196" t="s">
        <v>226</v>
      </c>
    </row>
    <row r="140" spans="2:65" s="921" customFormat="1" ht="229.5">
      <c r="B140" s="207"/>
      <c r="D140" s="297" t="s">
        <v>186</v>
      </c>
      <c r="F140" s="298" t="s">
        <v>227</v>
      </c>
      <c r="L140" s="207"/>
      <c r="M140" s="299"/>
      <c r="N140" s="925"/>
      <c r="O140" s="925"/>
      <c r="P140" s="925"/>
      <c r="Q140" s="925"/>
      <c r="R140" s="925"/>
      <c r="S140" s="925"/>
      <c r="T140" s="300"/>
      <c r="AT140" s="196" t="s">
        <v>186</v>
      </c>
      <c r="AU140" s="196" t="s">
        <v>77</v>
      </c>
    </row>
    <row r="141" spans="2:65" s="302" customFormat="1">
      <c r="B141" s="301"/>
      <c r="D141" s="297" t="s">
        <v>188</v>
      </c>
      <c r="E141" s="303" t="s">
        <v>5</v>
      </c>
      <c r="F141" s="304" t="s">
        <v>228</v>
      </c>
      <c r="H141" s="305">
        <v>140.4</v>
      </c>
      <c r="L141" s="301"/>
      <c r="M141" s="306"/>
      <c r="N141" s="307"/>
      <c r="O141" s="307"/>
      <c r="P141" s="307"/>
      <c r="Q141" s="307"/>
      <c r="R141" s="307"/>
      <c r="S141" s="307"/>
      <c r="T141" s="308"/>
      <c r="AT141" s="303" t="s">
        <v>188</v>
      </c>
      <c r="AU141" s="303" t="s">
        <v>77</v>
      </c>
      <c r="AV141" s="302" t="s">
        <v>77</v>
      </c>
      <c r="AW141" s="302" t="s">
        <v>31</v>
      </c>
      <c r="AX141" s="302" t="s">
        <v>68</v>
      </c>
      <c r="AY141" s="303" t="s">
        <v>177</v>
      </c>
    </row>
    <row r="142" spans="2:65" s="317" customFormat="1">
      <c r="B142" s="316"/>
      <c r="D142" s="297" t="s">
        <v>188</v>
      </c>
      <c r="E142" s="318" t="s">
        <v>5</v>
      </c>
      <c r="F142" s="319" t="s">
        <v>191</v>
      </c>
      <c r="H142" s="320">
        <v>140.4</v>
      </c>
      <c r="L142" s="316"/>
      <c r="M142" s="321"/>
      <c r="N142" s="322"/>
      <c r="O142" s="322"/>
      <c r="P142" s="322"/>
      <c r="Q142" s="322"/>
      <c r="R142" s="322"/>
      <c r="S142" s="322"/>
      <c r="T142" s="323"/>
      <c r="AT142" s="318" t="s">
        <v>188</v>
      </c>
      <c r="AU142" s="318" t="s">
        <v>77</v>
      </c>
      <c r="AV142" s="317" t="s">
        <v>184</v>
      </c>
      <c r="AW142" s="317" t="s">
        <v>31</v>
      </c>
      <c r="AX142" s="317" t="s">
        <v>75</v>
      </c>
      <c r="AY142" s="318" t="s">
        <v>177</v>
      </c>
    </row>
    <row r="143" spans="2:65" s="921" customFormat="1" ht="25.5" customHeight="1">
      <c r="B143" s="207"/>
      <c r="C143" s="286" t="s">
        <v>229</v>
      </c>
      <c r="D143" s="286" t="s">
        <v>179</v>
      </c>
      <c r="E143" s="287" t="s">
        <v>230</v>
      </c>
      <c r="F143" s="288" t="s">
        <v>231</v>
      </c>
      <c r="G143" s="289" t="s">
        <v>225</v>
      </c>
      <c r="H143" s="290">
        <v>931.73900000000003</v>
      </c>
      <c r="I143" s="926"/>
      <c r="J143" s="291">
        <f>ROUND(I143*H143,2)</f>
        <v>0</v>
      </c>
      <c r="K143" s="288" t="s">
        <v>183</v>
      </c>
      <c r="L143" s="207"/>
      <c r="M143" s="292" t="s">
        <v>5</v>
      </c>
      <c r="N143" s="293" t="s">
        <v>39</v>
      </c>
      <c r="O143" s="294">
        <v>0.152</v>
      </c>
      <c r="P143" s="294">
        <f>O143*H143</f>
        <v>141.62432799999999</v>
      </c>
      <c r="Q143" s="294">
        <v>0</v>
      </c>
      <c r="R143" s="294">
        <f>Q143*H143</f>
        <v>0</v>
      </c>
      <c r="S143" s="294">
        <v>0</v>
      </c>
      <c r="T143" s="295">
        <f>S143*H143</f>
        <v>0</v>
      </c>
      <c r="AR143" s="196" t="s">
        <v>184</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184</v>
      </c>
      <c r="BM143" s="196" t="s">
        <v>232</v>
      </c>
    </row>
    <row r="144" spans="2:65" s="921" customFormat="1" ht="202.5">
      <c r="B144" s="207"/>
      <c r="D144" s="297" t="s">
        <v>186</v>
      </c>
      <c r="F144" s="298" t="s">
        <v>233</v>
      </c>
      <c r="L144" s="207"/>
      <c r="M144" s="299"/>
      <c r="N144" s="925"/>
      <c r="O144" s="925"/>
      <c r="P144" s="925"/>
      <c r="Q144" s="925"/>
      <c r="R144" s="925"/>
      <c r="S144" s="925"/>
      <c r="T144" s="300"/>
      <c r="AT144" s="196" t="s">
        <v>186</v>
      </c>
      <c r="AU144" s="196" t="s">
        <v>77</v>
      </c>
    </row>
    <row r="145" spans="2:65" s="302" customFormat="1">
      <c r="B145" s="301"/>
      <c r="D145" s="297" t="s">
        <v>188</v>
      </c>
      <c r="E145" s="303" t="s">
        <v>5</v>
      </c>
      <c r="F145" s="304" t="s">
        <v>234</v>
      </c>
      <c r="H145" s="305">
        <v>340.97300000000001</v>
      </c>
      <c r="L145" s="301"/>
      <c r="M145" s="306"/>
      <c r="N145" s="307"/>
      <c r="O145" s="307"/>
      <c r="P145" s="307"/>
      <c r="Q145" s="307"/>
      <c r="R145" s="307"/>
      <c r="S145" s="307"/>
      <c r="T145" s="308"/>
      <c r="AT145" s="303" t="s">
        <v>188</v>
      </c>
      <c r="AU145" s="303" t="s">
        <v>77</v>
      </c>
      <c r="AV145" s="302" t="s">
        <v>77</v>
      </c>
      <c r="AW145" s="302" t="s">
        <v>31</v>
      </c>
      <c r="AX145" s="302" t="s">
        <v>68</v>
      </c>
      <c r="AY145" s="303" t="s">
        <v>177</v>
      </c>
    </row>
    <row r="146" spans="2:65" s="310" customFormat="1">
      <c r="B146" s="309"/>
      <c r="D146" s="297" t="s">
        <v>188</v>
      </c>
      <c r="E146" s="311" t="s">
        <v>5</v>
      </c>
      <c r="F146" s="312" t="s">
        <v>235</v>
      </c>
      <c r="H146" s="311" t="s">
        <v>5</v>
      </c>
      <c r="L146" s="309"/>
      <c r="M146" s="313"/>
      <c r="N146" s="314"/>
      <c r="O146" s="314"/>
      <c r="P146" s="314"/>
      <c r="Q146" s="314"/>
      <c r="R146" s="314"/>
      <c r="S146" s="314"/>
      <c r="T146" s="315"/>
      <c r="AT146" s="311" t="s">
        <v>188</v>
      </c>
      <c r="AU146" s="311" t="s">
        <v>77</v>
      </c>
      <c r="AV146" s="310" t="s">
        <v>75</v>
      </c>
      <c r="AW146" s="310" t="s">
        <v>31</v>
      </c>
      <c r="AX146" s="310" t="s">
        <v>68</v>
      </c>
      <c r="AY146" s="311" t="s">
        <v>177</v>
      </c>
    </row>
    <row r="147" spans="2:65" s="302" customFormat="1">
      <c r="B147" s="301"/>
      <c r="D147" s="297" t="s">
        <v>188</v>
      </c>
      <c r="E147" s="303" t="s">
        <v>5</v>
      </c>
      <c r="F147" s="304" t="s">
        <v>236</v>
      </c>
      <c r="H147" s="305">
        <v>97.09</v>
      </c>
      <c r="L147" s="301"/>
      <c r="M147" s="306"/>
      <c r="N147" s="307"/>
      <c r="O147" s="307"/>
      <c r="P147" s="307"/>
      <c r="Q147" s="307"/>
      <c r="R147" s="307"/>
      <c r="S147" s="307"/>
      <c r="T147" s="308"/>
      <c r="AT147" s="303" t="s">
        <v>188</v>
      </c>
      <c r="AU147" s="303" t="s">
        <v>77</v>
      </c>
      <c r="AV147" s="302" t="s">
        <v>77</v>
      </c>
      <c r="AW147" s="302" t="s">
        <v>31</v>
      </c>
      <c r="AX147" s="302" t="s">
        <v>68</v>
      </c>
      <c r="AY147" s="303" t="s">
        <v>177</v>
      </c>
    </row>
    <row r="148" spans="2:65" s="302" customFormat="1">
      <c r="B148" s="301"/>
      <c r="D148" s="297" t="s">
        <v>188</v>
      </c>
      <c r="E148" s="303" t="s">
        <v>5</v>
      </c>
      <c r="F148" s="304" t="s">
        <v>237</v>
      </c>
      <c r="H148" s="305">
        <v>49.613</v>
      </c>
      <c r="L148" s="301"/>
      <c r="M148" s="306"/>
      <c r="N148" s="307"/>
      <c r="O148" s="307"/>
      <c r="P148" s="307"/>
      <c r="Q148" s="307"/>
      <c r="R148" s="307"/>
      <c r="S148" s="307"/>
      <c r="T148" s="308"/>
      <c r="AT148" s="303" t="s">
        <v>188</v>
      </c>
      <c r="AU148" s="303" t="s">
        <v>77</v>
      </c>
      <c r="AV148" s="302" t="s">
        <v>77</v>
      </c>
      <c r="AW148" s="302" t="s">
        <v>31</v>
      </c>
      <c r="AX148" s="302" t="s">
        <v>68</v>
      </c>
      <c r="AY148" s="303" t="s">
        <v>177</v>
      </c>
    </row>
    <row r="149" spans="2:65" s="310" customFormat="1">
      <c r="B149" s="309"/>
      <c r="D149" s="297" t="s">
        <v>188</v>
      </c>
      <c r="E149" s="311" t="s">
        <v>5</v>
      </c>
      <c r="F149" s="312" t="s">
        <v>238</v>
      </c>
      <c r="H149" s="311" t="s">
        <v>5</v>
      </c>
      <c r="L149" s="309"/>
      <c r="M149" s="313"/>
      <c r="N149" s="314"/>
      <c r="O149" s="314"/>
      <c r="P149" s="314"/>
      <c r="Q149" s="314"/>
      <c r="R149" s="314"/>
      <c r="S149" s="314"/>
      <c r="T149" s="315"/>
      <c r="AT149" s="311" t="s">
        <v>188</v>
      </c>
      <c r="AU149" s="311" t="s">
        <v>77</v>
      </c>
      <c r="AV149" s="310" t="s">
        <v>75</v>
      </c>
      <c r="AW149" s="310" t="s">
        <v>31</v>
      </c>
      <c r="AX149" s="310" t="s">
        <v>68</v>
      </c>
      <c r="AY149" s="311" t="s">
        <v>177</v>
      </c>
    </row>
    <row r="150" spans="2:65" s="302" customFormat="1">
      <c r="B150" s="301"/>
      <c r="D150" s="297" t="s">
        <v>188</v>
      </c>
      <c r="E150" s="303" t="s">
        <v>5</v>
      </c>
      <c r="F150" s="304" t="s">
        <v>239</v>
      </c>
      <c r="H150" s="305">
        <v>128.625</v>
      </c>
      <c r="L150" s="301"/>
      <c r="M150" s="306"/>
      <c r="N150" s="307"/>
      <c r="O150" s="307"/>
      <c r="P150" s="307"/>
      <c r="Q150" s="307"/>
      <c r="R150" s="307"/>
      <c r="S150" s="307"/>
      <c r="T150" s="308"/>
      <c r="AT150" s="303" t="s">
        <v>188</v>
      </c>
      <c r="AU150" s="303" t="s">
        <v>77</v>
      </c>
      <c r="AV150" s="302" t="s">
        <v>77</v>
      </c>
      <c r="AW150" s="302" t="s">
        <v>31</v>
      </c>
      <c r="AX150" s="302" t="s">
        <v>68</v>
      </c>
      <c r="AY150" s="303" t="s">
        <v>177</v>
      </c>
    </row>
    <row r="151" spans="2:65" s="302" customFormat="1">
      <c r="B151" s="301"/>
      <c r="D151" s="297" t="s">
        <v>188</v>
      </c>
      <c r="E151" s="303" t="s">
        <v>5</v>
      </c>
      <c r="F151" s="304" t="s">
        <v>240</v>
      </c>
      <c r="H151" s="305">
        <v>115.5</v>
      </c>
      <c r="L151" s="301"/>
      <c r="M151" s="306"/>
      <c r="N151" s="307"/>
      <c r="O151" s="307"/>
      <c r="P151" s="307"/>
      <c r="Q151" s="307"/>
      <c r="R151" s="307"/>
      <c r="S151" s="307"/>
      <c r="T151" s="308"/>
      <c r="AT151" s="303" t="s">
        <v>188</v>
      </c>
      <c r="AU151" s="303" t="s">
        <v>77</v>
      </c>
      <c r="AV151" s="302" t="s">
        <v>77</v>
      </c>
      <c r="AW151" s="302" t="s">
        <v>31</v>
      </c>
      <c r="AX151" s="302" t="s">
        <v>68</v>
      </c>
      <c r="AY151" s="303" t="s">
        <v>177</v>
      </c>
    </row>
    <row r="152" spans="2:65" s="310" customFormat="1">
      <c r="B152" s="309"/>
      <c r="D152" s="297" t="s">
        <v>188</v>
      </c>
      <c r="E152" s="311" t="s">
        <v>5</v>
      </c>
      <c r="F152" s="312" t="s">
        <v>241</v>
      </c>
      <c r="H152" s="311" t="s">
        <v>5</v>
      </c>
      <c r="L152" s="309"/>
      <c r="M152" s="313"/>
      <c r="N152" s="314"/>
      <c r="O152" s="314"/>
      <c r="P152" s="314"/>
      <c r="Q152" s="314"/>
      <c r="R152" s="314"/>
      <c r="S152" s="314"/>
      <c r="T152" s="315"/>
      <c r="AT152" s="311" t="s">
        <v>188</v>
      </c>
      <c r="AU152" s="311" t="s">
        <v>77</v>
      </c>
      <c r="AV152" s="310" t="s">
        <v>75</v>
      </c>
      <c r="AW152" s="310" t="s">
        <v>31</v>
      </c>
      <c r="AX152" s="310" t="s">
        <v>68</v>
      </c>
      <c r="AY152" s="311" t="s">
        <v>177</v>
      </c>
    </row>
    <row r="153" spans="2:65" s="302" customFormat="1">
      <c r="B153" s="301"/>
      <c r="D153" s="297" t="s">
        <v>188</v>
      </c>
      <c r="E153" s="303" t="s">
        <v>5</v>
      </c>
      <c r="F153" s="304" t="s">
        <v>242</v>
      </c>
      <c r="H153" s="305">
        <v>6.72</v>
      </c>
      <c r="L153" s="301"/>
      <c r="M153" s="306"/>
      <c r="N153" s="307"/>
      <c r="O153" s="307"/>
      <c r="P153" s="307"/>
      <c r="Q153" s="307"/>
      <c r="R153" s="307"/>
      <c r="S153" s="307"/>
      <c r="T153" s="308"/>
      <c r="AT153" s="303" t="s">
        <v>188</v>
      </c>
      <c r="AU153" s="303" t="s">
        <v>77</v>
      </c>
      <c r="AV153" s="302" t="s">
        <v>77</v>
      </c>
      <c r="AW153" s="302" t="s">
        <v>31</v>
      </c>
      <c r="AX153" s="302" t="s">
        <v>68</v>
      </c>
      <c r="AY153" s="303" t="s">
        <v>177</v>
      </c>
    </row>
    <row r="154" spans="2:65" s="310" customFormat="1">
      <c r="B154" s="309"/>
      <c r="D154" s="297" t="s">
        <v>188</v>
      </c>
      <c r="E154" s="311" t="s">
        <v>5</v>
      </c>
      <c r="F154" s="312" t="s">
        <v>243</v>
      </c>
      <c r="H154" s="311" t="s">
        <v>5</v>
      </c>
      <c r="L154" s="309"/>
      <c r="M154" s="313"/>
      <c r="N154" s="314"/>
      <c r="O154" s="314"/>
      <c r="P154" s="314"/>
      <c r="Q154" s="314"/>
      <c r="R154" s="314"/>
      <c r="S154" s="314"/>
      <c r="T154" s="315"/>
      <c r="AT154" s="311" t="s">
        <v>188</v>
      </c>
      <c r="AU154" s="311" t="s">
        <v>77</v>
      </c>
      <c r="AV154" s="310" t="s">
        <v>75</v>
      </c>
      <c r="AW154" s="310" t="s">
        <v>31</v>
      </c>
      <c r="AX154" s="310" t="s">
        <v>68</v>
      </c>
      <c r="AY154" s="311" t="s">
        <v>177</v>
      </c>
    </row>
    <row r="155" spans="2:65" s="302" customFormat="1">
      <c r="B155" s="301"/>
      <c r="D155" s="297" t="s">
        <v>188</v>
      </c>
      <c r="E155" s="303" t="s">
        <v>5</v>
      </c>
      <c r="F155" s="304" t="s">
        <v>244</v>
      </c>
      <c r="H155" s="305">
        <v>193.21799999999999</v>
      </c>
      <c r="L155" s="301"/>
      <c r="M155" s="306"/>
      <c r="N155" s="307"/>
      <c r="O155" s="307"/>
      <c r="P155" s="307"/>
      <c r="Q155" s="307"/>
      <c r="R155" s="307"/>
      <c r="S155" s="307"/>
      <c r="T155" s="308"/>
      <c r="AT155" s="303" t="s">
        <v>188</v>
      </c>
      <c r="AU155" s="303" t="s">
        <v>77</v>
      </c>
      <c r="AV155" s="302" t="s">
        <v>77</v>
      </c>
      <c r="AW155" s="302" t="s">
        <v>31</v>
      </c>
      <c r="AX155" s="302" t="s">
        <v>68</v>
      </c>
      <c r="AY155" s="303" t="s">
        <v>177</v>
      </c>
    </row>
    <row r="156" spans="2:65" s="310" customFormat="1">
      <c r="B156" s="309"/>
      <c r="D156" s="297" t="s">
        <v>188</v>
      </c>
      <c r="E156" s="311" t="s">
        <v>5</v>
      </c>
      <c r="F156" s="312" t="s">
        <v>245</v>
      </c>
      <c r="H156" s="311" t="s">
        <v>5</v>
      </c>
      <c r="L156" s="309"/>
      <c r="M156" s="313"/>
      <c r="N156" s="314"/>
      <c r="O156" s="314"/>
      <c r="P156" s="314"/>
      <c r="Q156" s="314"/>
      <c r="R156" s="314"/>
      <c r="S156" s="314"/>
      <c r="T156" s="315"/>
      <c r="AT156" s="311" t="s">
        <v>188</v>
      </c>
      <c r="AU156" s="311" t="s">
        <v>77</v>
      </c>
      <c r="AV156" s="310" t="s">
        <v>75</v>
      </c>
      <c r="AW156" s="310" t="s">
        <v>31</v>
      </c>
      <c r="AX156" s="310" t="s">
        <v>68</v>
      </c>
      <c r="AY156" s="311" t="s">
        <v>177</v>
      </c>
    </row>
    <row r="157" spans="2:65" s="310" customFormat="1">
      <c r="B157" s="309"/>
      <c r="D157" s="297" t="s">
        <v>188</v>
      </c>
      <c r="E157" s="311" t="s">
        <v>5</v>
      </c>
      <c r="F157" s="312" t="s">
        <v>246</v>
      </c>
      <c r="H157" s="311" t="s">
        <v>5</v>
      </c>
      <c r="L157" s="309"/>
      <c r="M157" s="313"/>
      <c r="N157" s="314"/>
      <c r="O157" s="314"/>
      <c r="P157" s="314"/>
      <c r="Q157" s="314"/>
      <c r="R157" s="314"/>
      <c r="S157" s="314"/>
      <c r="T157" s="315"/>
      <c r="AT157" s="311" t="s">
        <v>188</v>
      </c>
      <c r="AU157" s="311" t="s">
        <v>77</v>
      </c>
      <c r="AV157" s="310" t="s">
        <v>75</v>
      </c>
      <c r="AW157" s="310" t="s">
        <v>31</v>
      </c>
      <c r="AX157" s="310" t="s">
        <v>68</v>
      </c>
      <c r="AY157" s="311" t="s">
        <v>177</v>
      </c>
    </row>
    <row r="158" spans="2:65" s="317" customFormat="1">
      <c r="B158" s="316"/>
      <c r="D158" s="297" t="s">
        <v>188</v>
      </c>
      <c r="E158" s="318" t="s">
        <v>5</v>
      </c>
      <c r="F158" s="319" t="s">
        <v>191</v>
      </c>
      <c r="H158" s="320">
        <v>931.73900000000003</v>
      </c>
      <c r="L158" s="316"/>
      <c r="M158" s="321"/>
      <c r="N158" s="322"/>
      <c r="O158" s="322"/>
      <c r="P158" s="322"/>
      <c r="Q158" s="322"/>
      <c r="R158" s="322"/>
      <c r="S158" s="322"/>
      <c r="T158" s="323"/>
      <c r="AT158" s="318" t="s">
        <v>188</v>
      </c>
      <c r="AU158" s="318" t="s">
        <v>77</v>
      </c>
      <c r="AV158" s="317" t="s">
        <v>184</v>
      </c>
      <c r="AW158" s="317" t="s">
        <v>31</v>
      </c>
      <c r="AX158" s="317" t="s">
        <v>75</v>
      </c>
      <c r="AY158" s="318" t="s">
        <v>177</v>
      </c>
    </row>
    <row r="159" spans="2:65" s="921" customFormat="1" ht="25.5" customHeight="1">
      <c r="B159" s="207"/>
      <c r="C159" s="286" t="s">
        <v>247</v>
      </c>
      <c r="D159" s="286" t="s">
        <v>179</v>
      </c>
      <c r="E159" s="287" t="s">
        <v>248</v>
      </c>
      <c r="F159" s="288" t="s">
        <v>249</v>
      </c>
      <c r="G159" s="289" t="s">
        <v>225</v>
      </c>
      <c r="H159" s="290">
        <v>931.73900000000003</v>
      </c>
      <c r="I159" s="926"/>
      <c r="J159" s="291">
        <f>ROUND(I159*H159,2)</f>
        <v>0</v>
      </c>
      <c r="K159" s="288" t="s">
        <v>183</v>
      </c>
      <c r="L159" s="207"/>
      <c r="M159" s="292" t="s">
        <v>5</v>
      </c>
      <c r="N159" s="293" t="s">
        <v>39</v>
      </c>
      <c r="O159" s="294">
        <v>0.04</v>
      </c>
      <c r="P159" s="294">
        <f>O159*H159</f>
        <v>37.269560000000006</v>
      </c>
      <c r="Q159" s="294">
        <v>0</v>
      </c>
      <c r="R159" s="294">
        <f>Q159*H159</f>
        <v>0</v>
      </c>
      <c r="S159" s="294">
        <v>0</v>
      </c>
      <c r="T159" s="295">
        <f>S159*H159</f>
        <v>0</v>
      </c>
      <c r="AR159" s="196" t="s">
        <v>184</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184</v>
      </c>
      <c r="BM159" s="196" t="s">
        <v>250</v>
      </c>
    </row>
    <row r="160" spans="2:65" s="921" customFormat="1" ht="202.5">
      <c r="B160" s="207"/>
      <c r="D160" s="297" t="s">
        <v>186</v>
      </c>
      <c r="F160" s="298" t="s">
        <v>233</v>
      </c>
      <c r="L160" s="207"/>
      <c r="M160" s="299"/>
      <c r="N160" s="925"/>
      <c r="O160" s="925"/>
      <c r="P160" s="925"/>
      <c r="Q160" s="925"/>
      <c r="R160" s="925"/>
      <c r="S160" s="925"/>
      <c r="T160" s="300"/>
      <c r="AT160" s="196" t="s">
        <v>186</v>
      </c>
      <c r="AU160" s="196" t="s">
        <v>77</v>
      </c>
    </row>
    <row r="161" spans="2:65" s="302" customFormat="1">
      <c r="B161" s="301"/>
      <c r="D161" s="297" t="s">
        <v>188</v>
      </c>
      <c r="E161" s="303" t="s">
        <v>5</v>
      </c>
      <c r="F161" s="304" t="s">
        <v>251</v>
      </c>
      <c r="H161" s="305">
        <v>931.73900000000003</v>
      </c>
      <c r="L161" s="301"/>
      <c r="M161" s="306"/>
      <c r="N161" s="307"/>
      <c r="O161" s="307"/>
      <c r="P161" s="307"/>
      <c r="Q161" s="307"/>
      <c r="R161" s="307"/>
      <c r="S161" s="307"/>
      <c r="T161" s="308"/>
      <c r="AT161" s="303" t="s">
        <v>188</v>
      </c>
      <c r="AU161" s="303" t="s">
        <v>77</v>
      </c>
      <c r="AV161" s="302" t="s">
        <v>77</v>
      </c>
      <c r="AW161" s="302" t="s">
        <v>31</v>
      </c>
      <c r="AX161" s="302" t="s">
        <v>68</v>
      </c>
      <c r="AY161" s="303" t="s">
        <v>177</v>
      </c>
    </row>
    <row r="162" spans="2:65" s="317" customFormat="1">
      <c r="B162" s="316"/>
      <c r="D162" s="297" t="s">
        <v>188</v>
      </c>
      <c r="E162" s="318" t="s">
        <v>5</v>
      </c>
      <c r="F162" s="319" t="s">
        <v>191</v>
      </c>
      <c r="H162" s="320">
        <v>931.73900000000003</v>
      </c>
      <c r="L162" s="316"/>
      <c r="M162" s="321"/>
      <c r="N162" s="322"/>
      <c r="O162" s="322"/>
      <c r="P162" s="322"/>
      <c r="Q162" s="322"/>
      <c r="R162" s="322"/>
      <c r="S162" s="322"/>
      <c r="T162" s="323"/>
      <c r="AT162" s="318" t="s">
        <v>188</v>
      </c>
      <c r="AU162" s="318" t="s">
        <v>77</v>
      </c>
      <c r="AV162" s="317" t="s">
        <v>184</v>
      </c>
      <c r="AW162" s="317" t="s">
        <v>31</v>
      </c>
      <c r="AX162" s="317" t="s">
        <v>75</v>
      </c>
      <c r="AY162" s="318" t="s">
        <v>177</v>
      </c>
    </row>
    <row r="163" spans="2:65" s="921" customFormat="1" ht="25.5" customHeight="1">
      <c r="B163" s="207"/>
      <c r="C163" s="286" t="s">
        <v>252</v>
      </c>
      <c r="D163" s="286" t="s">
        <v>179</v>
      </c>
      <c r="E163" s="287" t="s">
        <v>253</v>
      </c>
      <c r="F163" s="288" t="s">
        <v>254</v>
      </c>
      <c r="G163" s="289" t="s">
        <v>225</v>
      </c>
      <c r="H163" s="290">
        <v>931.73900000000003</v>
      </c>
      <c r="I163" s="926"/>
      <c r="J163" s="291">
        <f>ROUND(I163*H163,2)</f>
        <v>0</v>
      </c>
      <c r="K163" s="288" t="s">
        <v>183</v>
      </c>
      <c r="L163" s="207"/>
      <c r="M163" s="292" t="s">
        <v>5</v>
      </c>
      <c r="N163" s="293" t="s">
        <v>39</v>
      </c>
      <c r="O163" s="294">
        <v>0.23</v>
      </c>
      <c r="P163" s="294">
        <f>O163*H163</f>
        <v>214.29997000000003</v>
      </c>
      <c r="Q163" s="294">
        <v>0</v>
      </c>
      <c r="R163" s="294">
        <f>Q163*H163</f>
        <v>0</v>
      </c>
      <c r="S163" s="294">
        <v>0</v>
      </c>
      <c r="T163" s="295">
        <f>S163*H163</f>
        <v>0</v>
      </c>
      <c r="AR163" s="196" t="s">
        <v>184</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184</v>
      </c>
      <c r="BM163" s="196" t="s">
        <v>255</v>
      </c>
    </row>
    <row r="164" spans="2:65" s="921" customFormat="1" ht="202.5">
      <c r="B164" s="207"/>
      <c r="D164" s="297" t="s">
        <v>186</v>
      </c>
      <c r="F164" s="298" t="s">
        <v>233</v>
      </c>
      <c r="L164" s="207"/>
      <c r="M164" s="299"/>
      <c r="N164" s="925"/>
      <c r="O164" s="925"/>
      <c r="P164" s="925"/>
      <c r="Q164" s="925"/>
      <c r="R164" s="925"/>
      <c r="S164" s="925"/>
      <c r="T164" s="300"/>
      <c r="AT164" s="196" t="s">
        <v>186</v>
      </c>
      <c r="AU164" s="196" t="s">
        <v>77</v>
      </c>
    </row>
    <row r="165" spans="2:65" s="302" customFormat="1">
      <c r="B165" s="301"/>
      <c r="D165" s="297" t="s">
        <v>188</v>
      </c>
      <c r="E165" s="303" t="s">
        <v>5</v>
      </c>
      <c r="F165" s="304" t="s">
        <v>251</v>
      </c>
      <c r="H165" s="305">
        <v>931.73900000000003</v>
      </c>
      <c r="L165" s="301"/>
      <c r="M165" s="306"/>
      <c r="N165" s="307"/>
      <c r="O165" s="307"/>
      <c r="P165" s="307"/>
      <c r="Q165" s="307"/>
      <c r="R165" s="307"/>
      <c r="S165" s="307"/>
      <c r="T165" s="308"/>
      <c r="AT165" s="303" t="s">
        <v>188</v>
      </c>
      <c r="AU165" s="303" t="s">
        <v>77</v>
      </c>
      <c r="AV165" s="302" t="s">
        <v>77</v>
      </c>
      <c r="AW165" s="302" t="s">
        <v>31</v>
      </c>
      <c r="AX165" s="302" t="s">
        <v>68</v>
      </c>
      <c r="AY165" s="303" t="s">
        <v>177</v>
      </c>
    </row>
    <row r="166" spans="2:65" s="310" customFormat="1">
      <c r="B166" s="309"/>
      <c r="D166" s="297" t="s">
        <v>188</v>
      </c>
      <c r="E166" s="311" t="s">
        <v>5</v>
      </c>
      <c r="F166" s="312" t="s">
        <v>256</v>
      </c>
      <c r="H166" s="311" t="s">
        <v>5</v>
      </c>
      <c r="L166" s="309"/>
      <c r="M166" s="313"/>
      <c r="N166" s="314"/>
      <c r="O166" s="314"/>
      <c r="P166" s="314"/>
      <c r="Q166" s="314"/>
      <c r="R166" s="314"/>
      <c r="S166" s="314"/>
      <c r="T166" s="315"/>
      <c r="AT166" s="311" t="s">
        <v>188</v>
      </c>
      <c r="AU166" s="311" t="s">
        <v>77</v>
      </c>
      <c r="AV166" s="310" t="s">
        <v>75</v>
      </c>
      <c r="AW166" s="310" t="s">
        <v>31</v>
      </c>
      <c r="AX166" s="310" t="s">
        <v>68</v>
      </c>
      <c r="AY166" s="311" t="s">
        <v>177</v>
      </c>
    </row>
    <row r="167" spans="2:65" s="317" customFormat="1">
      <c r="B167" s="316"/>
      <c r="D167" s="297" t="s">
        <v>188</v>
      </c>
      <c r="E167" s="318" t="s">
        <v>5</v>
      </c>
      <c r="F167" s="319" t="s">
        <v>191</v>
      </c>
      <c r="H167" s="320">
        <v>931.73900000000003</v>
      </c>
      <c r="L167" s="316"/>
      <c r="M167" s="321"/>
      <c r="N167" s="322"/>
      <c r="O167" s="322"/>
      <c r="P167" s="322"/>
      <c r="Q167" s="322"/>
      <c r="R167" s="322"/>
      <c r="S167" s="322"/>
      <c r="T167" s="323"/>
      <c r="AT167" s="318" t="s">
        <v>188</v>
      </c>
      <c r="AU167" s="318" t="s">
        <v>77</v>
      </c>
      <c r="AV167" s="317" t="s">
        <v>184</v>
      </c>
      <c r="AW167" s="317" t="s">
        <v>31</v>
      </c>
      <c r="AX167" s="317" t="s">
        <v>75</v>
      </c>
      <c r="AY167" s="318" t="s">
        <v>177</v>
      </c>
    </row>
    <row r="168" spans="2:65" s="921" customFormat="1" ht="25.5" customHeight="1">
      <c r="B168" s="207"/>
      <c r="C168" s="286" t="s">
        <v>216</v>
      </c>
      <c r="D168" s="286" t="s">
        <v>179</v>
      </c>
      <c r="E168" s="287" t="s">
        <v>257</v>
      </c>
      <c r="F168" s="288" t="s">
        <v>258</v>
      </c>
      <c r="G168" s="289" t="s">
        <v>225</v>
      </c>
      <c r="H168" s="290">
        <v>465.87</v>
      </c>
      <c r="I168" s="926"/>
      <c r="J168" s="291">
        <f>ROUND(I168*H168,2)</f>
        <v>0</v>
      </c>
      <c r="K168" s="288" t="s">
        <v>183</v>
      </c>
      <c r="L168" s="207"/>
      <c r="M168" s="292" t="s">
        <v>5</v>
      </c>
      <c r="N168" s="293" t="s">
        <v>39</v>
      </c>
      <c r="O168" s="294">
        <v>0.10199999999999999</v>
      </c>
      <c r="P168" s="294">
        <f>O168*H168</f>
        <v>47.518739999999994</v>
      </c>
      <c r="Q168" s="294">
        <v>0</v>
      </c>
      <c r="R168" s="294">
        <f>Q168*H168</f>
        <v>0</v>
      </c>
      <c r="S168" s="294">
        <v>0</v>
      </c>
      <c r="T168" s="295">
        <f>S168*H168</f>
        <v>0</v>
      </c>
      <c r="AR168" s="196" t="s">
        <v>184</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184</v>
      </c>
      <c r="BM168" s="196" t="s">
        <v>259</v>
      </c>
    </row>
    <row r="169" spans="2:65" s="921" customFormat="1" ht="202.5">
      <c r="B169" s="207"/>
      <c r="D169" s="297" t="s">
        <v>186</v>
      </c>
      <c r="F169" s="298" t="s">
        <v>233</v>
      </c>
      <c r="L169" s="207"/>
      <c r="M169" s="299"/>
      <c r="N169" s="925"/>
      <c r="O169" s="925"/>
      <c r="P169" s="925"/>
      <c r="Q169" s="925"/>
      <c r="R169" s="925"/>
      <c r="S169" s="925"/>
      <c r="T169" s="300"/>
      <c r="AT169" s="196" t="s">
        <v>186</v>
      </c>
      <c r="AU169" s="196" t="s">
        <v>77</v>
      </c>
    </row>
    <row r="170" spans="2:65" s="302" customFormat="1">
      <c r="B170" s="301"/>
      <c r="D170" s="297" t="s">
        <v>188</v>
      </c>
      <c r="E170" s="303" t="s">
        <v>5</v>
      </c>
      <c r="F170" s="304" t="s">
        <v>260</v>
      </c>
      <c r="H170" s="305">
        <v>465.87</v>
      </c>
      <c r="L170" s="301"/>
      <c r="M170" s="306"/>
      <c r="N170" s="307"/>
      <c r="O170" s="307"/>
      <c r="P170" s="307"/>
      <c r="Q170" s="307"/>
      <c r="R170" s="307"/>
      <c r="S170" s="307"/>
      <c r="T170" s="308"/>
      <c r="AT170" s="303" t="s">
        <v>188</v>
      </c>
      <c r="AU170" s="303" t="s">
        <v>77</v>
      </c>
      <c r="AV170" s="302" t="s">
        <v>77</v>
      </c>
      <c r="AW170" s="302" t="s">
        <v>31</v>
      </c>
      <c r="AX170" s="302" t="s">
        <v>68</v>
      </c>
      <c r="AY170" s="303" t="s">
        <v>177</v>
      </c>
    </row>
    <row r="171" spans="2:65" s="317" customFormat="1">
      <c r="B171" s="316"/>
      <c r="D171" s="297" t="s">
        <v>188</v>
      </c>
      <c r="E171" s="318" t="s">
        <v>5</v>
      </c>
      <c r="F171" s="319" t="s">
        <v>191</v>
      </c>
      <c r="H171" s="320">
        <v>465.87</v>
      </c>
      <c r="L171" s="316"/>
      <c r="M171" s="321"/>
      <c r="N171" s="322"/>
      <c r="O171" s="322"/>
      <c r="P171" s="322"/>
      <c r="Q171" s="322"/>
      <c r="R171" s="322"/>
      <c r="S171" s="322"/>
      <c r="T171" s="323"/>
      <c r="AT171" s="318" t="s">
        <v>188</v>
      </c>
      <c r="AU171" s="318" t="s">
        <v>77</v>
      </c>
      <c r="AV171" s="317" t="s">
        <v>184</v>
      </c>
      <c r="AW171" s="317" t="s">
        <v>31</v>
      </c>
      <c r="AX171" s="317" t="s">
        <v>75</v>
      </c>
      <c r="AY171" s="318" t="s">
        <v>177</v>
      </c>
    </row>
    <row r="172" spans="2:65" s="921" customFormat="1" ht="25.5" customHeight="1">
      <c r="B172" s="207"/>
      <c r="C172" s="286" t="s">
        <v>261</v>
      </c>
      <c r="D172" s="286" t="s">
        <v>179</v>
      </c>
      <c r="E172" s="287" t="s">
        <v>262</v>
      </c>
      <c r="F172" s="288" t="s">
        <v>263</v>
      </c>
      <c r="G172" s="289" t="s">
        <v>225</v>
      </c>
      <c r="H172" s="290">
        <v>9.5939999999999994</v>
      </c>
      <c r="I172" s="926"/>
      <c r="J172" s="291">
        <f>ROUND(I172*H172,2)</f>
        <v>0</v>
      </c>
      <c r="K172" s="288" t="s">
        <v>183</v>
      </c>
      <c r="L172" s="207"/>
      <c r="M172" s="292" t="s">
        <v>5</v>
      </c>
      <c r="N172" s="293" t="s">
        <v>39</v>
      </c>
      <c r="O172" s="294">
        <v>2.3199999999999998</v>
      </c>
      <c r="P172" s="294">
        <f>O172*H172</f>
        <v>22.258079999999996</v>
      </c>
      <c r="Q172" s="294">
        <v>0</v>
      </c>
      <c r="R172" s="294">
        <f>Q172*H172</f>
        <v>0</v>
      </c>
      <c r="S172" s="294">
        <v>0</v>
      </c>
      <c r="T172" s="295">
        <f>S172*H172</f>
        <v>0</v>
      </c>
      <c r="AR172" s="196" t="s">
        <v>184</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184</v>
      </c>
      <c r="BM172" s="196" t="s">
        <v>264</v>
      </c>
    </row>
    <row r="173" spans="2:65" s="921" customFormat="1" ht="94.5">
      <c r="B173" s="207"/>
      <c r="D173" s="297" t="s">
        <v>186</v>
      </c>
      <c r="F173" s="298" t="s">
        <v>265</v>
      </c>
      <c r="L173" s="207"/>
      <c r="M173" s="299"/>
      <c r="N173" s="925"/>
      <c r="O173" s="925"/>
      <c r="P173" s="925"/>
      <c r="Q173" s="925"/>
      <c r="R173" s="925"/>
      <c r="S173" s="925"/>
      <c r="T173" s="300"/>
      <c r="AT173" s="196" t="s">
        <v>186</v>
      </c>
      <c r="AU173" s="196" t="s">
        <v>77</v>
      </c>
    </row>
    <row r="174" spans="2:65" s="310" customFormat="1">
      <c r="B174" s="309"/>
      <c r="D174" s="297" t="s">
        <v>188</v>
      </c>
      <c r="E174" s="311" t="s">
        <v>5</v>
      </c>
      <c r="F174" s="312" t="s">
        <v>266</v>
      </c>
      <c r="H174" s="311" t="s">
        <v>5</v>
      </c>
      <c r="L174" s="309"/>
      <c r="M174" s="313"/>
      <c r="N174" s="314"/>
      <c r="O174" s="314"/>
      <c r="P174" s="314"/>
      <c r="Q174" s="314"/>
      <c r="R174" s="314"/>
      <c r="S174" s="314"/>
      <c r="T174" s="315"/>
      <c r="AT174" s="311" t="s">
        <v>188</v>
      </c>
      <c r="AU174" s="311" t="s">
        <v>77</v>
      </c>
      <c r="AV174" s="310" t="s">
        <v>75</v>
      </c>
      <c r="AW174" s="310" t="s">
        <v>31</v>
      </c>
      <c r="AX174" s="310" t="s">
        <v>68</v>
      </c>
      <c r="AY174" s="311" t="s">
        <v>177</v>
      </c>
    </row>
    <row r="175" spans="2:65" s="302" customFormat="1">
      <c r="B175" s="301"/>
      <c r="D175" s="297" t="s">
        <v>188</v>
      </c>
      <c r="E175" s="303" t="s">
        <v>5</v>
      </c>
      <c r="F175" s="304" t="s">
        <v>267</v>
      </c>
      <c r="H175" s="305">
        <v>9.5939999999999994</v>
      </c>
      <c r="L175" s="301"/>
      <c r="M175" s="306"/>
      <c r="N175" s="307"/>
      <c r="O175" s="307"/>
      <c r="P175" s="307"/>
      <c r="Q175" s="307"/>
      <c r="R175" s="307"/>
      <c r="S175" s="307"/>
      <c r="T175" s="308"/>
      <c r="AT175" s="303" t="s">
        <v>188</v>
      </c>
      <c r="AU175" s="303" t="s">
        <v>77</v>
      </c>
      <c r="AV175" s="302" t="s">
        <v>77</v>
      </c>
      <c r="AW175" s="302" t="s">
        <v>31</v>
      </c>
      <c r="AX175" s="302" t="s">
        <v>68</v>
      </c>
      <c r="AY175" s="303" t="s">
        <v>177</v>
      </c>
    </row>
    <row r="176" spans="2:65" s="310" customFormat="1">
      <c r="B176" s="309"/>
      <c r="D176" s="297" t="s">
        <v>188</v>
      </c>
      <c r="E176" s="311" t="s">
        <v>5</v>
      </c>
      <c r="F176" s="312" t="s">
        <v>268</v>
      </c>
      <c r="H176" s="311" t="s">
        <v>5</v>
      </c>
      <c r="L176" s="309"/>
      <c r="M176" s="313"/>
      <c r="N176" s="314"/>
      <c r="O176" s="314"/>
      <c r="P176" s="314"/>
      <c r="Q176" s="314"/>
      <c r="R176" s="314"/>
      <c r="S176" s="314"/>
      <c r="T176" s="315"/>
      <c r="AT176" s="311" t="s">
        <v>188</v>
      </c>
      <c r="AU176" s="311" t="s">
        <v>77</v>
      </c>
      <c r="AV176" s="310" t="s">
        <v>75</v>
      </c>
      <c r="AW176" s="310" t="s">
        <v>31</v>
      </c>
      <c r="AX176" s="310" t="s">
        <v>68</v>
      </c>
      <c r="AY176" s="311" t="s">
        <v>177</v>
      </c>
    </row>
    <row r="177" spans="2:65" s="317" customFormat="1">
      <c r="B177" s="316"/>
      <c r="D177" s="297" t="s">
        <v>188</v>
      </c>
      <c r="E177" s="318" t="s">
        <v>5</v>
      </c>
      <c r="F177" s="319" t="s">
        <v>191</v>
      </c>
      <c r="H177" s="320">
        <v>9.5939999999999994</v>
      </c>
      <c r="L177" s="316"/>
      <c r="M177" s="321"/>
      <c r="N177" s="322"/>
      <c r="O177" s="322"/>
      <c r="P177" s="322"/>
      <c r="Q177" s="322"/>
      <c r="R177" s="322"/>
      <c r="S177" s="322"/>
      <c r="T177" s="323"/>
      <c r="AT177" s="318" t="s">
        <v>188</v>
      </c>
      <c r="AU177" s="318" t="s">
        <v>77</v>
      </c>
      <c r="AV177" s="317" t="s">
        <v>184</v>
      </c>
      <c r="AW177" s="317" t="s">
        <v>31</v>
      </c>
      <c r="AX177" s="317" t="s">
        <v>75</v>
      </c>
      <c r="AY177" s="318" t="s">
        <v>177</v>
      </c>
    </row>
    <row r="178" spans="2:65" s="921" customFormat="1" ht="38.25" customHeight="1">
      <c r="B178" s="207"/>
      <c r="C178" s="286" t="s">
        <v>269</v>
      </c>
      <c r="D178" s="286" t="s">
        <v>179</v>
      </c>
      <c r="E178" s="287" t="s">
        <v>270</v>
      </c>
      <c r="F178" s="288" t="s">
        <v>271</v>
      </c>
      <c r="G178" s="289" t="s">
        <v>225</v>
      </c>
      <c r="H178" s="290">
        <v>4.9770000000000003</v>
      </c>
      <c r="I178" s="926"/>
      <c r="J178" s="291">
        <f>ROUND(I178*H178,2)</f>
        <v>0</v>
      </c>
      <c r="K178" s="288" t="s">
        <v>183</v>
      </c>
      <c r="L178" s="207"/>
      <c r="M178" s="292" t="s">
        <v>5</v>
      </c>
      <c r="N178" s="293" t="s">
        <v>39</v>
      </c>
      <c r="O178" s="294">
        <v>0.65400000000000003</v>
      </c>
      <c r="P178" s="294">
        <f>O178*H178</f>
        <v>3.2549580000000002</v>
      </c>
      <c r="Q178" s="294">
        <v>0</v>
      </c>
      <c r="R178" s="294">
        <f>Q178*H178</f>
        <v>0</v>
      </c>
      <c r="S178" s="294">
        <v>0</v>
      </c>
      <c r="T178" s="295">
        <f>S178*H178</f>
        <v>0</v>
      </c>
      <c r="AR178" s="196" t="s">
        <v>184</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184</v>
      </c>
      <c r="BM178" s="196" t="s">
        <v>272</v>
      </c>
    </row>
    <row r="179" spans="2:65" s="921" customFormat="1" ht="94.5">
      <c r="B179" s="207"/>
      <c r="D179" s="297" t="s">
        <v>186</v>
      </c>
      <c r="F179" s="298" t="s">
        <v>265</v>
      </c>
      <c r="L179" s="207"/>
      <c r="M179" s="299"/>
      <c r="N179" s="925"/>
      <c r="O179" s="925"/>
      <c r="P179" s="925"/>
      <c r="Q179" s="925"/>
      <c r="R179" s="925"/>
      <c r="S179" s="925"/>
      <c r="T179" s="300"/>
      <c r="AT179" s="196" t="s">
        <v>186</v>
      </c>
      <c r="AU179" s="196" t="s">
        <v>77</v>
      </c>
    </row>
    <row r="180" spans="2:65" s="302" customFormat="1">
      <c r="B180" s="301"/>
      <c r="D180" s="297" t="s">
        <v>188</v>
      </c>
      <c r="E180" s="303" t="s">
        <v>5</v>
      </c>
      <c r="F180" s="304" t="s">
        <v>273</v>
      </c>
      <c r="H180" s="305">
        <v>4.9770000000000003</v>
      </c>
      <c r="L180" s="301"/>
      <c r="M180" s="306"/>
      <c r="N180" s="307"/>
      <c r="O180" s="307"/>
      <c r="P180" s="307"/>
      <c r="Q180" s="307"/>
      <c r="R180" s="307"/>
      <c r="S180" s="307"/>
      <c r="T180" s="308"/>
      <c r="AT180" s="303" t="s">
        <v>188</v>
      </c>
      <c r="AU180" s="303" t="s">
        <v>77</v>
      </c>
      <c r="AV180" s="302" t="s">
        <v>77</v>
      </c>
      <c r="AW180" s="302" t="s">
        <v>31</v>
      </c>
      <c r="AX180" s="302" t="s">
        <v>68</v>
      </c>
      <c r="AY180" s="303" t="s">
        <v>177</v>
      </c>
    </row>
    <row r="181" spans="2:65" s="317" customFormat="1">
      <c r="B181" s="316"/>
      <c r="D181" s="297" t="s">
        <v>188</v>
      </c>
      <c r="E181" s="318" t="s">
        <v>5</v>
      </c>
      <c r="F181" s="319" t="s">
        <v>191</v>
      </c>
      <c r="H181" s="320">
        <v>4.9770000000000003</v>
      </c>
      <c r="L181" s="316"/>
      <c r="M181" s="321"/>
      <c r="N181" s="322"/>
      <c r="O181" s="322"/>
      <c r="P181" s="322"/>
      <c r="Q181" s="322"/>
      <c r="R181" s="322"/>
      <c r="S181" s="322"/>
      <c r="T181" s="323"/>
      <c r="AT181" s="318" t="s">
        <v>188</v>
      </c>
      <c r="AU181" s="318" t="s">
        <v>77</v>
      </c>
      <c r="AV181" s="317" t="s">
        <v>184</v>
      </c>
      <c r="AW181" s="317" t="s">
        <v>31</v>
      </c>
      <c r="AX181" s="317" t="s">
        <v>75</v>
      </c>
      <c r="AY181" s="318" t="s">
        <v>177</v>
      </c>
    </row>
    <row r="182" spans="2:65" s="921" customFormat="1" ht="25.5" customHeight="1">
      <c r="B182" s="207"/>
      <c r="C182" s="286" t="s">
        <v>11</v>
      </c>
      <c r="D182" s="286" t="s">
        <v>179</v>
      </c>
      <c r="E182" s="287" t="s">
        <v>274</v>
      </c>
      <c r="F182" s="288" t="s">
        <v>275</v>
      </c>
      <c r="G182" s="289" t="s">
        <v>225</v>
      </c>
      <c r="H182" s="290">
        <v>9.9540000000000006</v>
      </c>
      <c r="I182" s="926"/>
      <c r="J182" s="291">
        <f>ROUND(I182*H182,2)</f>
        <v>0</v>
      </c>
      <c r="K182" s="288" t="s">
        <v>183</v>
      </c>
      <c r="L182" s="207"/>
      <c r="M182" s="292" t="s">
        <v>5</v>
      </c>
      <c r="N182" s="293" t="s">
        <v>39</v>
      </c>
      <c r="O182" s="294">
        <v>3.9369999999999998</v>
      </c>
      <c r="P182" s="294">
        <f>O182*H182</f>
        <v>39.188898000000002</v>
      </c>
      <c r="Q182" s="294">
        <v>0</v>
      </c>
      <c r="R182" s="294">
        <f>Q182*H182</f>
        <v>0</v>
      </c>
      <c r="S182" s="294">
        <v>0</v>
      </c>
      <c r="T182" s="295">
        <f>S182*H182</f>
        <v>0</v>
      </c>
      <c r="AR182" s="196" t="s">
        <v>184</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184</v>
      </c>
      <c r="BM182" s="196" t="s">
        <v>276</v>
      </c>
    </row>
    <row r="183" spans="2:65" s="921" customFormat="1" ht="94.5">
      <c r="B183" s="207"/>
      <c r="D183" s="297" t="s">
        <v>186</v>
      </c>
      <c r="F183" s="298" t="s">
        <v>265</v>
      </c>
      <c r="L183" s="207"/>
      <c r="M183" s="299"/>
      <c r="N183" s="925"/>
      <c r="O183" s="925"/>
      <c r="P183" s="925"/>
      <c r="Q183" s="925"/>
      <c r="R183" s="925"/>
      <c r="S183" s="925"/>
      <c r="T183" s="300"/>
      <c r="AT183" s="196" t="s">
        <v>186</v>
      </c>
      <c r="AU183" s="196" t="s">
        <v>77</v>
      </c>
    </row>
    <row r="184" spans="2:65" s="302" customFormat="1">
      <c r="B184" s="301"/>
      <c r="D184" s="297" t="s">
        <v>188</v>
      </c>
      <c r="E184" s="303" t="s">
        <v>5</v>
      </c>
      <c r="F184" s="304" t="s">
        <v>277</v>
      </c>
      <c r="H184" s="305">
        <v>9.9540000000000006</v>
      </c>
      <c r="L184" s="301"/>
      <c r="M184" s="306"/>
      <c r="N184" s="307"/>
      <c r="O184" s="307"/>
      <c r="P184" s="307"/>
      <c r="Q184" s="307"/>
      <c r="R184" s="307"/>
      <c r="S184" s="307"/>
      <c r="T184" s="308"/>
      <c r="AT184" s="303" t="s">
        <v>188</v>
      </c>
      <c r="AU184" s="303" t="s">
        <v>77</v>
      </c>
      <c r="AV184" s="302" t="s">
        <v>77</v>
      </c>
      <c r="AW184" s="302" t="s">
        <v>31</v>
      </c>
      <c r="AX184" s="302" t="s">
        <v>68</v>
      </c>
      <c r="AY184" s="303" t="s">
        <v>177</v>
      </c>
    </row>
    <row r="185" spans="2:65" s="310" customFormat="1">
      <c r="B185" s="309"/>
      <c r="D185" s="297" t="s">
        <v>188</v>
      </c>
      <c r="E185" s="311" t="s">
        <v>5</v>
      </c>
      <c r="F185" s="312" t="s">
        <v>256</v>
      </c>
      <c r="H185" s="311" t="s">
        <v>5</v>
      </c>
      <c r="L185" s="309"/>
      <c r="M185" s="313"/>
      <c r="N185" s="314"/>
      <c r="O185" s="314"/>
      <c r="P185" s="314"/>
      <c r="Q185" s="314"/>
      <c r="R185" s="314"/>
      <c r="S185" s="314"/>
      <c r="T185" s="315"/>
      <c r="AT185" s="311" t="s">
        <v>188</v>
      </c>
      <c r="AU185" s="311" t="s">
        <v>77</v>
      </c>
      <c r="AV185" s="310" t="s">
        <v>75</v>
      </c>
      <c r="AW185" s="310" t="s">
        <v>31</v>
      </c>
      <c r="AX185" s="310" t="s">
        <v>68</v>
      </c>
      <c r="AY185" s="311" t="s">
        <v>177</v>
      </c>
    </row>
    <row r="186" spans="2:65" s="317" customFormat="1">
      <c r="B186" s="316"/>
      <c r="D186" s="297" t="s">
        <v>188</v>
      </c>
      <c r="E186" s="318" t="s">
        <v>5</v>
      </c>
      <c r="F186" s="319" t="s">
        <v>191</v>
      </c>
      <c r="H186" s="320">
        <v>9.9540000000000006</v>
      </c>
      <c r="L186" s="316"/>
      <c r="M186" s="321"/>
      <c r="N186" s="322"/>
      <c r="O186" s="322"/>
      <c r="P186" s="322"/>
      <c r="Q186" s="322"/>
      <c r="R186" s="322"/>
      <c r="S186" s="322"/>
      <c r="T186" s="323"/>
      <c r="AT186" s="318" t="s">
        <v>188</v>
      </c>
      <c r="AU186" s="318" t="s">
        <v>77</v>
      </c>
      <c r="AV186" s="317" t="s">
        <v>184</v>
      </c>
      <c r="AW186" s="317" t="s">
        <v>31</v>
      </c>
      <c r="AX186" s="317" t="s">
        <v>75</v>
      </c>
      <c r="AY186" s="318" t="s">
        <v>177</v>
      </c>
    </row>
    <row r="187" spans="2:65" s="921" customFormat="1" ht="38.25" customHeight="1">
      <c r="B187" s="207"/>
      <c r="C187" s="286" t="s">
        <v>278</v>
      </c>
      <c r="D187" s="286" t="s">
        <v>179</v>
      </c>
      <c r="E187" s="287" t="s">
        <v>279</v>
      </c>
      <c r="F187" s="288" t="s">
        <v>280</v>
      </c>
      <c r="G187" s="289" t="s">
        <v>225</v>
      </c>
      <c r="H187" s="290">
        <v>4.9770000000000003</v>
      </c>
      <c r="I187" s="926"/>
      <c r="J187" s="291">
        <f>ROUND(I187*H187,2)</f>
        <v>0</v>
      </c>
      <c r="K187" s="288" t="s">
        <v>183</v>
      </c>
      <c r="L187" s="207"/>
      <c r="M187" s="292" t="s">
        <v>5</v>
      </c>
      <c r="N187" s="293" t="s">
        <v>39</v>
      </c>
      <c r="O187" s="294">
        <v>1.0109999999999999</v>
      </c>
      <c r="P187" s="294">
        <f>O187*H187</f>
        <v>5.0317470000000002</v>
      </c>
      <c r="Q187" s="294">
        <v>0</v>
      </c>
      <c r="R187" s="294">
        <f>Q187*H187</f>
        <v>0</v>
      </c>
      <c r="S187" s="294">
        <v>0</v>
      </c>
      <c r="T187" s="295">
        <f>S187*H187</f>
        <v>0</v>
      </c>
      <c r="AR187" s="196" t="s">
        <v>184</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184</v>
      </c>
      <c r="BM187" s="196" t="s">
        <v>281</v>
      </c>
    </row>
    <row r="188" spans="2:65" s="921" customFormat="1" ht="94.5">
      <c r="B188" s="207"/>
      <c r="D188" s="297" t="s">
        <v>186</v>
      </c>
      <c r="F188" s="298" t="s">
        <v>265</v>
      </c>
      <c r="L188" s="207"/>
      <c r="M188" s="299"/>
      <c r="N188" s="925"/>
      <c r="O188" s="925"/>
      <c r="P188" s="925"/>
      <c r="Q188" s="925"/>
      <c r="R188" s="925"/>
      <c r="S188" s="925"/>
      <c r="T188" s="300"/>
      <c r="AT188" s="196" t="s">
        <v>186</v>
      </c>
      <c r="AU188" s="196" t="s">
        <v>77</v>
      </c>
    </row>
    <row r="189" spans="2:65" s="302" customFormat="1">
      <c r="B189" s="301"/>
      <c r="D189" s="297" t="s">
        <v>188</v>
      </c>
      <c r="E189" s="303" t="s">
        <v>5</v>
      </c>
      <c r="F189" s="304" t="s">
        <v>273</v>
      </c>
      <c r="H189" s="305">
        <v>4.9770000000000003</v>
      </c>
      <c r="L189" s="301"/>
      <c r="M189" s="306"/>
      <c r="N189" s="307"/>
      <c r="O189" s="307"/>
      <c r="P189" s="307"/>
      <c r="Q189" s="307"/>
      <c r="R189" s="307"/>
      <c r="S189" s="307"/>
      <c r="T189" s="308"/>
      <c r="AT189" s="303" t="s">
        <v>188</v>
      </c>
      <c r="AU189" s="303" t="s">
        <v>77</v>
      </c>
      <c r="AV189" s="302" t="s">
        <v>77</v>
      </c>
      <c r="AW189" s="302" t="s">
        <v>31</v>
      </c>
      <c r="AX189" s="302" t="s">
        <v>68</v>
      </c>
      <c r="AY189" s="303" t="s">
        <v>177</v>
      </c>
    </row>
    <row r="190" spans="2:65" s="317" customFormat="1">
      <c r="B190" s="316"/>
      <c r="D190" s="297" t="s">
        <v>188</v>
      </c>
      <c r="E190" s="318" t="s">
        <v>5</v>
      </c>
      <c r="F190" s="319" t="s">
        <v>191</v>
      </c>
      <c r="H190" s="320">
        <v>4.9770000000000003</v>
      </c>
      <c r="L190" s="316"/>
      <c r="M190" s="321"/>
      <c r="N190" s="322"/>
      <c r="O190" s="322"/>
      <c r="P190" s="322"/>
      <c r="Q190" s="322"/>
      <c r="R190" s="322"/>
      <c r="S190" s="322"/>
      <c r="T190" s="323"/>
      <c r="AT190" s="318" t="s">
        <v>188</v>
      </c>
      <c r="AU190" s="318" t="s">
        <v>77</v>
      </c>
      <c r="AV190" s="317" t="s">
        <v>184</v>
      </c>
      <c r="AW190" s="317" t="s">
        <v>31</v>
      </c>
      <c r="AX190" s="317" t="s">
        <v>75</v>
      </c>
      <c r="AY190" s="318" t="s">
        <v>177</v>
      </c>
    </row>
    <row r="191" spans="2:65" s="921" customFormat="1" ht="25.5" customHeight="1">
      <c r="B191" s="207"/>
      <c r="C191" s="286" t="s">
        <v>282</v>
      </c>
      <c r="D191" s="286" t="s">
        <v>179</v>
      </c>
      <c r="E191" s="287" t="s">
        <v>283</v>
      </c>
      <c r="F191" s="288" t="s">
        <v>284</v>
      </c>
      <c r="G191" s="289" t="s">
        <v>182</v>
      </c>
      <c r="H191" s="290">
        <v>306</v>
      </c>
      <c r="I191" s="926"/>
      <c r="J191" s="291">
        <f>ROUND(I191*H191,2)</f>
        <v>0</v>
      </c>
      <c r="K191" s="288" t="s">
        <v>183</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184</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184</v>
      </c>
      <c r="BM191" s="196" t="s">
        <v>285</v>
      </c>
    </row>
    <row r="192" spans="2:65" s="921" customFormat="1" ht="148.5">
      <c r="B192" s="207"/>
      <c r="D192" s="297" t="s">
        <v>186</v>
      </c>
      <c r="F192" s="298" t="s">
        <v>286</v>
      </c>
      <c r="L192" s="207"/>
      <c r="M192" s="299"/>
      <c r="N192" s="925"/>
      <c r="O192" s="925"/>
      <c r="P192" s="925"/>
      <c r="Q192" s="925"/>
      <c r="R192" s="925"/>
      <c r="S192" s="925"/>
      <c r="T192" s="300"/>
      <c r="AT192" s="196" t="s">
        <v>186</v>
      </c>
      <c r="AU192" s="196" t="s">
        <v>77</v>
      </c>
    </row>
    <row r="193" spans="2:65" s="302" customFormat="1">
      <c r="B193" s="301"/>
      <c r="D193" s="297" t="s">
        <v>188</v>
      </c>
      <c r="E193" s="303" t="s">
        <v>5</v>
      </c>
      <c r="F193" s="304" t="s">
        <v>287</v>
      </c>
      <c r="H193" s="305">
        <v>306</v>
      </c>
      <c r="L193" s="301"/>
      <c r="M193" s="306"/>
      <c r="N193" s="307"/>
      <c r="O193" s="307"/>
      <c r="P193" s="307"/>
      <c r="Q193" s="307"/>
      <c r="R193" s="307"/>
      <c r="S193" s="307"/>
      <c r="T193" s="308"/>
      <c r="AT193" s="303" t="s">
        <v>188</v>
      </c>
      <c r="AU193" s="303" t="s">
        <v>77</v>
      </c>
      <c r="AV193" s="302" t="s">
        <v>77</v>
      </c>
      <c r="AW193" s="302" t="s">
        <v>31</v>
      </c>
      <c r="AX193" s="302" t="s">
        <v>68</v>
      </c>
      <c r="AY193" s="303" t="s">
        <v>177</v>
      </c>
    </row>
    <row r="194" spans="2:65" s="317" customFormat="1">
      <c r="B194" s="316"/>
      <c r="D194" s="297" t="s">
        <v>188</v>
      </c>
      <c r="E194" s="318" t="s">
        <v>5</v>
      </c>
      <c r="F194" s="319" t="s">
        <v>191</v>
      </c>
      <c r="H194" s="320">
        <v>306</v>
      </c>
      <c r="L194" s="316"/>
      <c r="M194" s="321"/>
      <c r="N194" s="322"/>
      <c r="O194" s="322"/>
      <c r="P194" s="322"/>
      <c r="Q194" s="322"/>
      <c r="R194" s="322"/>
      <c r="S194" s="322"/>
      <c r="T194" s="323"/>
      <c r="AT194" s="318" t="s">
        <v>188</v>
      </c>
      <c r="AU194" s="318" t="s">
        <v>77</v>
      </c>
      <c r="AV194" s="317" t="s">
        <v>184</v>
      </c>
      <c r="AW194" s="317" t="s">
        <v>31</v>
      </c>
      <c r="AX194" s="317" t="s">
        <v>75</v>
      </c>
      <c r="AY194" s="318" t="s">
        <v>177</v>
      </c>
    </row>
    <row r="195" spans="2:65" s="921" customFormat="1" ht="38.25" customHeight="1">
      <c r="B195" s="207"/>
      <c r="C195" s="286" t="s">
        <v>288</v>
      </c>
      <c r="D195" s="286" t="s">
        <v>179</v>
      </c>
      <c r="E195" s="287" t="s">
        <v>289</v>
      </c>
      <c r="F195" s="288" t="s">
        <v>290</v>
      </c>
      <c r="G195" s="289" t="s">
        <v>182</v>
      </c>
      <c r="H195" s="290">
        <v>306</v>
      </c>
      <c r="I195" s="926"/>
      <c r="J195" s="291">
        <f>ROUND(I195*H195,2)</f>
        <v>0</v>
      </c>
      <c r="K195" s="288" t="s">
        <v>183</v>
      </c>
      <c r="L195" s="207"/>
      <c r="M195" s="292" t="s">
        <v>5</v>
      </c>
      <c r="N195" s="293" t="s">
        <v>39</v>
      </c>
      <c r="O195" s="294">
        <v>0.35599999999999998</v>
      </c>
      <c r="P195" s="294">
        <f>O195*H195</f>
        <v>108.93599999999999</v>
      </c>
      <c r="Q195" s="294">
        <v>0</v>
      </c>
      <c r="R195" s="294">
        <f>Q195*H195</f>
        <v>0</v>
      </c>
      <c r="S195" s="294">
        <v>0</v>
      </c>
      <c r="T195" s="295">
        <f>S195*H195</f>
        <v>0</v>
      </c>
      <c r="AR195" s="196" t="s">
        <v>184</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184</v>
      </c>
      <c r="BM195" s="196" t="s">
        <v>291</v>
      </c>
    </row>
    <row r="196" spans="2:65" s="302" customFormat="1">
      <c r="B196" s="301"/>
      <c r="D196" s="297" t="s">
        <v>188</v>
      </c>
      <c r="E196" s="303" t="s">
        <v>5</v>
      </c>
      <c r="F196" s="304" t="s">
        <v>292</v>
      </c>
      <c r="H196" s="305">
        <v>306</v>
      </c>
      <c r="L196" s="301"/>
      <c r="M196" s="306"/>
      <c r="N196" s="307"/>
      <c r="O196" s="307"/>
      <c r="P196" s="307"/>
      <c r="Q196" s="307"/>
      <c r="R196" s="307"/>
      <c r="S196" s="307"/>
      <c r="T196" s="308"/>
      <c r="AT196" s="303" t="s">
        <v>188</v>
      </c>
      <c r="AU196" s="303" t="s">
        <v>77</v>
      </c>
      <c r="AV196" s="302" t="s">
        <v>77</v>
      </c>
      <c r="AW196" s="302" t="s">
        <v>31</v>
      </c>
      <c r="AX196" s="302" t="s">
        <v>68</v>
      </c>
      <c r="AY196" s="303" t="s">
        <v>177</v>
      </c>
    </row>
    <row r="197" spans="2:65" s="317" customFormat="1">
      <c r="B197" s="316"/>
      <c r="D197" s="297" t="s">
        <v>188</v>
      </c>
      <c r="E197" s="318" t="s">
        <v>5</v>
      </c>
      <c r="F197" s="319" t="s">
        <v>191</v>
      </c>
      <c r="H197" s="320">
        <v>306</v>
      </c>
      <c r="L197" s="316"/>
      <c r="M197" s="321"/>
      <c r="N197" s="322"/>
      <c r="O197" s="322"/>
      <c r="P197" s="322"/>
      <c r="Q197" s="322"/>
      <c r="R197" s="322"/>
      <c r="S197" s="322"/>
      <c r="T197" s="323"/>
      <c r="AT197" s="318" t="s">
        <v>188</v>
      </c>
      <c r="AU197" s="318" t="s">
        <v>77</v>
      </c>
      <c r="AV197" s="317" t="s">
        <v>184</v>
      </c>
      <c r="AW197" s="317" t="s">
        <v>31</v>
      </c>
      <c r="AX197" s="317" t="s">
        <v>75</v>
      </c>
      <c r="AY197" s="318" t="s">
        <v>177</v>
      </c>
    </row>
    <row r="198" spans="2:65" s="921" customFormat="1" ht="38.25" customHeight="1">
      <c r="B198" s="207"/>
      <c r="C198" s="286" t="s">
        <v>293</v>
      </c>
      <c r="D198" s="286" t="s">
        <v>179</v>
      </c>
      <c r="E198" s="287" t="s">
        <v>294</v>
      </c>
      <c r="F198" s="288" t="s">
        <v>295</v>
      </c>
      <c r="G198" s="289" t="s">
        <v>225</v>
      </c>
      <c r="H198" s="290">
        <v>55.904000000000003</v>
      </c>
      <c r="I198" s="926"/>
      <c r="J198" s="291">
        <f>ROUND(I198*H198,2)</f>
        <v>0</v>
      </c>
      <c r="K198" s="288" t="s">
        <v>183</v>
      </c>
      <c r="L198" s="207"/>
      <c r="M198" s="292" t="s">
        <v>5</v>
      </c>
      <c r="N198" s="293" t="s">
        <v>39</v>
      </c>
      <c r="O198" s="294">
        <v>0.34499999999999997</v>
      </c>
      <c r="P198" s="294">
        <f>O198*H198</f>
        <v>19.28688</v>
      </c>
      <c r="Q198" s="294">
        <v>0</v>
      </c>
      <c r="R198" s="294">
        <f>Q198*H198</f>
        <v>0</v>
      </c>
      <c r="S198" s="294">
        <v>0</v>
      </c>
      <c r="T198" s="295">
        <f>S198*H198</f>
        <v>0</v>
      </c>
      <c r="AR198" s="196" t="s">
        <v>184</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184</v>
      </c>
      <c r="BM198" s="196" t="s">
        <v>296</v>
      </c>
    </row>
    <row r="199" spans="2:65" s="921" customFormat="1" ht="94.5">
      <c r="B199" s="207"/>
      <c r="D199" s="297" t="s">
        <v>186</v>
      </c>
      <c r="F199" s="298" t="s">
        <v>297</v>
      </c>
      <c r="L199" s="207"/>
      <c r="M199" s="299"/>
      <c r="N199" s="925"/>
      <c r="O199" s="925"/>
      <c r="P199" s="925"/>
      <c r="Q199" s="925"/>
      <c r="R199" s="925"/>
      <c r="S199" s="925"/>
      <c r="T199" s="300"/>
      <c r="AT199" s="196" t="s">
        <v>186</v>
      </c>
      <c r="AU199" s="196" t="s">
        <v>77</v>
      </c>
    </row>
    <row r="200" spans="2:65" s="302" customFormat="1">
      <c r="B200" s="301"/>
      <c r="D200" s="297" t="s">
        <v>188</v>
      </c>
      <c r="E200" s="303" t="s">
        <v>5</v>
      </c>
      <c r="F200" s="304" t="s">
        <v>298</v>
      </c>
      <c r="H200" s="305">
        <v>55.904000000000003</v>
      </c>
      <c r="L200" s="301"/>
      <c r="M200" s="306"/>
      <c r="N200" s="307"/>
      <c r="O200" s="307"/>
      <c r="P200" s="307"/>
      <c r="Q200" s="307"/>
      <c r="R200" s="307"/>
      <c r="S200" s="307"/>
      <c r="T200" s="308"/>
      <c r="AT200" s="303" t="s">
        <v>188</v>
      </c>
      <c r="AU200" s="303" t="s">
        <v>77</v>
      </c>
      <c r="AV200" s="302" t="s">
        <v>77</v>
      </c>
      <c r="AW200" s="302" t="s">
        <v>31</v>
      </c>
      <c r="AX200" s="302" t="s">
        <v>68</v>
      </c>
      <c r="AY200" s="303" t="s">
        <v>177</v>
      </c>
    </row>
    <row r="201" spans="2:65" s="310" customFormat="1">
      <c r="B201" s="309"/>
      <c r="D201" s="297" t="s">
        <v>188</v>
      </c>
      <c r="E201" s="311" t="s">
        <v>5</v>
      </c>
      <c r="F201" s="312" t="s">
        <v>299</v>
      </c>
      <c r="H201" s="311" t="s">
        <v>5</v>
      </c>
      <c r="L201" s="309"/>
      <c r="M201" s="313"/>
      <c r="N201" s="314"/>
      <c r="O201" s="314"/>
      <c r="P201" s="314"/>
      <c r="Q201" s="314"/>
      <c r="R201" s="314"/>
      <c r="S201" s="314"/>
      <c r="T201" s="315"/>
      <c r="AT201" s="311" t="s">
        <v>188</v>
      </c>
      <c r="AU201" s="311" t="s">
        <v>77</v>
      </c>
      <c r="AV201" s="310" t="s">
        <v>75</v>
      </c>
      <c r="AW201" s="310" t="s">
        <v>31</v>
      </c>
      <c r="AX201" s="310" t="s">
        <v>68</v>
      </c>
      <c r="AY201" s="311" t="s">
        <v>177</v>
      </c>
    </row>
    <row r="202" spans="2:65" s="317" customFormat="1">
      <c r="B202" s="316"/>
      <c r="D202" s="297" t="s">
        <v>188</v>
      </c>
      <c r="E202" s="318" t="s">
        <v>5</v>
      </c>
      <c r="F202" s="319" t="s">
        <v>191</v>
      </c>
      <c r="H202" s="320">
        <v>55.904000000000003</v>
      </c>
      <c r="L202" s="316"/>
      <c r="M202" s="321"/>
      <c r="N202" s="322"/>
      <c r="O202" s="322"/>
      <c r="P202" s="322"/>
      <c r="Q202" s="322"/>
      <c r="R202" s="322"/>
      <c r="S202" s="322"/>
      <c r="T202" s="323"/>
      <c r="AT202" s="318" t="s">
        <v>188</v>
      </c>
      <c r="AU202" s="318" t="s">
        <v>77</v>
      </c>
      <c r="AV202" s="317" t="s">
        <v>184</v>
      </c>
      <c r="AW202" s="317" t="s">
        <v>31</v>
      </c>
      <c r="AX202" s="317" t="s">
        <v>75</v>
      </c>
      <c r="AY202" s="318" t="s">
        <v>177</v>
      </c>
    </row>
    <row r="203" spans="2:65" s="921" customFormat="1" ht="38.25" customHeight="1">
      <c r="B203" s="207"/>
      <c r="C203" s="286" t="s">
        <v>300</v>
      </c>
      <c r="D203" s="286" t="s">
        <v>179</v>
      </c>
      <c r="E203" s="287" t="s">
        <v>301</v>
      </c>
      <c r="F203" s="288" t="s">
        <v>302</v>
      </c>
      <c r="G203" s="289" t="s">
        <v>225</v>
      </c>
      <c r="H203" s="290">
        <v>1223.338</v>
      </c>
      <c r="I203" s="926"/>
      <c r="J203" s="291">
        <f>ROUND(I203*H203,2)</f>
        <v>0</v>
      </c>
      <c r="K203" s="288" t="s">
        <v>183</v>
      </c>
      <c r="L203" s="207"/>
      <c r="M203" s="292" t="s">
        <v>5</v>
      </c>
      <c r="N203" s="293" t="s">
        <v>39</v>
      </c>
      <c r="O203" s="294">
        <v>4.3999999999999997E-2</v>
      </c>
      <c r="P203" s="294">
        <f>O203*H203</f>
        <v>53.826871999999995</v>
      </c>
      <c r="Q203" s="294">
        <v>0</v>
      </c>
      <c r="R203" s="294">
        <f>Q203*H203</f>
        <v>0</v>
      </c>
      <c r="S203" s="294">
        <v>0</v>
      </c>
      <c r="T203" s="295">
        <f>S203*H203</f>
        <v>0</v>
      </c>
      <c r="AR203" s="196" t="s">
        <v>184</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184</v>
      </c>
      <c r="BM203" s="196" t="s">
        <v>303</v>
      </c>
    </row>
    <row r="204" spans="2:65" s="921" customFormat="1" ht="189">
      <c r="B204" s="207"/>
      <c r="D204" s="297" t="s">
        <v>186</v>
      </c>
      <c r="F204" s="298" t="s">
        <v>304</v>
      </c>
      <c r="L204" s="207"/>
      <c r="M204" s="299"/>
      <c r="N204" s="925"/>
      <c r="O204" s="925"/>
      <c r="P204" s="925"/>
      <c r="Q204" s="925"/>
      <c r="R204" s="925"/>
      <c r="S204" s="925"/>
      <c r="T204" s="300"/>
      <c r="AT204" s="196" t="s">
        <v>186</v>
      </c>
      <c r="AU204" s="196" t="s">
        <v>77</v>
      </c>
    </row>
    <row r="205" spans="2:65" s="921" customFormat="1" ht="38.25" customHeight="1">
      <c r="B205" s="207"/>
      <c r="C205" s="286" t="s">
        <v>10</v>
      </c>
      <c r="D205" s="286" t="s">
        <v>179</v>
      </c>
      <c r="E205" s="287" t="s">
        <v>305</v>
      </c>
      <c r="F205" s="288" t="s">
        <v>306</v>
      </c>
      <c r="G205" s="289" t="s">
        <v>194</v>
      </c>
      <c r="H205" s="290">
        <v>3</v>
      </c>
      <c r="I205" s="926"/>
      <c r="J205" s="291">
        <f>ROUND(I205*H205,2)</f>
        <v>0</v>
      </c>
      <c r="K205" s="288" t="s">
        <v>183</v>
      </c>
      <c r="L205" s="207"/>
      <c r="M205" s="292" t="s">
        <v>5</v>
      </c>
      <c r="N205" s="293" t="s">
        <v>39</v>
      </c>
      <c r="O205" s="294">
        <v>6.0999999999999999E-2</v>
      </c>
      <c r="P205" s="294">
        <f>O205*H205</f>
        <v>0.183</v>
      </c>
      <c r="Q205" s="294">
        <v>0</v>
      </c>
      <c r="R205" s="294">
        <f>Q205*H205</f>
        <v>0</v>
      </c>
      <c r="S205" s="294">
        <v>0</v>
      </c>
      <c r="T205" s="295">
        <f>S205*H205</f>
        <v>0</v>
      </c>
      <c r="AR205" s="196" t="s">
        <v>184</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184</v>
      </c>
      <c r="BM205" s="196" t="s">
        <v>307</v>
      </c>
    </row>
    <row r="206" spans="2:65" s="921" customFormat="1" ht="27">
      <c r="B206" s="207"/>
      <c r="D206" s="297" t="s">
        <v>186</v>
      </c>
      <c r="F206" s="298" t="s">
        <v>308</v>
      </c>
      <c r="L206" s="207"/>
      <c r="M206" s="299"/>
      <c r="N206" s="925"/>
      <c r="O206" s="925"/>
      <c r="P206" s="925"/>
      <c r="Q206" s="925"/>
      <c r="R206" s="925"/>
      <c r="S206" s="925"/>
      <c r="T206" s="300"/>
      <c r="AT206" s="196" t="s">
        <v>186</v>
      </c>
      <c r="AU206" s="196" t="s">
        <v>77</v>
      </c>
    </row>
    <row r="207" spans="2:65" s="921" customFormat="1" ht="38.25" customHeight="1">
      <c r="B207" s="207"/>
      <c r="C207" s="286" t="s">
        <v>309</v>
      </c>
      <c r="D207" s="286" t="s">
        <v>179</v>
      </c>
      <c r="E207" s="287" t="s">
        <v>310</v>
      </c>
      <c r="F207" s="288" t="s">
        <v>311</v>
      </c>
      <c r="G207" s="289" t="s">
        <v>194</v>
      </c>
      <c r="H207" s="290">
        <v>4</v>
      </c>
      <c r="I207" s="926"/>
      <c r="J207" s="291">
        <f>ROUND(I207*H207,2)</f>
        <v>0</v>
      </c>
      <c r="K207" s="288" t="s">
        <v>183</v>
      </c>
      <c r="L207" s="207"/>
      <c r="M207" s="292" t="s">
        <v>5</v>
      </c>
      <c r="N207" s="293" t="s">
        <v>39</v>
      </c>
      <c r="O207" s="294">
        <v>1.3959999999999999</v>
      </c>
      <c r="P207" s="294">
        <f>O207*H207</f>
        <v>5.5839999999999996</v>
      </c>
      <c r="Q207" s="294">
        <v>0</v>
      </c>
      <c r="R207" s="294">
        <f>Q207*H207</f>
        <v>0</v>
      </c>
      <c r="S207" s="294">
        <v>0</v>
      </c>
      <c r="T207" s="295">
        <f>S207*H207</f>
        <v>0</v>
      </c>
      <c r="AR207" s="196" t="s">
        <v>184</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184</v>
      </c>
      <c r="BM207" s="196" t="s">
        <v>312</v>
      </c>
    </row>
    <row r="208" spans="2:65" s="921" customFormat="1" ht="27">
      <c r="B208" s="207"/>
      <c r="D208" s="297" t="s">
        <v>186</v>
      </c>
      <c r="F208" s="298" t="s">
        <v>308</v>
      </c>
      <c r="L208" s="207"/>
      <c r="M208" s="299"/>
      <c r="N208" s="925"/>
      <c r="O208" s="925"/>
      <c r="P208" s="925"/>
      <c r="Q208" s="925"/>
      <c r="R208" s="925"/>
      <c r="S208" s="925"/>
      <c r="T208" s="300"/>
      <c r="AT208" s="196" t="s">
        <v>186</v>
      </c>
      <c r="AU208" s="196" t="s">
        <v>77</v>
      </c>
    </row>
    <row r="209" spans="2:65" s="921" customFormat="1" ht="38.25" customHeight="1">
      <c r="B209" s="207"/>
      <c r="C209" s="286" t="s">
        <v>313</v>
      </c>
      <c r="D209" s="286" t="s">
        <v>179</v>
      </c>
      <c r="E209" s="287" t="s">
        <v>314</v>
      </c>
      <c r="F209" s="288" t="s">
        <v>315</v>
      </c>
      <c r="G209" s="289" t="s">
        <v>194</v>
      </c>
      <c r="H209" s="290">
        <v>9</v>
      </c>
      <c r="I209" s="926"/>
      <c r="J209" s="291">
        <f>ROUND(I209*H209,2)</f>
        <v>0</v>
      </c>
      <c r="K209" s="288" t="s">
        <v>183</v>
      </c>
      <c r="L209" s="207"/>
      <c r="M209" s="292" t="s">
        <v>5</v>
      </c>
      <c r="N209" s="293" t="s">
        <v>39</v>
      </c>
      <c r="O209" s="294">
        <v>7.3999999999999996E-2</v>
      </c>
      <c r="P209" s="294">
        <f>O209*H209</f>
        <v>0.66599999999999993</v>
      </c>
      <c r="Q209" s="294">
        <v>0</v>
      </c>
      <c r="R209" s="294">
        <f>Q209*H209</f>
        <v>0</v>
      </c>
      <c r="S209" s="294">
        <v>0</v>
      </c>
      <c r="T209" s="295">
        <f>S209*H209</f>
        <v>0</v>
      </c>
      <c r="AR209" s="196" t="s">
        <v>184</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184</v>
      </c>
      <c r="BM209" s="196" t="s">
        <v>316</v>
      </c>
    </row>
    <row r="210" spans="2:65" s="921" customFormat="1" ht="27">
      <c r="B210" s="207"/>
      <c r="D210" s="297" t="s">
        <v>186</v>
      </c>
      <c r="F210" s="298" t="s">
        <v>308</v>
      </c>
      <c r="L210" s="207"/>
      <c r="M210" s="299"/>
      <c r="N210" s="925"/>
      <c r="O210" s="925"/>
      <c r="P210" s="925"/>
      <c r="Q210" s="925"/>
      <c r="R210" s="925"/>
      <c r="S210" s="925"/>
      <c r="T210" s="300"/>
      <c r="AT210" s="196" t="s">
        <v>186</v>
      </c>
      <c r="AU210" s="196" t="s">
        <v>77</v>
      </c>
    </row>
    <row r="211" spans="2:65" s="302" customFormat="1">
      <c r="B211" s="301"/>
      <c r="D211" s="297" t="s">
        <v>188</v>
      </c>
      <c r="E211" s="303" t="s">
        <v>5</v>
      </c>
      <c r="F211" s="304" t="s">
        <v>205</v>
      </c>
      <c r="H211" s="305">
        <v>9</v>
      </c>
      <c r="L211" s="301"/>
      <c r="M211" s="306"/>
      <c r="N211" s="307"/>
      <c r="O211" s="307"/>
      <c r="P211" s="307"/>
      <c r="Q211" s="307"/>
      <c r="R211" s="307"/>
      <c r="S211" s="307"/>
      <c r="T211" s="308"/>
      <c r="AT211" s="303" t="s">
        <v>188</v>
      </c>
      <c r="AU211" s="303" t="s">
        <v>77</v>
      </c>
      <c r="AV211" s="302" t="s">
        <v>77</v>
      </c>
      <c r="AW211" s="302" t="s">
        <v>31</v>
      </c>
      <c r="AX211" s="302" t="s">
        <v>68</v>
      </c>
      <c r="AY211" s="303" t="s">
        <v>177</v>
      </c>
    </row>
    <row r="212" spans="2:65" s="317" customFormat="1">
      <c r="B212" s="316"/>
      <c r="D212" s="297" t="s">
        <v>188</v>
      </c>
      <c r="E212" s="318" t="s">
        <v>5</v>
      </c>
      <c r="F212" s="319" t="s">
        <v>191</v>
      </c>
      <c r="H212" s="320">
        <v>9</v>
      </c>
      <c r="L212" s="316"/>
      <c r="M212" s="321"/>
      <c r="N212" s="322"/>
      <c r="O212" s="322"/>
      <c r="P212" s="322"/>
      <c r="Q212" s="322"/>
      <c r="R212" s="322"/>
      <c r="S212" s="322"/>
      <c r="T212" s="323"/>
      <c r="AT212" s="318" t="s">
        <v>188</v>
      </c>
      <c r="AU212" s="318" t="s">
        <v>77</v>
      </c>
      <c r="AV212" s="317" t="s">
        <v>184</v>
      </c>
      <c r="AW212" s="317" t="s">
        <v>31</v>
      </c>
      <c r="AX212" s="317" t="s">
        <v>75</v>
      </c>
      <c r="AY212" s="318" t="s">
        <v>177</v>
      </c>
    </row>
    <row r="213" spans="2:65" s="921" customFormat="1" ht="38.25" customHeight="1">
      <c r="B213" s="207"/>
      <c r="C213" s="286" t="s">
        <v>317</v>
      </c>
      <c r="D213" s="286" t="s">
        <v>179</v>
      </c>
      <c r="E213" s="287" t="s">
        <v>318</v>
      </c>
      <c r="F213" s="288" t="s">
        <v>319</v>
      </c>
      <c r="G213" s="289" t="s">
        <v>194</v>
      </c>
      <c r="H213" s="290">
        <v>21</v>
      </c>
      <c r="I213" s="926"/>
      <c r="J213" s="291">
        <f>ROUND(I213*H213,2)</f>
        <v>0</v>
      </c>
      <c r="K213" s="288" t="s">
        <v>183</v>
      </c>
      <c r="L213" s="207"/>
      <c r="M213" s="292" t="s">
        <v>5</v>
      </c>
      <c r="N213" s="293" t="s">
        <v>39</v>
      </c>
      <c r="O213" s="294">
        <v>1.353</v>
      </c>
      <c r="P213" s="294">
        <f>O213*H213</f>
        <v>28.413</v>
      </c>
      <c r="Q213" s="294">
        <v>0</v>
      </c>
      <c r="R213" s="294">
        <f>Q213*H213</f>
        <v>0</v>
      </c>
      <c r="S213" s="294">
        <v>0</v>
      </c>
      <c r="T213" s="295">
        <f>S213*H213</f>
        <v>0</v>
      </c>
      <c r="AR213" s="196" t="s">
        <v>184</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184</v>
      </c>
      <c r="BM213" s="196" t="s">
        <v>320</v>
      </c>
    </row>
    <row r="214" spans="2:65" s="921" customFormat="1" ht="27">
      <c r="B214" s="207"/>
      <c r="D214" s="297" t="s">
        <v>186</v>
      </c>
      <c r="F214" s="298" t="s">
        <v>308</v>
      </c>
      <c r="L214" s="207"/>
      <c r="M214" s="299"/>
      <c r="N214" s="925"/>
      <c r="O214" s="925"/>
      <c r="P214" s="925"/>
      <c r="Q214" s="925"/>
      <c r="R214" s="925"/>
      <c r="S214" s="925"/>
      <c r="T214" s="300"/>
      <c r="AT214" s="196" t="s">
        <v>186</v>
      </c>
      <c r="AU214" s="196" t="s">
        <v>77</v>
      </c>
    </row>
    <row r="215" spans="2:65" s="921" customFormat="1" ht="38.25" customHeight="1">
      <c r="B215" s="207"/>
      <c r="C215" s="286" t="s">
        <v>221</v>
      </c>
      <c r="D215" s="286" t="s">
        <v>179</v>
      </c>
      <c r="E215" s="287" t="s">
        <v>321</v>
      </c>
      <c r="F215" s="288" t="s">
        <v>322</v>
      </c>
      <c r="G215" s="289" t="s">
        <v>194</v>
      </c>
      <c r="H215" s="290">
        <v>3</v>
      </c>
      <c r="I215" s="926"/>
      <c r="J215" s="291">
        <f>ROUND(I215*H215,2)</f>
        <v>0</v>
      </c>
      <c r="K215" s="288" t="s">
        <v>183</v>
      </c>
      <c r="L215" s="207"/>
      <c r="M215" s="292" t="s">
        <v>5</v>
      </c>
      <c r="N215" s="293" t="s">
        <v>39</v>
      </c>
      <c r="O215" s="294">
        <v>0.623</v>
      </c>
      <c r="P215" s="294">
        <f>O215*H215</f>
        <v>1.869</v>
      </c>
      <c r="Q215" s="294">
        <v>0</v>
      </c>
      <c r="R215" s="294">
        <f>Q215*H215</f>
        <v>0</v>
      </c>
      <c r="S215" s="294">
        <v>0</v>
      </c>
      <c r="T215" s="295">
        <f>S215*H215</f>
        <v>0</v>
      </c>
      <c r="AR215" s="196" t="s">
        <v>184</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184</v>
      </c>
      <c r="BM215" s="196" t="s">
        <v>323</v>
      </c>
    </row>
    <row r="216" spans="2:65" s="921" customFormat="1" ht="27">
      <c r="B216" s="207"/>
      <c r="D216" s="297" t="s">
        <v>186</v>
      </c>
      <c r="F216" s="298" t="s">
        <v>308</v>
      </c>
      <c r="L216" s="207"/>
      <c r="M216" s="299"/>
      <c r="N216" s="925"/>
      <c r="O216" s="925"/>
      <c r="P216" s="925"/>
      <c r="Q216" s="925"/>
      <c r="R216" s="925"/>
      <c r="S216" s="925"/>
      <c r="T216" s="300"/>
      <c r="AT216" s="196" t="s">
        <v>186</v>
      </c>
      <c r="AU216" s="196" t="s">
        <v>77</v>
      </c>
    </row>
    <row r="217" spans="2:65" s="921" customFormat="1" ht="38.25" customHeight="1">
      <c r="B217" s="207"/>
      <c r="C217" s="286" t="s">
        <v>324</v>
      </c>
      <c r="D217" s="286" t="s">
        <v>179</v>
      </c>
      <c r="E217" s="287" t="s">
        <v>325</v>
      </c>
      <c r="F217" s="288" t="s">
        <v>326</v>
      </c>
      <c r="G217" s="289" t="s">
        <v>194</v>
      </c>
      <c r="H217" s="290">
        <v>4</v>
      </c>
      <c r="I217" s="926"/>
      <c r="J217" s="291">
        <f>ROUND(I217*H217,2)</f>
        <v>0</v>
      </c>
      <c r="K217" s="288" t="s">
        <v>183</v>
      </c>
      <c r="L217" s="207"/>
      <c r="M217" s="292" t="s">
        <v>5</v>
      </c>
      <c r="N217" s="293" t="s">
        <v>39</v>
      </c>
      <c r="O217" s="294">
        <v>4.8499999999999996</v>
      </c>
      <c r="P217" s="294">
        <f>O217*H217</f>
        <v>19.399999999999999</v>
      </c>
      <c r="Q217" s="294">
        <v>0</v>
      </c>
      <c r="R217" s="294">
        <f>Q217*H217</f>
        <v>0</v>
      </c>
      <c r="S217" s="294">
        <v>0</v>
      </c>
      <c r="T217" s="295">
        <f>S217*H217</f>
        <v>0</v>
      </c>
      <c r="AR217" s="196" t="s">
        <v>184</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184</v>
      </c>
      <c r="BM217" s="196" t="s">
        <v>327</v>
      </c>
    </row>
    <row r="218" spans="2:65" s="921" customFormat="1" ht="27">
      <c r="B218" s="207"/>
      <c r="D218" s="297" t="s">
        <v>186</v>
      </c>
      <c r="F218" s="298" t="s">
        <v>308</v>
      </c>
      <c r="L218" s="207"/>
      <c r="M218" s="299"/>
      <c r="N218" s="925"/>
      <c r="O218" s="925"/>
      <c r="P218" s="925"/>
      <c r="Q218" s="925"/>
      <c r="R218" s="925"/>
      <c r="S218" s="925"/>
      <c r="T218" s="300"/>
      <c r="AT218" s="196" t="s">
        <v>186</v>
      </c>
      <c r="AU218" s="196" t="s">
        <v>77</v>
      </c>
    </row>
    <row r="219" spans="2:65" s="921" customFormat="1" ht="38.25" customHeight="1">
      <c r="B219" s="207"/>
      <c r="C219" s="286" t="s">
        <v>328</v>
      </c>
      <c r="D219" s="286" t="s">
        <v>179</v>
      </c>
      <c r="E219" s="287" t="s">
        <v>329</v>
      </c>
      <c r="F219" s="288" t="s">
        <v>330</v>
      </c>
      <c r="G219" s="289" t="s">
        <v>194</v>
      </c>
      <c r="H219" s="290">
        <v>9</v>
      </c>
      <c r="I219" s="926"/>
      <c r="J219" s="291">
        <f>ROUND(I219*H219,2)</f>
        <v>0</v>
      </c>
      <c r="K219" s="288" t="s">
        <v>183</v>
      </c>
      <c r="L219" s="207"/>
      <c r="M219" s="292" t="s">
        <v>5</v>
      </c>
      <c r="N219" s="293" t="s">
        <v>39</v>
      </c>
      <c r="O219" s="294">
        <v>0.58199999999999996</v>
      </c>
      <c r="P219" s="294">
        <f>O219*H219</f>
        <v>5.2379999999999995</v>
      </c>
      <c r="Q219" s="294">
        <v>0</v>
      </c>
      <c r="R219" s="294">
        <f>Q219*H219</f>
        <v>0</v>
      </c>
      <c r="S219" s="294">
        <v>0</v>
      </c>
      <c r="T219" s="295">
        <f>S219*H219</f>
        <v>0</v>
      </c>
      <c r="AR219" s="196" t="s">
        <v>184</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184</v>
      </c>
      <c r="BM219" s="196" t="s">
        <v>331</v>
      </c>
    </row>
    <row r="220" spans="2:65" s="921" customFormat="1" ht="27">
      <c r="B220" s="207"/>
      <c r="D220" s="297" t="s">
        <v>186</v>
      </c>
      <c r="F220" s="298" t="s">
        <v>308</v>
      </c>
      <c r="L220" s="207"/>
      <c r="M220" s="299"/>
      <c r="N220" s="925"/>
      <c r="O220" s="925"/>
      <c r="P220" s="925"/>
      <c r="Q220" s="925"/>
      <c r="R220" s="925"/>
      <c r="S220" s="925"/>
      <c r="T220" s="300"/>
      <c r="AT220" s="196" t="s">
        <v>186</v>
      </c>
      <c r="AU220" s="196" t="s">
        <v>77</v>
      </c>
    </row>
    <row r="221" spans="2:65" s="302" customFormat="1">
      <c r="B221" s="301"/>
      <c r="D221" s="297" t="s">
        <v>188</v>
      </c>
      <c r="E221" s="303" t="s">
        <v>5</v>
      </c>
      <c r="F221" s="304" t="s">
        <v>205</v>
      </c>
      <c r="H221" s="305">
        <v>9</v>
      </c>
      <c r="L221" s="301"/>
      <c r="M221" s="306"/>
      <c r="N221" s="307"/>
      <c r="O221" s="307"/>
      <c r="P221" s="307"/>
      <c r="Q221" s="307"/>
      <c r="R221" s="307"/>
      <c r="S221" s="307"/>
      <c r="T221" s="308"/>
      <c r="AT221" s="303" t="s">
        <v>188</v>
      </c>
      <c r="AU221" s="303" t="s">
        <v>77</v>
      </c>
      <c r="AV221" s="302" t="s">
        <v>77</v>
      </c>
      <c r="AW221" s="302" t="s">
        <v>31</v>
      </c>
      <c r="AX221" s="302" t="s">
        <v>68</v>
      </c>
      <c r="AY221" s="303" t="s">
        <v>177</v>
      </c>
    </row>
    <row r="222" spans="2:65" s="317" customFormat="1">
      <c r="B222" s="316"/>
      <c r="D222" s="297" t="s">
        <v>188</v>
      </c>
      <c r="E222" s="318" t="s">
        <v>5</v>
      </c>
      <c r="F222" s="319" t="s">
        <v>191</v>
      </c>
      <c r="H222" s="320">
        <v>9</v>
      </c>
      <c r="L222" s="316"/>
      <c r="M222" s="321"/>
      <c r="N222" s="322"/>
      <c r="O222" s="322"/>
      <c r="P222" s="322"/>
      <c r="Q222" s="322"/>
      <c r="R222" s="322"/>
      <c r="S222" s="322"/>
      <c r="T222" s="323"/>
      <c r="AT222" s="318" t="s">
        <v>188</v>
      </c>
      <c r="AU222" s="318" t="s">
        <v>77</v>
      </c>
      <c r="AV222" s="317" t="s">
        <v>184</v>
      </c>
      <c r="AW222" s="317" t="s">
        <v>31</v>
      </c>
      <c r="AX222" s="317" t="s">
        <v>75</v>
      </c>
      <c r="AY222" s="318" t="s">
        <v>177</v>
      </c>
    </row>
    <row r="223" spans="2:65" s="921" customFormat="1" ht="38.25" customHeight="1">
      <c r="B223" s="207"/>
      <c r="C223" s="286" t="s">
        <v>332</v>
      </c>
      <c r="D223" s="286" t="s">
        <v>179</v>
      </c>
      <c r="E223" s="287" t="s">
        <v>333</v>
      </c>
      <c r="F223" s="288" t="s">
        <v>334</v>
      </c>
      <c r="G223" s="289" t="s">
        <v>194</v>
      </c>
      <c r="H223" s="290">
        <v>21</v>
      </c>
      <c r="I223" s="926"/>
      <c r="J223" s="291">
        <f>ROUND(I223*H223,2)</f>
        <v>0</v>
      </c>
      <c r="K223" s="288" t="s">
        <v>183</v>
      </c>
      <c r="L223" s="207"/>
      <c r="M223" s="292" t="s">
        <v>5</v>
      </c>
      <c r="N223" s="293" t="s">
        <v>39</v>
      </c>
      <c r="O223" s="294">
        <v>3.8410000000000002</v>
      </c>
      <c r="P223" s="294">
        <f>O223*H223</f>
        <v>80.661000000000001</v>
      </c>
      <c r="Q223" s="294">
        <v>0</v>
      </c>
      <c r="R223" s="294">
        <f>Q223*H223</f>
        <v>0</v>
      </c>
      <c r="S223" s="294">
        <v>0</v>
      </c>
      <c r="T223" s="295">
        <f>S223*H223</f>
        <v>0</v>
      </c>
      <c r="AR223" s="196" t="s">
        <v>184</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184</v>
      </c>
      <c r="BM223" s="196" t="s">
        <v>335</v>
      </c>
    </row>
    <row r="224" spans="2:65" s="921" customFormat="1" ht="27">
      <c r="B224" s="207"/>
      <c r="D224" s="297" t="s">
        <v>186</v>
      </c>
      <c r="F224" s="298" t="s">
        <v>308</v>
      </c>
      <c r="L224" s="207"/>
      <c r="M224" s="299"/>
      <c r="N224" s="925"/>
      <c r="O224" s="925"/>
      <c r="P224" s="925"/>
      <c r="Q224" s="925"/>
      <c r="R224" s="925"/>
      <c r="S224" s="925"/>
      <c r="T224" s="300"/>
      <c r="AT224" s="196" t="s">
        <v>186</v>
      </c>
      <c r="AU224" s="196" t="s">
        <v>77</v>
      </c>
    </row>
    <row r="225" spans="2:65" s="921" customFormat="1" ht="25.5" customHeight="1">
      <c r="B225" s="207"/>
      <c r="C225" s="286" t="s">
        <v>336</v>
      </c>
      <c r="D225" s="286" t="s">
        <v>179</v>
      </c>
      <c r="E225" s="287" t="s">
        <v>337</v>
      </c>
      <c r="F225" s="288" t="s">
        <v>338</v>
      </c>
      <c r="G225" s="289" t="s">
        <v>194</v>
      </c>
      <c r="H225" s="290">
        <v>12</v>
      </c>
      <c r="I225" s="926"/>
      <c r="J225" s="291">
        <f>ROUND(I225*H225,2)</f>
        <v>0</v>
      </c>
      <c r="K225" s="288" t="s">
        <v>183</v>
      </c>
      <c r="L225" s="207"/>
      <c r="M225" s="292" t="s">
        <v>5</v>
      </c>
      <c r="N225" s="293" t="s">
        <v>39</v>
      </c>
      <c r="O225" s="294">
        <v>0.10199999999999999</v>
      </c>
      <c r="P225" s="294">
        <f>O225*H225</f>
        <v>1.224</v>
      </c>
      <c r="Q225" s="294">
        <v>0</v>
      </c>
      <c r="R225" s="294">
        <f>Q225*H225</f>
        <v>0</v>
      </c>
      <c r="S225" s="294">
        <v>0</v>
      </c>
      <c r="T225" s="295">
        <f>S225*H225</f>
        <v>0</v>
      </c>
      <c r="AR225" s="196" t="s">
        <v>184</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184</v>
      </c>
      <c r="BM225" s="196" t="s">
        <v>339</v>
      </c>
    </row>
    <row r="226" spans="2:65" s="921" customFormat="1" ht="27">
      <c r="B226" s="207"/>
      <c r="D226" s="297" t="s">
        <v>186</v>
      </c>
      <c r="F226" s="298" t="s">
        <v>308</v>
      </c>
      <c r="L226" s="207"/>
      <c r="M226" s="299"/>
      <c r="N226" s="925"/>
      <c r="O226" s="925"/>
      <c r="P226" s="925"/>
      <c r="Q226" s="925"/>
      <c r="R226" s="925"/>
      <c r="S226" s="925"/>
      <c r="T226" s="300"/>
      <c r="AT226" s="196" t="s">
        <v>186</v>
      </c>
      <c r="AU226" s="196" t="s">
        <v>77</v>
      </c>
    </row>
    <row r="227" spans="2:65" s="921" customFormat="1" ht="25.5" customHeight="1">
      <c r="B227" s="207"/>
      <c r="C227" s="286" t="s">
        <v>340</v>
      </c>
      <c r="D227" s="286" t="s">
        <v>179</v>
      </c>
      <c r="E227" s="287" t="s">
        <v>341</v>
      </c>
      <c r="F227" s="288" t="s">
        <v>342</v>
      </c>
      <c r="G227" s="289" t="s">
        <v>194</v>
      </c>
      <c r="H227" s="290">
        <v>25</v>
      </c>
      <c r="I227" s="926"/>
      <c r="J227" s="291">
        <f>ROUND(I227*H227,2)</f>
        <v>0</v>
      </c>
      <c r="K227" s="288" t="s">
        <v>183</v>
      </c>
      <c r="L227" s="207"/>
      <c r="M227" s="292" t="s">
        <v>5</v>
      </c>
      <c r="N227" s="293" t="s">
        <v>39</v>
      </c>
      <c r="O227" s="294">
        <v>0.88900000000000001</v>
      </c>
      <c r="P227" s="294">
        <f>O227*H227</f>
        <v>22.225000000000001</v>
      </c>
      <c r="Q227" s="294">
        <v>0</v>
      </c>
      <c r="R227" s="294">
        <f>Q227*H227</f>
        <v>0</v>
      </c>
      <c r="S227" s="294">
        <v>0</v>
      </c>
      <c r="T227" s="295">
        <f>S227*H227</f>
        <v>0</v>
      </c>
      <c r="AR227" s="196" t="s">
        <v>184</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184</v>
      </c>
      <c r="BM227" s="196" t="s">
        <v>343</v>
      </c>
    </row>
    <row r="228" spans="2:65" s="921" customFormat="1" ht="27">
      <c r="B228" s="207"/>
      <c r="D228" s="297" t="s">
        <v>186</v>
      </c>
      <c r="F228" s="298" t="s">
        <v>308</v>
      </c>
      <c r="L228" s="207"/>
      <c r="M228" s="299"/>
      <c r="N228" s="925"/>
      <c r="O228" s="925"/>
      <c r="P228" s="925"/>
      <c r="Q228" s="925"/>
      <c r="R228" s="925"/>
      <c r="S228" s="925"/>
      <c r="T228" s="300"/>
      <c r="AT228" s="196" t="s">
        <v>186</v>
      </c>
      <c r="AU228" s="196" t="s">
        <v>77</v>
      </c>
    </row>
    <row r="229" spans="2:65" s="921" customFormat="1" ht="25.5" customHeight="1">
      <c r="B229" s="207"/>
      <c r="C229" s="286" t="s">
        <v>344</v>
      </c>
      <c r="D229" s="286" t="s">
        <v>179</v>
      </c>
      <c r="E229" s="287" t="s">
        <v>345</v>
      </c>
      <c r="F229" s="288" t="s">
        <v>346</v>
      </c>
      <c r="G229" s="289" t="s">
        <v>182</v>
      </c>
      <c r="H229" s="290">
        <v>3015</v>
      </c>
      <c r="I229" s="926"/>
      <c r="J229" s="291">
        <f>ROUND(I229*H229,2)</f>
        <v>0</v>
      </c>
      <c r="K229" s="288" t="s">
        <v>183</v>
      </c>
      <c r="L229" s="207"/>
      <c r="M229" s="292" t="s">
        <v>5</v>
      </c>
      <c r="N229" s="293" t="s">
        <v>39</v>
      </c>
      <c r="O229" s="294">
        <v>5.0999999999999997E-2</v>
      </c>
      <c r="P229" s="294">
        <f>O229*H229</f>
        <v>153.76499999999999</v>
      </c>
      <c r="Q229" s="294">
        <v>0</v>
      </c>
      <c r="R229" s="294">
        <f>Q229*H229</f>
        <v>0</v>
      </c>
      <c r="S229" s="294">
        <v>0</v>
      </c>
      <c r="T229" s="295">
        <f>S229*H229</f>
        <v>0</v>
      </c>
      <c r="AR229" s="196" t="s">
        <v>184</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184</v>
      </c>
      <c r="BM229" s="196" t="s">
        <v>347</v>
      </c>
    </row>
    <row r="230" spans="2:65" s="921" customFormat="1" ht="81">
      <c r="B230" s="207"/>
      <c r="D230" s="297" t="s">
        <v>186</v>
      </c>
      <c r="F230" s="298" t="s">
        <v>348</v>
      </c>
      <c r="L230" s="207"/>
      <c r="M230" s="299"/>
      <c r="N230" s="925"/>
      <c r="O230" s="925"/>
      <c r="P230" s="925"/>
      <c r="Q230" s="925"/>
      <c r="R230" s="925"/>
      <c r="S230" s="925"/>
      <c r="T230" s="300"/>
      <c r="AT230" s="196" t="s">
        <v>186</v>
      </c>
      <c r="AU230" s="196" t="s">
        <v>77</v>
      </c>
    </row>
    <row r="231" spans="2:65" s="302" customFormat="1">
      <c r="B231" s="301"/>
      <c r="D231" s="297" t="s">
        <v>188</v>
      </c>
      <c r="E231" s="303" t="s">
        <v>5</v>
      </c>
      <c r="F231" s="304" t="s">
        <v>349</v>
      </c>
      <c r="H231" s="305">
        <v>3015</v>
      </c>
      <c r="L231" s="301"/>
      <c r="M231" s="306"/>
      <c r="N231" s="307"/>
      <c r="O231" s="307"/>
      <c r="P231" s="307"/>
      <c r="Q231" s="307"/>
      <c r="R231" s="307"/>
      <c r="S231" s="307"/>
      <c r="T231" s="308"/>
      <c r="AT231" s="303" t="s">
        <v>188</v>
      </c>
      <c r="AU231" s="303" t="s">
        <v>77</v>
      </c>
      <c r="AV231" s="302" t="s">
        <v>77</v>
      </c>
      <c r="AW231" s="302" t="s">
        <v>31</v>
      </c>
      <c r="AX231" s="302" t="s">
        <v>68</v>
      </c>
      <c r="AY231" s="303" t="s">
        <v>177</v>
      </c>
    </row>
    <row r="232" spans="2:65" s="310" customFormat="1">
      <c r="B232" s="309"/>
      <c r="D232" s="297" t="s">
        <v>188</v>
      </c>
      <c r="E232" s="311" t="s">
        <v>5</v>
      </c>
      <c r="F232" s="312" t="s">
        <v>350</v>
      </c>
      <c r="H232" s="311" t="s">
        <v>5</v>
      </c>
      <c r="L232" s="309"/>
      <c r="M232" s="313"/>
      <c r="N232" s="314"/>
      <c r="O232" s="314"/>
      <c r="P232" s="314"/>
      <c r="Q232" s="314"/>
      <c r="R232" s="314"/>
      <c r="S232" s="314"/>
      <c r="T232" s="315"/>
      <c r="AT232" s="311" t="s">
        <v>188</v>
      </c>
      <c r="AU232" s="311" t="s">
        <v>77</v>
      </c>
      <c r="AV232" s="310" t="s">
        <v>75</v>
      </c>
      <c r="AW232" s="310" t="s">
        <v>31</v>
      </c>
      <c r="AX232" s="310" t="s">
        <v>68</v>
      </c>
      <c r="AY232" s="311" t="s">
        <v>177</v>
      </c>
    </row>
    <row r="233" spans="2:65" s="317" customFormat="1">
      <c r="B233" s="316"/>
      <c r="D233" s="297" t="s">
        <v>188</v>
      </c>
      <c r="E233" s="318" t="s">
        <v>5</v>
      </c>
      <c r="F233" s="319" t="s">
        <v>191</v>
      </c>
      <c r="H233" s="320">
        <v>3015</v>
      </c>
      <c r="L233" s="316"/>
      <c r="M233" s="321"/>
      <c r="N233" s="322"/>
      <c r="O233" s="322"/>
      <c r="P233" s="322"/>
      <c r="Q233" s="322"/>
      <c r="R233" s="322"/>
      <c r="S233" s="322"/>
      <c r="T233" s="323"/>
      <c r="AT233" s="318" t="s">
        <v>188</v>
      </c>
      <c r="AU233" s="318" t="s">
        <v>77</v>
      </c>
      <c r="AV233" s="317" t="s">
        <v>184</v>
      </c>
      <c r="AW233" s="317" t="s">
        <v>31</v>
      </c>
      <c r="AX233" s="317" t="s">
        <v>75</v>
      </c>
      <c r="AY233" s="318" t="s">
        <v>177</v>
      </c>
    </row>
    <row r="234" spans="2:65" s="921" customFormat="1" ht="38.25" customHeight="1">
      <c r="B234" s="207"/>
      <c r="C234" s="286" t="s">
        <v>351</v>
      </c>
      <c r="D234" s="286" t="s">
        <v>179</v>
      </c>
      <c r="E234" s="287" t="s">
        <v>352</v>
      </c>
      <c r="F234" s="288" t="s">
        <v>353</v>
      </c>
      <c r="G234" s="289" t="s">
        <v>194</v>
      </c>
      <c r="H234" s="290">
        <v>6</v>
      </c>
      <c r="I234" s="926"/>
      <c r="J234" s="291">
        <f>ROUND(I234*H234,2)</f>
        <v>0</v>
      </c>
      <c r="K234" s="288" t="s">
        <v>183</v>
      </c>
      <c r="L234" s="207"/>
      <c r="M234" s="292" t="s">
        <v>5</v>
      </c>
      <c r="N234" s="293" t="s">
        <v>39</v>
      </c>
      <c r="O234" s="294">
        <v>4.0000000000000001E-3</v>
      </c>
      <c r="P234" s="294">
        <f>O234*H234</f>
        <v>2.4E-2</v>
      </c>
      <c r="Q234" s="294">
        <v>0</v>
      </c>
      <c r="R234" s="294">
        <f>Q234*H234</f>
        <v>0</v>
      </c>
      <c r="S234" s="294">
        <v>0</v>
      </c>
      <c r="T234" s="295">
        <f>S234*H234</f>
        <v>0</v>
      </c>
      <c r="AR234" s="196" t="s">
        <v>184</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184</v>
      </c>
      <c r="BM234" s="196" t="s">
        <v>354</v>
      </c>
    </row>
    <row r="235" spans="2:65" s="921" customFormat="1" ht="27">
      <c r="B235" s="207"/>
      <c r="D235" s="297" t="s">
        <v>186</v>
      </c>
      <c r="F235" s="298" t="s">
        <v>308</v>
      </c>
      <c r="L235" s="207"/>
      <c r="M235" s="299"/>
      <c r="N235" s="925"/>
      <c r="O235" s="925"/>
      <c r="P235" s="925"/>
      <c r="Q235" s="925"/>
      <c r="R235" s="925"/>
      <c r="S235" s="925"/>
      <c r="T235" s="300"/>
      <c r="AT235" s="196" t="s">
        <v>186</v>
      </c>
      <c r="AU235" s="196" t="s">
        <v>77</v>
      </c>
    </row>
    <row r="236" spans="2:65" s="302" customFormat="1">
      <c r="B236" s="301"/>
      <c r="D236" s="297" t="s">
        <v>188</v>
      </c>
      <c r="E236" s="303" t="s">
        <v>5</v>
      </c>
      <c r="F236" s="304" t="s">
        <v>355</v>
      </c>
      <c r="H236" s="305">
        <v>6</v>
      </c>
      <c r="L236" s="301"/>
      <c r="M236" s="306"/>
      <c r="N236" s="307"/>
      <c r="O236" s="307"/>
      <c r="P236" s="307"/>
      <c r="Q236" s="307"/>
      <c r="R236" s="307"/>
      <c r="S236" s="307"/>
      <c r="T236" s="308"/>
      <c r="AT236" s="303" t="s">
        <v>188</v>
      </c>
      <c r="AU236" s="303" t="s">
        <v>77</v>
      </c>
      <c r="AV236" s="302" t="s">
        <v>77</v>
      </c>
      <c r="AW236" s="302" t="s">
        <v>31</v>
      </c>
      <c r="AX236" s="302" t="s">
        <v>68</v>
      </c>
      <c r="AY236" s="303" t="s">
        <v>177</v>
      </c>
    </row>
    <row r="237" spans="2:65" s="317" customFormat="1">
      <c r="B237" s="316"/>
      <c r="D237" s="297" t="s">
        <v>188</v>
      </c>
      <c r="E237" s="318" t="s">
        <v>5</v>
      </c>
      <c r="F237" s="319" t="s">
        <v>191</v>
      </c>
      <c r="H237" s="320">
        <v>6</v>
      </c>
      <c r="L237" s="316"/>
      <c r="M237" s="321"/>
      <c r="N237" s="322"/>
      <c r="O237" s="322"/>
      <c r="P237" s="322"/>
      <c r="Q237" s="322"/>
      <c r="R237" s="322"/>
      <c r="S237" s="322"/>
      <c r="T237" s="323"/>
      <c r="AT237" s="318" t="s">
        <v>188</v>
      </c>
      <c r="AU237" s="318" t="s">
        <v>77</v>
      </c>
      <c r="AV237" s="317" t="s">
        <v>184</v>
      </c>
      <c r="AW237" s="317" t="s">
        <v>31</v>
      </c>
      <c r="AX237" s="317" t="s">
        <v>75</v>
      </c>
      <c r="AY237" s="318" t="s">
        <v>177</v>
      </c>
    </row>
    <row r="238" spans="2:65" s="921" customFormat="1" ht="38.25" customHeight="1">
      <c r="B238" s="207"/>
      <c r="C238" s="286" t="s">
        <v>356</v>
      </c>
      <c r="D238" s="286" t="s">
        <v>179</v>
      </c>
      <c r="E238" s="287" t="s">
        <v>357</v>
      </c>
      <c r="F238" s="288" t="s">
        <v>358</v>
      </c>
      <c r="G238" s="289" t="s">
        <v>194</v>
      </c>
      <c r="H238" s="290">
        <v>8</v>
      </c>
      <c r="I238" s="926"/>
      <c r="J238" s="291">
        <f>ROUND(I238*H238,2)</f>
        <v>0</v>
      </c>
      <c r="K238" s="288" t="s">
        <v>183</v>
      </c>
      <c r="L238" s="207"/>
      <c r="M238" s="292" t="s">
        <v>5</v>
      </c>
      <c r="N238" s="293" t="s">
        <v>39</v>
      </c>
      <c r="O238" s="294">
        <v>6.9000000000000006E-2</v>
      </c>
      <c r="P238" s="294">
        <f>O238*H238</f>
        <v>0.55200000000000005</v>
      </c>
      <c r="Q238" s="294">
        <v>0</v>
      </c>
      <c r="R238" s="294">
        <f>Q238*H238</f>
        <v>0</v>
      </c>
      <c r="S238" s="294">
        <v>0</v>
      </c>
      <c r="T238" s="295">
        <f>S238*H238</f>
        <v>0</v>
      </c>
      <c r="AR238" s="196" t="s">
        <v>184</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184</v>
      </c>
      <c r="BM238" s="196" t="s">
        <v>359</v>
      </c>
    </row>
    <row r="239" spans="2:65" s="921" customFormat="1" ht="27">
      <c r="B239" s="207"/>
      <c r="D239" s="297" t="s">
        <v>186</v>
      </c>
      <c r="F239" s="298" t="s">
        <v>308</v>
      </c>
      <c r="L239" s="207"/>
      <c r="M239" s="299"/>
      <c r="N239" s="925"/>
      <c r="O239" s="925"/>
      <c r="P239" s="925"/>
      <c r="Q239" s="925"/>
      <c r="R239" s="925"/>
      <c r="S239" s="925"/>
      <c r="T239" s="300"/>
      <c r="AT239" s="196" t="s">
        <v>186</v>
      </c>
      <c r="AU239" s="196" t="s">
        <v>77</v>
      </c>
    </row>
    <row r="240" spans="2:65" s="302" customFormat="1">
      <c r="B240" s="301"/>
      <c r="D240" s="297" t="s">
        <v>188</v>
      </c>
      <c r="E240" s="303" t="s">
        <v>5</v>
      </c>
      <c r="F240" s="304" t="s">
        <v>360</v>
      </c>
      <c r="H240" s="305">
        <v>8</v>
      </c>
      <c r="L240" s="301"/>
      <c r="M240" s="306"/>
      <c r="N240" s="307"/>
      <c r="O240" s="307"/>
      <c r="P240" s="307"/>
      <c r="Q240" s="307"/>
      <c r="R240" s="307"/>
      <c r="S240" s="307"/>
      <c r="T240" s="308"/>
      <c r="AT240" s="303" t="s">
        <v>188</v>
      </c>
      <c r="AU240" s="303" t="s">
        <v>77</v>
      </c>
      <c r="AV240" s="302" t="s">
        <v>77</v>
      </c>
      <c r="AW240" s="302" t="s">
        <v>31</v>
      </c>
      <c r="AX240" s="302" t="s">
        <v>68</v>
      </c>
      <c r="AY240" s="303" t="s">
        <v>177</v>
      </c>
    </row>
    <row r="241" spans="2:65" s="317" customFormat="1">
      <c r="B241" s="316"/>
      <c r="D241" s="297" t="s">
        <v>188</v>
      </c>
      <c r="E241" s="318" t="s">
        <v>5</v>
      </c>
      <c r="F241" s="319" t="s">
        <v>191</v>
      </c>
      <c r="H241" s="320">
        <v>8</v>
      </c>
      <c r="L241" s="316"/>
      <c r="M241" s="321"/>
      <c r="N241" s="322"/>
      <c r="O241" s="322"/>
      <c r="P241" s="322"/>
      <c r="Q241" s="322"/>
      <c r="R241" s="322"/>
      <c r="S241" s="322"/>
      <c r="T241" s="323"/>
      <c r="AT241" s="318" t="s">
        <v>188</v>
      </c>
      <c r="AU241" s="318" t="s">
        <v>77</v>
      </c>
      <c r="AV241" s="317" t="s">
        <v>184</v>
      </c>
      <c r="AW241" s="317" t="s">
        <v>31</v>
      </c>
      <c r="AX241" s="317" t="s">
        <v>75</v>
      </c>
      <c r="AY241" s="318" t="s">
        <v>177</v>
      </c>
    </row>
    <row r="242" spans="2:65" s="921" customFormat="1" ht="38.25" customHeight="1">
      <c r="B242" s="207"/>
      <c r="C242" s="286" t="s">
        <v>361</v>
      </c>
      <c r="D242" s="286" t="s">
        <v>179</v>
      </c>
      <c r="E242" s="287" t="s">
        <v>362</v>
      </c>
      <c r="F242" s="288" t="s">
        <v>363</v>
      </c>
      <c r="G242" s="289" t="s">
        <v>194</v>
      </c>
      <c r="H242" s="290">
        <v>18</v>
      </c>
      <c r="I242" s="926"/>
      <c r="J242" s="291">
        <f>ROUND(I242*H242,2)</f>
        <v>0</v>
      </c>
      <c r="K242" s="288" t="s">
        <v>183</v>
      </c>
      <c r="L242" s="207"/>
      <c r="M242" s="292" t="s">
        <v>5</v>
      </c>
      <c r="N242" s="293" t="s">
        <v>39</v>
      </c>
      <c r="O242" s="294">
        <v>4.0000000000000001E-3</v>
      </c>
      <c r="P242" s="294">
        <f>O242*H242</f>
        <v>7.2000000000000008E-2</v>
      </c>
      <c r="Q242" s="294">
        <v>0</v>
      </c>
      <c r="R242" s="294">
        <f>Q242*H242</f>
        <v>0</v>
      </c>
      <c r="S242" s="294">
        <v>0</v>
      </c>
      <c r="T242" s="295">
        <f>S242*H242</f>
        <v>0</v>
      </c>
      <c r="AR242" s="196" t="s">
        <v>184</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184</v>
      </c>
      <c r="BM242" s="196" t="s">
        <v>364</v>
      </c>
    </row>
    <row r="243" spans="2:65" s="921" customFormat="1" ht="27">
      <c r="B243" s="207"/>
      <c r="D243" s="297" t="s">
        <v>186</v>
      </c>
      <c r="F243" s="298" t="s">
        <v>308</v>
      </c>
      <c r="L243" s="207"/>
      <c r="M243" s="299"/>
      <c r="N243" s="925"/>
      <c r="O243" s="925"/>
      <c r="P243" s="925"/>
      <c r="Q243" s="925"/>
      <c r="R243" s="925"/>
      <c r="S243" s="925"/>
      <c r="T243" s="300"/>
      <c r="AT243" s="196" t="s">
        <v>186</v>
      </c>
      <c r="AU243" s="196" t="s">
        <v>77</v>
      </c>
    </row>
    <row r="244" spans="2:65" s="302" customFormat="1">
      <c r="B244" s="301"/>
      <c r="D244" s="297" t="s">
        <v>188</v>
      </c>
      <c r="E244" s="303" t="s">
        <v>5</v>
      </c>
      <c r="F244" s="304" t="s">
        <v>365</v>
      </c>
      <c r="H244" s="305">
        <v>18</v>
      </c>
      <c r="L244" s="301"/>
      <c r="M244" s="306"/>
      <c r="N244" s="307"/>
      <c r="O244" s="307"/>
      <c r="P244" s="307"/>
      <c r="Q244" s="307"/>
      <c r="R244" s="307"/>
      <c r="S244" s="307"/>
      <c r="T244" s="308"/>
      <c r="AT244" s="303" t="s">
        <v>188</v>
      </c>
      <c r="AU244" s="303" t="s">
        <v>77</v>
      </c>
      <c r="AV244" s="302" t="s">
        <v>77</v>
      </c>
      <c r="AW244" s="302" t="s">
        <v>31</v>
      </c>
      <c r="AX244" s="302" t="s">
        <v>68</v>
      </c>
      <c r="AY244" s="303" t="s">
        <v>177</v>
      </c>
    </row>
    <row r="245" spans="2:65" s="317" customFormat="1">
      <c r="B245" s="316"/>
      <c r="D245" s="297" t="s">
        <v>188</v>
      </c>
      <c r="E245" s="318" t="s">
        <v>5</v>
      </c>
      <c r="F245" s="319" t="s">
        <v>191</v>
      </c>
      <c r="H245" s="320">
        <v>18</v>
      </c>
      <c r="L245" s="316"/>
      <c r="M245" s="321"/>
      <c r="N245" s="322"/>
      <c r="O245" s="322"/>
      <c r="P245" s="322"/>
      <c r="Q245" s="322"/>
      <c r="R245" s="322"/>
      <c r="S245" s="322"/>
      <c r="T245" s="323"/>
      <c r="AT245" s="318" t="s">
        <v>188</v>
      </c>
      <c r="AU245" s="318" t="s">
        <v>77</v>
      </c>
      <c r="AV245" s="317" t="s">
        <v>184</v>
      </c>
      <c r="AW245" s="317" t="s">
        <v>31</v>
      </c>
      <c r="AX245" s="317" t="s">
        <v>75</v>
      </c>
      <c r="AY245" s="318" t="s">
        <v>177</v>
      </c>
    </row>
    <row r="246" spans="2:65" s="921" customFormat="1" ht="38.25" customHeight="1">
      <c r="B246" s="207"/>
      <c r="C246" s="286" t="s">
        <v>366</v>
      </c>
      <c r="D246" s="286" t="s">
        <v>179</v>
      </c>
      <c r="E246" s="287" t="s">
        <v>367</v>
      </c>
      <c r="F246" s="288" t="s">
        <v>368</v>
      </c>
      <c r="G246" s="289" t="s">
        <v>194</v>
      </c>
      <c r="H246" s="290">
        <v>42</v>
      </c>
      <c r="I246" s="926"/>
      <c r="J246" s="291">
        <f>ROUND(I246*H246,2)</f>
        <v>0</v>
      </c>
      <c r="K246" s="288" t="s">
        <v>183</v>
      </c>
      <c r="L246" s="207"/>
      <c r="M246" s="292" t="s">
        <v>5</v>
      </c>
      <c r="N246" s="293" t="s">
        <v>39</v>
      </c>
      <c r="O246" s="294">
        <v>6.8000000000000005E-2</v>
      </c>
      <c r="P246" s="294">
        <f>O246*H246</f>
        <v>2.8560000000000003</v>
      </c>
      <c r="Q246" s="294">
        <v>0</v>
      </c>
      <c r="R246" s="294">
        <f>Q246*H246</f>
        <v>0</v>
      </c>
      <c r="S246" s="294">
        <v>0</v>
      </c>
      <c r="T246" s="295">
        <f>S246*H246</f>
        <v>0</v>
      </c>
      <c r="AR246" s="196" t="s">
        <v>184</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184</v>
      </c>
      <c r="BM246" s="196" t="s">
        <v>369</v>
      </c>
    </row>
    <row r="247" spans="2:65" s="921" customFormat="1" ht="27">
      <c r="B247" s="207"/>
      <c r="D247" s="297" t="s">
        <v>186</v>
      </c>
      <c r="F247" s="298" t="s">
        <v>308</v>
      </c>
      <c r="L247" s="207"/>
      <c r="M247" s="299"/>
      <c r="N247" s="925"/>
      <c r="O247" s="925"/>
      <c r="P247" s="925"/>
      <c r="Q247" s="925"/>
      <c r="R247" s="925"/>
      <c r="S247" s="925"/>
      <c r="T247" s="300"/>
      <c r="AT247" s="196" t="s">
        <v>186</v>
      </c>
      <c r="AU247" s="196" t="s">
        <v>77</v>
      </c>
    </row>
    <row r="248" spans="2:65" s="302" customFormat="1">
      <c r="B248" s="301"/>
      <c r="D248" s="297" t="s">
        <v>188</v>
      </c>
      <c r="E248" s="303" t="s">
        <v>5</v>
      </c>
      <c r="F248" s="304" t="s">
        <v>370</v>
      </c>
      <c r="H248" s="305">
        <v>42</v>
      </c>
      <c r="L248" s="301"/>
      <c r="M248" s="306"/>
      <c r="N248" s="307"/>
      <c r="O248" s="307"/>
      <c r="P248" s="307"/>
      <c r="Q248" s="307"/>
      <c r="R248" s="307"/>
      <c r="S248" s="307"/>
      <c r="T248" s="308"/>
      <c r="AT248" s="303" t="s">
        <v>188</v>
      </c>
      <c r="AU248" s="303" t="s">
        <v>77</v>
      </c>
      <c r="AV248" s="302" t="s">
        <v>77</v>
      </c>
      <c r="AW248" s="302" t="s">
        <v>31</v>
      </c>
      <c r="AX248" s="302" t="s">
        <v>68</v>
      </c>
      <c r="AY248" s="303" t="s">
        <v>177</v>
      </c>
    </row>
    <row r="249" spans="2:65" s="317" customFormat="1">
      <c r="B249" s="316"/>
      <c r="D249" s="297" t="s">
        <v>188</v>
      </c>
      <c r="E249" s="318" t="s">
        <v>5</v>
      </c>
      <c r="F249" s="319" t="s">
        <v>191</v>
      </c>
      <c r="H249" s="320">
        <v>42</v>
      </c>
      <c r="L249" s="316"/>
      <c r="M249" s="321"/>
      <c r="N249" s="322"/>
      <c r="O249" s="322"/>
      <c r="P249" s="322"/>
      <c r="Q249" s="322"/>
      <c r="R249" s="322"/>
      <c r="S249" s="322"/>
      <c r="T249" s="323"/>
      <c r="AT249" s="318" t="s">
        <v>188</v>
      </c>
      <c r="AU249" s="318" t="s">
        <v>77</v>
      </c>
      <c r="AV249" s="317" t="s">
        <v>184</v>
      </c>
      <c r="AW249" s="317" t="s">
        <v>31</v>
      </c>
      <c r="AX249" s="317" t="s">
        <v>75</v>
      </c>
      <c r="AY249" s="318" t="s">
        <v>177</v>
      </c>
    </row>
    <row r="250" spans="2:65" s="921" customFormat="1" ht="38.25" customHeight="1">
      <c r="B250" s="207"/>
      <c r="C250" s="286" t="s">
        <v>371</v>
      </c>
      <c r="D250" s="286" t="s">
        <v>179</v>
      </c>
      <c r="E250" s="287" t="s">
        <v>372</v>
      </c>
      <c r="F250" s="288" t="s">
        <v>373</v>
      </c>
      <c r="G250" s="289" t="s">
        <v>194</v>
      </c>
      <c r="H250" s="290">
        <v>6</v>
      </c>
      <c r="I250" s="926"/>
      <c r="J250" s="291">
        <f>ROUND(I250*H250,2)</f>
        <v>0</v>
      </c>
      <c r="K250" s="288" t="s">
        <v>183</v>
      </c>
      <c r="L250" s="207"/>
      <c r="M250" s="292" t="s">
        <v>5</v>
      </c>
      <c r="N250" s="293" t="s">
        <v>39</v>
      </c>
      <c r="O250" s="294">
        <v>3.0000000000000001E-3</v>
      </c>
      <c r="P250" s="294">
        <f>O250*H250</f>
        <v>1.8000000000000002E-2</v>
      </c>
      <c r="Q250" s="294">
        <v>0</v>
      </c>
      <c r="R250" s="294">
        <f>Q250*H250</f>
        <v>0</v>
      </c>
      <c r="S250" s="294">
        <v>0</v>
      </c>
      <c r="T250" s="295">
        <f>S250*H250</f>
        <v>0</v>
      </c>
      <c r="AR250" s="196" t="s">
        <v>184</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184</v>
      </c>
      <c r="BM250" s="196" t="s">
        <v>374</v>
      </c>
    </row>
    <row r="251" spans="2:65" s="921" customFormat="1" ht="27">
      <c r="B251" s="207"/>
      <c r="D251" s="297" t="s">
        <v>186</v>
      </c>
      <c r="F251" s="298" t="s">
        <v>308</v>
      </c>
      <c r="L251" s="207"/>
      <c r="M251" s="299"/>
      <c r="N251" s="925"/>
      <c r="O251" s="925"/>
      <c r="P251" s="925"/>
      <c r="Q251" s="925"/>
      <c r="R251" s="925"/>
      <c r="S251" s="925"/>
      <c r="T251" s="300"/>
      <c r="AT251" s="196" t="s">
        <v>186</v>
      </c>
      <c r="AU251" s="196" t="s">
        <v>77</v>
      </c>
    </row>
    <row r="252" spans="2:65" s="302" customFormat="1">
      <c r="B252" s="301"/>
      <c r="D252" s="297" t="s">
        <v>188</v>
      </c>
      <c r="E252" s="303" t="s">
        <v>5</v>
      </c>
      <c r="F252" s="304" t="s">
        <v>355</v>
      </c>
      <c r="H252" s="305">
        <v>6</v>
      </c>
      <c r="L252" s="301"/>
      <c r="M252" s="306"/>
      <c r="N252" s="307"/>
      <c r="O252" s="307"/>
      <c r="P252" s="307"/>
      <c r="Q252" s="307"/>
      <c r="R252" s="307"/>
      <c r="S252" s="307"/>
      <c r="T252" s="308"/>
      <c r="AT252" s="303" t="s">
        <v>188</v>
      </c>
      <c r="AU252" s="303" t="s">
        <v>77</v>
      </c>
      <c r="AV252" s="302" t="s">
        <v>77</v>
      </c>
      <c r="AW252" s="302" t="s">
        <v>31</v>
      </c>
      <c r="AX252" s="302" t="s">
        <v>68</v>
      </c>
      <c r="AY252" s="303" t="s">
        <v>177</v>
      </c>
    </row>
    <row r="253" spans="2:65" s="317" customFormat="1">
      <c r="B253" s="316"/>
      <c r="D253" s="297" t="s">
        <v>188</v>
      </c>
      <c r="E253" s="318" t="s">
        <v>5</v>
      </c>
      <c r="F253" s="319" t="s">
        <v>191</v>
      </c>
      <c r="H253" s="320">
        <v>6</v>
      </c>
      <c r="L253" s="316"/>
      <c r="M253" s="321"/>
      <c r="N253" s="322"/>
      <c r="O253" s="322"/>
      <c r="P253" s="322"/>
      <c r="Q253" s="322"/>
      <c r="R253" s="322"/>
      <c r="S253" s="322"/>
      <c r="T253" s="323"/>
      <c r="AT253" s="318" t="s">
        <v>188</v>
      </c>
      <c r="AU253" s="318" t="s">
        <v>77</v>
      </c>
      <c r="AV253" s="317" t="s">
        <v>184</v>
      </c>
      <c r="AW253" s="317" t="s">
        <v>31</v>
      </c>
      <c r="AX253" s="317" t="s">
        <v>75</v>
      </c>
      <c r="AY253" s="318" t="s">
        <v>177</v>
      </c>
    </row>
    <row r="254" spans="2:65" s="921" customFormat="1" ht="38.25" customHeight="1">
      <c r="B254" s="207"/>
      <c r="C254" s="286" t="s">
        <v>375</v>
      </c>
      <c r="D254" s="286" t="s">
        <v>179</v>
      </c>
      <c r="E254" s="287" t="s">
        <v>376</v>
      </c>
      <c r="F254" s="288" t="s">
        <v>377</v>
      </c>
      <c r="G254" s="289" t="s">
        <v>194</v>
      </c>
      <c r="H254" s="290">
        <v>8</v>
      </c>
      <c r="I254" s="926"/>
      <c r="J254" s="291">
        <f>ROUND(I254*H254,2)</f>
        <v>0</v>
      </c>
      <c r="K254" s="288" t="s">
        <v>183</v>
      </c>
      <c r="L254" s="207"/>
      <c r="M254" s="292" t="s">
        <v>5</v>
      </c>
      <c r="N254" s="293" t="s">
        <v>39</v>
      </c>
      <c r="O254" s="294">
        <v>9.4E-2</v>
      </c>
      <c r="P254" s="294">
        <f>O254*H254</f>
        <v>0.752</v>
      </c>
      <c r="Q254" s="294">
        <v>0</v>
      </c>
      <c r="R254" s="294">
        <f>Q254*H254</f>
        <v>0</v>
      </c>
      <c r="S254" s="294">
        <v>0</v>
      </c>
      <c r="T254" s="295">
        <f>S254*H254</f>
        <v>0</v>
      </c>
      <c r="AR254" s="196" t="s">
        <v>184</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184</v>
      </c>
      <c r="BM254" s="196" t="s">
        <v>378</v>
      </c>
    </row>
    <row r="255" spans="2:65" s="921" customFormat="1" ht="27">
      <c r="B255" s="207"/>
      <c r="D255" s="297" t="s">
        <v>186</v>
      </c>
      <c r="F255" s="298" t="s">
        <v>308</v>
      </c>
      <c r="L255" s="207"/>
      <c r="M255" s="299"/>
      <c r="N255" s="925"/>
      <c r="O255" s="925"/>
      <c r="P255" s="925"/>
      <c r="Q255" s="925"/>
      <c r="R255" s="925"/>
      <c r="S255" s="925"/>
      <c r="T255" s="300"/>
      <c r="AT255" s="196" t="s">
        <v>186</v>
      </c>
      <c r="AU255" s="196" t="s">
        <v>77</v>
      </c>
    </row>
    <row r="256" spans="2:65" s="302" customFormat="1">
      <c r="B256" s="301"/>
      <c r="D256" s="297" t="s">
        <v>188</v>
      </c>
      <c r="E256" s="303" t="s">
        <v>5</v>
      </c>
      <c r="F256" s="304" t="s">
        <v>360</v>
      </c>
      <c r="H256" s="305">
        <v>8</v>
      </c>
      <c r="L256" s="301"/>
      <c r="M256" s="306"/>
      <c r="N256" s="307"/>
      <c r="O256" s="307"/>
      <c r="P256" s="307"/>
      <c r="Q256" s="307"/>
      <c r="R256" s="307"/>
      <c r="S256" s="307"/>
      <c r="T256" s="308"/>
      <c r="AT256" s="303" t="s">
        <v>188</v>
      </c>
      <c r="AU256" s="303" t="s">
        <v>77</v>
      </c>
      <c r="AV256" s="302" t="s">
        <v>77</v>
      </c>
      <c r="AW256" s="302" t="s">
        <v>31</v>
      </c>
      <c r="AX256" s="302" t="s">
        <v>68</v>
      </c>
      <c r="AY256" s="303" t="s">
        <v>177</v>
      </c>
    </row>
    <row r="257" spans="2:65" s="317" customFormat="1">
      <c r="B257" s="316"/>
      <c r="D257" s="297" t="s">
        <v>188</v>
      </c>
      <c r="E257" s="318" t="s">
        <v>5</v>
      </c>
      <c r="F257" s="319" t="s">
        <v>191</v>
      </c>
      <c r="H257" s="320">
        <v>8</v>
      </c>
      <c r="L257" s="316"/>
      <c r="M257" s="321"/>
      <c r="N257" s="322"/>
      <c r="O257" s="322"/>
      <c r="P257" s="322"/>
      <c r="Q257" s="322"/>
      <c r="R257" s="322"/>
      <c r="S257" s="322"/>
      <c r="T257" s="323"/>
      <c r="AT257" s="318" t="s">
        <v>188</v>
      </c>
      <c r="AU257" s="318" t="s">
        <v>77</v>
      </c>
      <c r="AV257" s="317" t="s">
        <v>184</v>
      </c>
      <c r="AW257" s="317" t="s">
        <v>31</v>
      </c>
      <c r="AX257" s="317" t="s">
        <v>75</v>
      </c>
      <c r="AY257" s="318" t="s">
        <v>177</v>
      </c>
    </row>
    <row r="258" spans="2:65" s="921" customFormat="1" ht="38.25" customHeight="1">
      <c r="B258" s="207"/>
      <c r="C258" s="286" t="s">
        <v>379</v>
      </c>
      <c r="D258" s="286" t="s">
        <v>179</v>
      </c>
      <c r="E258" s="287" t="s">
        <v>380</v>
      </c>
      <c r="F258" s="288" t="s">
        <v>381</v>
      </c>
      <c r="G258" s="289" t="s">
        <v>194</v>
      </c>
      <c r="H258" s="290">
        <v>18</v>
      </c>
      <c r="I258" s="926"/>
      <c r="J258" s="291">
        <f>ROUND(I258*H258,2)</f>
        <v>0</v>
      </c>
      <c r="K258" s="288" t="s">
        <v>183</v>
      </c>
      <c r="L258" s="207"/>
      <c r="M258" s="292" t="s">
        <v>5</v>
      </c>
      <c r="N258" s="293" t="s">
        <v>39</v>
      </c>
      <c r="O258" s="294">
        <v>4.0000000000000001E-3</v>
      </c>
      <c r="P258" s="294">
        <f>O258*H258</f>
        <v>7.2000000000000008E-2</v>
      </c>
      <c r="Q258" s="294">
        <v>0</v>
      </c>
      <c r="R258" s="294">
        <f>Q258*H258</f>
        <v>0</v>
      </c>
      <c r="S258" s="294">
        <v>0</v>
      </c>
      <c r="T258" s="295">
        <f>S258*H258</f>
        <v>0</v>
      </c>
      <c r="AR258" s="196" t="s">
        <v>184</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184</v>
      </c>
      <c r="BM258" s="196" t="s">
        <v>382</v>
      </c>
    </row>
    <row r="259" spans="2:65" s="921" customFormat="1" ht="27">
      <c r="B259" s="207"/>
      <c r="D259" s="297" t="s">
        <v>186</v>
      </c>
      <c r="F259" s="298" t="s">
        <v>308</v>
      </c>
      <c r="L259" s="207"/>
      <c r="M259" s="299"/>
      <c r="N259" s="925"/>
      <c r="O259" s="925"/>
      <c r="P259" s="925"/>
      <c r="Q259" s="925"/>
      <c r="R259" s="925"/>
      <c r="S259" s="925"/>
      <c r="T259" s="300"/>
      <c r="AT259" s="196" t="s">
        <v>186</v>
      </c>
      <c r="AU259" s="196" t="s">
        <v>77</v>
      </c>
    </row>
    <row r="260" spans="2:65" s="302" customFormat="1">
      <c r="B260" s="301"/>
      <c r="D260" s="297" t="s">
        <v>188</v>
      </c>
      <c r="E260" s="303" t="s">
        <v>5</v>
      </c>
      <c r="F260" s="304" t="s">
        <v>365</v>
      </c>
      <c r="H260" s="305">
        <v>18</v>
      </c>
      <c r="L260" s="301"/>
      <c r="M260" s="306"/>
      <c r="N260" s="307"/>
      <c r="O260" s="307"/>
      <c r="P260" s="307"/>
      <c r="Q260" s="307"/>
      <c r="R260" s="307"/>
      <c r="S260" s="307"/>
      <c r="T260" s="308"/>
      <c r="AT260" s="303" t="s">
        <v>188</v>
      </c>
      <c r="AU260" s="303" t="s">
        <v>77</v>
      </c>
      <c r="AV260" s="302" t="s">
        <v>77</v>
      </c>
      <c r="AW260" s="302" t="s">
        <v>31</v>
      </c>
      <c r="AX260" s="302" t="s">
        <v>68</v>
      </c>
      <c r="AY260" s="303" t="s">
        <v>177</v>
      </c>
    </row>
    <row r="261" spans="2:65" s="317" customFormat="1">
      <c r="B261" s="316"/>
      <c r="D261" s="297" t="s">
        <v>188</v>
      </c>
      <c r="E261" s="318" t="s">
        <v>5</v>
      </c>
      <c r="F261" s="319" t="s">
        <v>191</v>
      </c>
      <c r="H261" s="320">
        <v>18</v>
      </c>
      <c r="L261" s="316"/>
      <c r="M261" s="321"/>
      <c r="N261" s="322"/>
      <c r="O261" s="322"/>
      <c r="P261" s="322"/>
      <c r="Q261" s="322"/>
      <c r="R261" s="322"/>
      <c r="S261" s="322"/>
      <c r="T261" s="323"/>
      <c r="AT261" s="318" t="s">
        <v>188</v>
      </c>
      <c r="AU261" s="318" t="s">
        <v>77</v>
      </c>
      <c r="AV261" s="317" t="s">
        <v>184</v>
      </c>
      <c r="AW261" s="317" t="s">
        <v>31</v>
      </c>
      <c r="AX261" s="317" t="s">
        <v>75</v>
      </c>
      <c r="AY261" s="318" t="s">
        <v>177</v>
      </c>
    </row>
    <row r="262" spans="2:65" s="921" customFormat="1" ht="38.25" customHeight="1">
      <c r="B262" s="207"/>
      <c r="C262" s="286" t="s">
        <v>383</v>
      </c>
      <c r="D262" s="286" t="s">
        <v>179</v>
      </c>
      <c r="E262" s="287" t="s">
        <v>384</v>
      </c>
      <c r="F262" s="288" t="s">
        <v>385</v>
      </c>
      <c r="G262" s="289" t="s">
        <v>194</v>
      </c>
      <c r="H262" s="290">
        <v>42</v>
      </c>
      <c r="I262" s="926"/>
      <c r="J262" s="291">
        <f>ROUND(I262*H262,2)</f>
        <v>0</v>
      </c>
      <c r="K262" s="288" t="s">
        <v>183</v>
      </c>
      <c r="L262" s="207"/>
      <c r="M262" s="292" t="s">
        <v>5</v>
      </c>
      <c r="N262" s="293" t="s">
        <v>39</v>
      </c>
      <c r="O262" s="294">
        <v>5.5E-2</v>
      </c>
      <c r="P262" s="294">
        <f>O262*H262</f>
        <v>2.31</v>
      </c>
      <c r="Q262" s="294">
        <v>0</v>
      </c>
      <c r="R262" s="294">
        <f>Q262*H262</f>
        <v>0</v>
      </c>
      <c r="S262" s="294">
        <v>0</v>
      </c>
      <c r="T262" s="295">
        <f>S262*H262</f>
        <v>0</v>
      </c>
      <c r="AR262" s="196" t="s">
        <v>184</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184</v>
      </c>
      <c r="BM262" s="196" t="s">
        <v>386</v>
      </c>
    </row>
    <row r="263" spans="2:65" s="921" customFormat="1" ht="27">
      <c r="B263" s="207"/>
      <c r="D263" s="297" t="s">
        <v>186</v>
      </c>
      <c r="F263" s="298" t="s">
        <v>308</v>
      </c>
      <c r="L263" s="207"/>
      <c r="M263" s="299"/>
      <c r="N263" s="925"/>
      <c r="O263" s="925"/>
      <c r="P263" s="925"/>
      <c r="Q263" s="925"/>
      <c r="R263" s="925"/>
      <c r="S263" s="925"/>
      <c r="T263" s="300"/>
      <c r="AT263" s="196" t="s">
        <v>186</v>
      </c>
      <c r="AU263" s="196" t="s">
        <v>77</v>
      </c>
    </row>
    <row r="264" spans="2:65" s="302" customFormat="1">
      <c r="B264" s="301"/>
      <c r="D264" s="297" t="s">
        <v>188</v>
      </c>
      <c r="E264" s="303" t="s">
        <v>5</v>
      </c>
      <c r="F264" s="304" t="s">
        <v>370</v>
      </c>
      <c r="H264" s="305">
        <v>42</v>
      </c>
      <c r="L264" s="301"/>
      <c r="M264" s="306"/>
      <c r="N264" s="307"/>
      <c r="O264" s="307"/>
      <c r="P264" s="307"/>
      <c r="Q264" s="307"/>
      <c r="R264" s="307"/>
      <c r="S264" s="307"/>
      <c r="T264" s="308"/>
      <c r="AT264" s="303" t="s">
        <v>188</v>
      </c>
      <c r="AU264" s="303" t="s">
        <v>77</v>
      </c>
      <c r="AV264" s="302" t="s">
        <v>77</v>
      </c>
      <c r="AW264" s="302" t="s">
        <v>31</v>
      </c>
      <c r="AX264" s="302" t="s">
        <v>68</v>
      </c>
      <c r="AY264" s="303" t="s">
        <v>177</v>
      </c>
    </row>
    <row r="265" spans="2:65" s="317" customFormat="1">
      <c r="B265" s="316"/>
      <c r="D265" s="297" t="s">
        <v>188</v>
      </c>
      <c r="E265" s="318" t="s">
        <v>5</v>
      </c>
      <c r="F265" s="319" t="s">
        <v>191</v>
      </c>
      <c r="H265" s="320">
        <v>42</v>
      </c>
      <c r="L265" s="316"/>
      <c r="M265" s="321"/>
      <c r="N265" s="322"/>
      <c r="O265" s="322"/>
      <c r="P265" s="322"/>
      <c r="Q265" s="322"/>
      <c r="R265" s="322"/>
      <c r="S265" s="322"/>
      <c r="T265" s="323"/>
      <c r="AT265" s="318" t="s">
        <v>188</v>
      </c>
      <c r="AU265" s="318" t="s">
        <v>77</v>
      </c>
      <c r="AV265" s="317" t="s">
        <v>184</v>
      </c>
      <c r="AW265" s="317" t="s">
        <v>31</v>
      </c>
      <c r="AX265" s="317" t="s">
        <v>75</v>
      </c>
      <c r="AY265" s="318" t="s">
        <v>177</v>
      </c>
    </row>
    <row r="266" spans="2:65" s="921" customFormat="1" ht="38.25" customHeight="1">
      <c r="B266" s="207"/>
      <c r="C266" s="286" t="s">
        <v>387</v>
      </c>
      <c r="D266" s="286" t="s">
        <v>179</v>
      </c>
      <c r="E266" s="287" t="s">
        <v>388</v>
      </c>
      <c r="F266" s="288" t="s">
        <v>389</v>
      </c>
      <c r="G266" s="289" t="s">
        <v>194</v>
      </c>
      <c r="H266" s="290">
        <v>24</v>
      </c>
      <c r="I266" s="926"/>
      <c r="J266" s="291">
        <f>ROUND(I266*H266,2)</f>
        <v>0</v>
      </c>
      <c r="K266" s="288" t="s">
        <v>183</v>
      </c>
      <c r="L266" s="207"/>
      <c r="M266" s="292" t="s">
        <v>5</v>
      </c>
      <c r="N266" s="293" t="s">
        <v>39</v>
      </c>
      <c r="O266" s="294">
        <v>5.0000000000000001E-3</v>
      </c>
      <c r="P266" s="294">
        <f>O266*H266</f>
        <v>0.12</v>
      </c>
      <c r="Q266" s="294">
        <v>0</v>
      </c>
      <c r="R266" s="294">
        <f>Q266*H266</f>
        <v>0</v>
      </c>
      <c r="S266" s="294">
        <v>0</v>
      </c>
      <c r="T266" s="295">
        <f>S266*H266</f>
        <v>0</v>
      </c>
      <c r="AR266" s="196" t="s">
        <v>184</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184</v>
      </c>
      <c r="BM266" s="196" t="s">
        <v>390</v>
      </c>
    </row>
    <row r="267" spans="2:65" s="921" customFormat="1" ht="27">
      <c r="B267" s="207"/>
      <c r="D267" s="297" t="s">
        <v>186</v>
      </c>
      <c r="F267" s="298" t="s">
        <v>308</v>
      </c>
      <c r="L267" s="207"/>
      <c r="M267" s="299"/>
      <c r="N267" s="925"/>
      <c r="O267" s="925"/>
      <c r="P267" s="925"/>
      <c r="Q267" s="925"/>
      <c r="R267" s="925"/>
      <c r="S267" s="925"/>
      <c r="T267" s="300"/>
      <c r="AT267" s="196" t="s">
        <v>186</v>
      </c>
      <c r="AU267" s="196" t="s">
        <v>77</v>
      </c>
    </row>
    <row r="268" spans="2:65" s="302" customFormat="1">
      <c r="B268" s="301"/>
      <c r="D268" s="297" t="s">
        <v>188</v>
      </c>
      <c r="E268" s="303" t="s">
        <v>5</v>
      </c>
      <c r="F268" s="304" t="s">
        <v>391</v>
      </c>
      <c r="H268" s="305">
        <v>24</v>
      </c>
      <c r="L268" s="301"/>
      <c r="M268" s="306"/>
      <c r="N268" s="307"/>
      <c r="O268" s="307"/>
      <c r="P268" s="307"/>
      <c r="Q268" s="307"/>
      <c r="R268" s="307"/>
      <c r="S268" s="307"/>
      <c r="T268" s="308"/>
      <c r="AT268" s="303" t="s">
        <v>188</v>
      </c>
      <c r="AU268" s="303" t="s">
        <v>77</v>
      </c>
      <c r="AV268" s="302" t="s">
        <v>77</v>
      </c>
      <c r="AW268" s="302" t="s">
        <v>31</v>
      </c>
      <c r="AX268" s="302" t="s">
        <v>68</v>
      </c>
      <c r="AY268" s="303" t="s">
        <v>177</v>
      </c>
    </row>
    <row r="269" spans="2:65" s="317" customFormat="1">
      <c r="B269" s="316"/>
      <c r="D269" s="297" t="s">
        <v>188</v>
      </c>
      <c r="E269" s="318" t="s">
        <v>5</v>
      </c>
      <c r="F269" s="319" t="s">
        <v>191</v>
      </c>
      <c r="H269" s="320">
        <v>24</v>
      </c>
      <c r="L269" s="316"/>
      <c r="M269" s="321"/>
      <c r="N269" s="322"/>
      <c r="O269" s="322"/>
      <c r="P269" s="322"/>
      <c r="Q269" s="322"/>
      <c r="R269" s="322"/>
      <c r="S269" s="322"/>
      <c r="T269" s="323"/>
      <c r="AT269" s="318" t="s">
        <v>188</v>
      </c>
      <c r="AU269" s="318" t="s">
        <v>77</v>
      </c>
      <c r="AV269" s="317" t="s">
        <v>184</v>
      </c>
      <c r="AW269" s="317" t="s">
        <v>31</v>
      </c>
      <c r="AX269" s="317" t="s">
        <v>75</v>
      </c>
      <c r="AY269" s="318" t="s">
        <v>177</v>
      </c>
    </row>
    <row r="270" spans="2:65" s="921" customFormat="1" ht="38.25" customHeight="1">
      <c r="B270" s="207"/>
      <c r="C270" s="286" t="s">
        <v>392</v>
      </c>
      <c r="D270" s="286" t="s">
        <v>179</v>
      </c>
      <c r="E270" s="287" t="s">
        <v>393</v>
      </c>
      <c r="F270" s="288" t="s">
        <v>394</v>
      </c>
      <c r="G270" s="289" t="s">
        <v>194</v>
      </c>
      <c r="H270" s="290">
        <v>50</v>
      </c>
      <c r="I270" s="926"/>
      <c r="J270" s="291">
        <f>ROUND(I270*H270,2)</f>
        <v>0</v>
      </c>
      <c r="K270" s="288" t="s">
        <v>183</v>
      </c>
      <c r="L270" s="207"/>
      <c r="M270" s="292" t="s">
        <v>5</v>
      </c>
      <c r="N270" s="293" t="s">
        <v>39</v>
      </c>
      <c r="O270" s="294">
        <v>0.03</v>
      </c>
      <c r="P270" s="294">
        <f>O270*H270</f>
        <v>1.5</v>
      </c>
      <c r="Q270" s="294">
        <v>0</v>
      </c>
      <c r="R270" s="294">
        <f>Q270*H270</f>
        <v>0</v>
      </c>
      <c r="S270" s="294">
        <v>0</v>
      </c>
      <c r="T270" s="295">
        <f>S270*H270</f>
        <v>0</v>
      </c>
      <c r="AR270" s="196" t="s">
        <v>184</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184</v>
      </c>
      <c r="BM270" s="196" t="s">
        <v>395</v>
      </c>
    </row>
    <row r="271" spans="2:65" s="921" customFormat="1" ht="27">
      <c r="B271" s="207"/>
      <c r="D271" s="297" t="s">
        <v>186</v>
      </c>
      <c r="F271" s="298" t="s">
        <v>308</v>
      </c>
      <c r="L271" s="207"/>
      <c r="M271" s="299"/>
      <c r="N271" s="925"/>
      <c r="O271" s="925"/>
      <c r="P271" s="925"/>
      <c r="Q271" s="925"/>
      <c r="R271" s="925"/>
      <c r="S271" s="925"/>
      <c r="T271" s="300"/>
      <c r="AT271" s="196" t="s">
        <v>186</v>
      </c>
      <c r="AU271" s="196" t="s">
        <v>77</v>
      </c>
    </row>
    <row r="272" spans="2:65" s="302" customFormat="1">
      <c r="B272" s="301"/>
      <c r="D272" s="297" t="s">
        <v>188</v>
      </c>
      <c r="E272" s="303" t="s">
        <v>5</v>
      </c>
      <c r="F272" s="304" t="s">
        <v>396</v>
      </c>
      <c r="H272" s="305">
        <v>50</v>
      </c>
      <c r="L272" s="301"/>
      <c r="M272" s="306"/>
      <c r="N272" s="307"/>
      <c r="O272" s="307"/>
      <c r="P272" s="307"/>
      <c r="Q272" s="307"/>
      <c r="R272" s="307"/>
      <c r="S272" s="307"/>
      <c r="T272" s="308"/>
      <c r="AT272" s="303" t="s">
        <v>188</v>
      </c>
      <c r="AU272" s="303" t="s">
        <v>77</v>
      </c>
      <c r="AV272" s="302" t="s">
        <v>77</v>
      </c>
      <c r="AW272" s="302" t="s">
        <v>31</v>
      </c>
      <c r="AX272" s="302" t="s">
        <v>68</v>
      </c>
      <c r="AY272" s="303" t="s">
        <v>177</v>
      </c>
    </row>
    <row r="273" spans="2:65" s="317" customFormat="1">
      <c r="B273" s="316"/>
      <c r="D273" s="297" t="s">
        <v>188</v>
      </c>
      <c r="E273" s="318" t="s">
        <v>5</v>
      </c>
      <c r="F273" s="319" t="s">
        <v>191</v>
      </c>
      <c r="H273" s="320">
        <v>50</v>
      </c>
      <c r="L273" s="316"/>
      <c r="M273" s="321"/>
      <c r="N273" s="322"/>
      <c r="O273" s="322"/>
      <c r="P273" s="322"/>
      <c r="Q273" s="322"/>
      <c r="R273" s="322"/>
      <c r="S273" s="322"/>
      <c r="T273" s="323"/>
      <c r="AT273" s="318" t="s">
        <v>188</v>
      </c>
      <c r="AU273" s="318" t="s">
        <v>77</v>
      </c>
      <c r="AV273" s="317" t="s">
        <v>184</v>
      </c>
      <c r="AW273" s="317" t="s">
        <v>31</v>
      </c>
      <c r="AX273" s="317" t="s">
        <v>75</v>
      </c>
      <c r="AY273" s="318" t="s">
        <v>177</v>
      </c>
    </row>
    <row r="274" spans="2:65" s="921" customFormat="1" ht="38.25" customHeight="1">
      <c r="B274" s="207"/>
      <c r="C274" s="286" t="s">
        <v>397</v>
      </c>
      <c r="D274" s="286" t="s">
        <v>179</v>
      </c>
      <c r="E274" s="287" t="s">
        <v>398</v>
      </c>
      <c r="F274" s="288" t="s">
        <v>399</v>
      </c>
      <c r="G274" s="289" t="s">
        <v>225</v>
      </c>
      <c r="H274" s="290">
        <v>659.32799999999997</v>
      </c>
      <c r="I274" s="926"/>
      <c r="J274" s="291">
        <f>ROUND(I274*H274,2)</f>
        <v>0</v>
      </c>
      <c r="K274" s="288" t="s">
        <v>183</v>
      </c>
      <c r="L274" s="207"/>
      <c r="M274" s="292" t="s">
        <v>5</v>
      </c>
      <c r="N274" s="293" t="s">
        <v>39</v>
      </c>
      <c r="O274" s="294">
        <v>8.3000000000000004E-2</v>
      </c>
      <c r="P274" s="294">
        <f>O274*H274</f>
        <v>54.724224</v>
      </c>
      <c r="Q274" s="294">
        <v>0</v>
      </c>
      <c r="R274" s="294">
        <f>Q274*H274</f>
        <v>0</v>
      </c>
      <c r="S274" s="294">
        <v>0</v>
      </c>
      <c r="T274" s="295">
        <f>S274*H274</f>
        <v>0</v>
      </c>
      <c r="AR274" s="196" t="s">
        <v>184</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184</v>
      </c>
      <c r="BM274" s="196" t="s">
        <v>400</v>
      </c>
    </row>
    <row r="275" spans="2:65" s="921" customFormat="1" ht="189">
      <c r="B275" s="207"/>
      <c r="D275" s="297" t="s">
        <v>186</v>
      </c>
      <c r="F275" s="298" t="s">
        <v>304</v>
      </c>
      <c r="L275" s="207"/>
      <c r="M275" s="299"/>
      <c r="N275" s="925"/>
      <c r="O275" s="925"/>
      <c r="P275" s="925"/>
      <c r="Q275" s="925"/>
      <c r="R275" s="925"/>
      <c r="S275" s="925"/>
      <c r="T275" s="300"/>
      <c r="AT275" s="196" t="s">
        <v>186</v>
      </c>
      <c r="AU275" s="196" t="s">
        <v>77</v>
      </c>
    </row>
    <row r="276" spans="2:65" s="302" customFormat="1">
      <c r="B276" s="301"/>
      <c r="D276" s="297" t="s">
        <v>188</v>
      </c>
      <c r="E276" s="303" t="s">
        <v>5</v>
      </c>
      <c r="F276" s="304" t="s">
        <v>401</v>
      </c>
      <c r="H276" s="305">
        <v>659.32799999999997</v>
      </c>
      <c r="L276" s="301"/>
      <c r="M276" s="306"/>
      <c r="N276" s="307"/>
      <c r="O276" s="307"/>
      <c r="P276" s="307"/>
      <c r="Q276" s="307"/>
      <c r="R276" s="307"/>
      <c r="S276" s="307"/>
      <c r="T276" s="308"/>
      <c r="AT276" s="303" t="s">
        <v>188</v>
      </c>
      <c r="AU276" s="303" t="s">
        <v>77</v>
      </c>
      <c r="AV276" s="302" t="s">
        <v>77</v>
      </c>
      <c r="AW276" s="302" t="s">
        <v>31</v>
      </c>
      <c r="AX276" s="302" t="s">
        <v>68</v>
      </c>
      <c r="AY276" s="303" t="s">
        <v>177</v>
      </c>
    </row>
    <row r="277" spans="2:65" s="310" customFormat="1">
      <c r="B277" s="309"/>
      <c r="D277" s="297" t="s">
        <v>188</v>
      </c>
      <c r="E277" s="311" t="s">
        <v>5</v>
      </c>
      <c r="F277" s="312" t="s">
        <v>402</v>
      </c>
      <c r="H277" s="311" t="s">
        <v>5</v>
      </c>
      <c r="L277" s="309"/>
      <c r="M277" s="313"/>
      <c r="N277" s="314"/>
      <c r="O277" s="314"/>
      <c r="P277" s="314"/>
      <c r="Q277" s="314"/>
      <c r="R277" s="314"/>
      <c r="S277" s="314"/>
      <c r="T277" s="315"/>
      <c r="AT277" s="311" t="s">
        <v>188</v>
      </c>
      <c r="AU277" s="311" t="s">
        <v>77</v>
      </c>
      <c r="AV277" s="310" t="s">
        <v>75</v>
      </c>
      <c r="AW277" s="310" t="s">
        <v>31</v>
      </c>
      <c r="AX277" s="310" t="s">
        <v>68</v>
      </c>
      <c r="AY277" s="311" t="s">
        <v>177</v>
      </c>
    </row>
    <row r="278" spans="2:65" s="317" customFormat="1">
      <c r="B278" s="316"/>
      <c r="D278" s="297" t="s">
        <v>188</v>
      </c>
      <c r="E278" s="318" t="s">
        <v>5</v>
      </c>
      <c r="F278" s="319" t="s">
        <v>191</v>
      </c>
      <c r="H278" s="320">
        <v>659.32799999999997</v>
      </c>
      <c r="L278" s="316"/>
      <c r="M278" s="321"/>
      <c r="N278" s="322"/>
      <c r="O278" s="322"/>
      <c r="P278" s="322"/>
      <c r="Q278" s="322"/>
      <c r="R278" s="322"/>
      <c r="S278" s="322"/>
      <c r="T278" s="323"/>
      <c r="AT278" s="318" t="s">
        <v>188</v>
      </c>
      <c r="AU278" s="318" t="s">
        <v>77</v>
      </c>
      <c r="AV278" s="317" t="s">
        <v>184</v>
      </c>
      <c r="AW278" s="317" t="s">
        <v>31</v>
      </c>
      <c r="AX278" s="317" t="s">
        <v>75</v>
      </c>
      <c r="AY278" s="318" t="s">
        <v>177</v>
      </c>
    </row>
    <row r="279" spans="2:65" s="921" customFormat="1" ht="51" customHeight="1">
      <c r="B279" s="207"/>
      <c r="C279" s="286" t="s">
        <v>403</v>
      </c>
      <c r="D279" s="286" t="s">
        <v>179</v>
      </c>
      <c r="E279" s="287" t="s">
        <v>404</v>
      </c>
      <c r="F279" s="288" t="s">
        <v>405</v>
      </c>
      <c r="G279" s="289" t="s">
        <v>225</v>
      </c>
      <c r="H279" s="290">
        <v>6593.28</v>
      </c>
      <c r="I279" s="926"/>
      <c r="J279" s="291">
        <f>ROUND(I279*H279,2)</f>
        <v>0</v>
      </c>
      <c r="K279" s="288" t="s">
        <v>183</v>
      </c>
      <c r="L279" s="207"/>
      <c r="M279" s="292" t="s">
        <v>5</v>
      </c>
      <c r="N279" s="293" t="s">
        <v>39</v>
      </c>
      <c r="O279" s="294">
        <v>4.0000000000000001E-3</v>
      </c>
      <c r="P279" s="294">
        <f>O279*H279</f>
        <v>26.37312</v>
      </c>
      <c r="Q279" s="294">
        <v>0</v>
      </c>
      <c r="R279" s="294">
        <f>Q279*H279</f>
        <v>0</v>
      </c>
      <c r="S279" s="294">
        <v>0</v>
      </c>
      <c r="T279" s="295">
        <f>S279*H279</f>
        <v>0</v>
      </c>
      <c r="AR279" s="196" t="s">
        <v>184</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184</v>
      </c>
      <c r="BM279" s="196" t="s">
        <v>406</v>
      </c>
    </row>
    <row r="280" spans="2:65" s="921" customFormat="1" ht="189">
      <c r="B280" s="207"/>
      <c r="D280" s="297" t="s">
        <v>186</v>
      </c>
      <c r="F280" s="298" t="s">
        <v>304</v>
      </c>
      <c r="L280" s="207"/>
      <c r="M280" s="299"/>
      <c r="N280" s="925"/>
      <c r="O280" s="925"/>
      <c r="P280" s="925"/>
      <c r="Q280" s="925"/>
      <c r="R280" s="925"/>
      <c r="S280" s="925"/>
      <c r="T280" s="300"/>
      <c r="AT280" s="196" t="s">
        <v>186</v>
      </c>
      <c r="AU280" s="196" t="s">
        <v>77</v>
      </c>
    </row>
    <row r="281" spans="2:65" s="302" customFormat="1">
      <c r="B281" s="301"/>
      <c r="D281" s="297" t="s">
        <v>188</v>
      </c>
      <c r="E281" s="303" t="s">
        <v>5</v>
      </c>
      <c r="F281" s="304" t="s">
        <v>407</v>
      </c>
      <c r="H281" s="305">
        <v>6593.28</v>
      </c>
      <c r="L281" s="301"/>
      <c r="M281" s="306"/>
      <c r="N281" s="307"/>
      <c r="O281" s="307"/>
      <c r="P281" s="307"/>
      <c r="Q281" s="307"/>
      <c r="R281" s="307"/>
      <c r="S281" s="307"/>
      <c r="T281" s="308"/>
      <c r="AT281" s="303" t="s">
        <v>188</v>
      </c>
      <c r="AU281" s="303" t="s">
        <v>77</v>
      </c>
      <c r="AV281" s="302" t="s">
        <v>77</v>
      </c>
      <c r="AW281" s="302" t="s">
        <v>31</v>
      </c>
      <c r="AX281" s="302" t="s">
        <v>68</v>
      </c>
      <c r="AY281" s="303" t="s">
        <v>177</v>
      </c>
    </row>
    <row r="282" spans="2:65" s="317" customFormat="1">
      <c r="B282" s="316"/>
      <c r="D282" s="297" t="s">
        <v>188</v>
      </c>
      <c r="E282" s="318" t="s">
        <v>5</v>
      </c>
      <c r="F282" s="319" t="s">
        <v>191</v>
      </c>
      <c r="H282" s="320">
        <v>6593.28</v>
      </c>
      <c r="L282" s="316"/>
      <c r="M282" s="321"/>
      <c r="N282" s="322"/>
      <c r="O282" s="322"/>
      <c r="P282" s="322"/>
      <c r="Q282" s="322"/>
      <c r="R282" s="322"/>
      <c r="S282" s="322"/>
      <c r="T282" s="323"/>
      <c r="AT282" s="318" t="s">
        <v>188</v>
      </c>
      <c r="AU282" s="318" t="s">
        <v>77</v>
      </c>
      <c r="AV282" s="317" t="s">
        <v>184</v>
      </c>
      <c r="AW282" s="317" t="s">
        <v>31</v>
      </c>
      <c r="AX282" s="317" t="s">
        <v>75</v>
      </c>
      <c r="AY282" s="318" t="s">
        <v>177</v>
      </c>
    </row>
    <row r="283" spans="2:65" s="921" customFormat="1" ht="25.5" customHeight="1">
      <c r="B283" s="207"/>
      <c r="C283" s="286" t="s">
        <v>408</v>
      </c>
      <c r="D283" s="286" t="s">
        <v>179</v>
      </c>
      <c r="E283" s="287" t="s">
        <v>409</v>
      </c>
      <c r="F283" s="288" t="s">
        <v>410</v>
      </c>
      <c r="G283" s="289" t="s">
        <v>225</v>
      </c>
      <c r="H283" s="290">
        <v>1223.338</v>
      </c>
      <c r="I283" s="926"/>
      <c r="J283" s="291">
        <f>ROUND(I283*H283,2)</f>
        <v>0</v>
      </c>
      <c r="K283" s="288" t="s">
        <v>183</v>
      </c>
      <c r="L283" s="207"/>
      <c r="M283" s="292" t="s">
        <v>5</v>
      </c>
      <c r="N283" s="293" t="s">
        <v>39</v>
      </c>
      <c r="O283" s="294">
        <v>9.7000000000000003E-2</v>
      </c>
      <c r="P283" s="294">
        <f>O283*H283</f>
        <v>118.663786</v>
      </c>
      <c r="Q283" s="294">
        <v>0</v>
      </c>
      <c r="R283" s="294">
        <f>Q283*H283</f>
        <v>0</v>
      </c>
      <c r="S283" s="294">
        <v>0</v>
      </c>
      <c r="T283" s="295">
        <f>S283*H283</f>
        <v>0</v>
      </c>
      <c r="AR283" s="196" t="s">
        <v>184</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184</v>
      </c>
      <c r="BM283" s="196" t="s">
        <v>411</v>
      </c>
    </row>
    <row r="284" spans="2:65" s="921" customFormat="1" ht="148.5">
      <c r="B284" s="207"/>
      <c r="D284" s="297" t="s">
        <v>186</v>
      </c>
      <c r="F284" s="298" t="s">
        <v>412</v>
      </c>
      <c r="L284" s="207"/>
      <c r="M284" s="299"/>
      <c r="N284" s="925"/>
      <c r="O284" s="925"/>
      <c r="P284" s="925"/>
      <c r="Q284" s="925"/>
      <c r="R284" s="925"/>
      <c r="S284" s="925"/>
      <c r="T284" s="300"/>
      <c r="AT284" s="196" t="s">
        <v>186</v>
      </c>
      <c r="AU284" s="196" t="s">
        <v>77</v>
      </c>
    </row>
    <row r="285" spans="2:65" s="921" customFormat="1" ht="16.5" customHeight="1">
      <c r="B285" s="207"/>
      <c r="C285" s="286" t="s">
        <v>413</v>
      </c>
      <c r="D285" s="286" t="s">
        <v>179</v>
      </c>
      <c r="E285" s="287" t="s">
        <v>414</v>
      </c>
      <c r="F285" s="288" t="s">
        <v>415</v>
      </c>
      <c r="G285" s="289" t="s">
        <v>225</v>
      </c>
      <c r="H285" s="290">
        <v>659.32799999999997</v>
      </c>
      <c r="I285" s="926"/>
      <c r="J285" s="291">
        <f>ROUND(I285*H285,2)</f>
        <v>0</v>
      </c>
      <c r="K285" s="288" t="s">
        <v>183</v>
      </c>
      <c r="L285" s="207"/>
      <c r="M285" s="292" t="s">
        <v>5</v>
      </c>
      <c r="N285" s="293" t="s">
        <v>39</v>
      </c>
      <c r="O285" s="294">
        <v>8.9999999999999993E-3</v>
      </c>
      <c r="P285" s="294">
        <f>O285*H285</f>
        <v>5.9339519999999997</v>
      </c>
      <c r="Q285" s="294">
        <v>0</v>
      </c>
      <c r="R285" s="294">
        <f>Q285*H285</f>
        <v>0</v>
      </c>
      <c r="S285" s="294">
        <v>0</v>
      </c>
      <c r="T285" s="295">
        <f>S285*H285</f>
        <v>0</v>
      </c>
      <c r="AR285" s="196" t="s">
        <v>184</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184</v>
      </c>
      <c r="BM285" s="196" t="s">
        <v>416</v>
      </c>
    </row>
    <row r="286" spans="2:65" s="921" customFormat="1" ht="297">
      <c r="B286" s="207"/>
      <c r="D286" s="297" t="s">
        <v>186</v>
      </c>
      <c r="F286" s="298" t="s">
        <v>417</v>
      </c>
      <c r="L286" s="207"/>
      <c r="M286" s="299"/>
      <c r="N286" s="925"/>
      <c r="O286" s="925"/>
      <c r="P286" s="925"/>
      <c r="Q286" s="925"/>
      <c r="R286" s="925"/>
      <c r="S286" s="925"/>
      <c r="T286" s="300"/>
      <c r="AT286" s="196" t="s">
        <v>186</v>
      </c>
      <c r="AU286" s="196" t="s">
        <v>77</v>
      </c>
    </row>
    <row r="287" spans="2:65" s="302" customFormat="1">
      <c r="B287" s="301"/>
      <c r="D287" s="297" t="s">
        <v>188</v>
      </c>
      <c r="E287" s="303" t="s">
        <v>5</v>
      </c>
      <c r="F287" s="304" t="s">
        <v>418</v>
      </c>
      <c r="H287" s="305">
        <v>659.32799999999997</v>
      </c>
      <c r="L287" s="301"/>
      <c r="M287" s="306"/>
      <c r="N287" s="307"/>
      <c r="O287" s="307"/>
      <c r="P287" s="307"/>
      <c r="Q287" s="307"/>
      <c r="R287" s="307"/>
      <c r="S287" s="307"/>
      <c r="T287" s="308"/>
      <c r="AT287" s="303" t="s">
        <v>188</v>
      </c>
      <c r="AU287" s="303" t="s">
        <v>77</v>
      </c>
      <c r="AV287" s="302" t="s">
        <v>77</v>
      </c>
      <c r="AW287" s="302" t="s">
        <v>31</v>
      </c>
      <c r="AX287" s="302" t="s">
        <v>68</v>
      </c>
      <c r="AY287" s="303" t="s">
        <v>177</v>
      </c>
    </row>
    <row r="288" spans="2:65" s="317" customFormat="1">
      <c r="B288" s="316"/>
      <c r="D288" s="297" t="s">
        <v>188</v>
      </c>
      <c r="E288" s="318" t="s">
        <v>5</v>
      </c>
      <c r="F288" s="319" t="s">
        <v>191</v>
      </c>
      <c r="H288" s="320">
        <v>659.32799999999997</v>
      </c>
      <c r="L288" s="316"/>
      <c r="M288" s="321"/>
      <c r="N288" s="322"/>
      <c r="O288" s="322"/>
      <c r="P288" s="322"/>
      <c r="Q288" s="322"/>
      <c r="R288" s="322"/>
      <c r="S288" s="322"/>
      <c r="T288" s="323"/>
      <c r="AT288" s="318" t="s">
        <v>188</v>
      </c>
      <c r="AU288" s="318" t="s">
        <v>77</v>
      </c>
      <c r="AV288" s="317" t="s">
        <v>184</v>
      </c>
      <c r="AW288" s="317" t="s">
        <v>31</v>
      </c>
      <c r="AX288" s="317" t="s">
        <v>75</v>
      </c>
      <c r="AY288" s="318" t="s">
        <v>177</v>
      </c>
    </row>
    <row r="289" spans="2:65" s="921" customFormat="1" ht="16.5" customHeight="1">
      <c r="B289" s="207"/>
      <c r="C289" s="286" t="s">
        <v>419</v>
      </c>
      <c r="D289" s="286" t="s">
        <v>179</v>
      </c>
      <c r="E289" s="287" t="s">
        <v>420</v>
      </c>
      <c r="F289" s="288" t="s">
        <v>421</v>
      </c>
      <c r="G289" s="289" t="s">
        <v>422</v>
      </c>
      <c r="H289" s="290">
        <v>1252.723</v>
      </c>
      <c r="I289" s="926"/>
      <c r="J289" s="291">
        <f>ROUND(I289*H289,2)</f>
        <v>0</v>
      </c>
      <c r="K289" s="288" t="s">
        <v>183</v>
      </c>
      <c r="L289" s="207"/>
      <c r="M289" s="292" t="s">
        <v>5</v>
      </c>
      <c r="N289" s="293" t="s">
        <v>39</v>
      </c>
      <c r="O289" s="294">
        <v>0</v>
      </c>
      <c r="P289" s="294">
        <f>O289*H289</f>
        <v>0</v>
      </c>
      <c r="Q289" s="294">
        <v>0</v>
      </c>
      <c r="R289" s="294">
        <f>Q289*H289</f>
        <v>0</v>
      </c>
      <c r="S289" s="294">
        <v>0</v>
      </c>
      <c r="T289" s="295">
        <f>S289*H289</f>
        <v>0</v>
      </c>
      <c r="AR289" s="196" t="s">
        <v>184</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184</v>
      </c>
      <c r="BM289" s="196" t="s">
        <v>423</v>
      </c>
    </row>
    <row r="290" spans="2:65" s="921" customFormat="1" ht="297">
      <c r="B290" s="207"/>
      <c r="D290" s="297" t="s">
        <v>186</v>
      </c>
      <c r="F290" s="298" t="s">
        <v>417</v>
      </c>
      <c r="L290" s="207"/>
      <c r="M290" s="299"/>
      <c r="N290" s="925"/>
      <c r="O290" s="925"/>
      <c r="P290" s="925"/>
      <c r="Q290" s="925"/>
      <c r="R290" s="925"/>
      <c r="S290" s="925"/>
      <c r="T290" s="300"/>
      <c r="AT290" s="196" t="s">
        <v>186</v>
      </c>
      <c r="AU290" s="196" t="s">
        <v>77</v>
      </c>
    </row>
    <row r="291" spans="2:65" s="302" customFormat="1">
      <c r="B291" s="301"/>
      <c r="D291" s="297" t="s">
        <v>188</v>
      </c>
      <c r="E291" s="303" t="s">
        <v>5</v>
      </c>
      <c r="F291" s="304" t="s">
        <v>424</v>
      </c>
      <c r="H291" s="305">
        <v>1252.723</v>
      </c>
      <c r="L291" s="301"/>
      <c r="M291" s="306"/>
      <c r="N291" s="307"/>
      <c r="O291" s="307"/>
      <c r="P291" s="307"/>
      <c r="Q291" s="307"/>
      <c r="R291" s="307"/>
      <c r="S291" s="307"/>
      <c r="T291" s="308"/>
      <c r="AT291" s="303" t="s">
        <v>188</v>
      </c>
      <c r="AU291" s="303" t="s">
        <v>77</v>
      </c>
      <c r="AV291" s="302" t="s">
        <v>77</v>
      </c>
      <c r="AW291" s="302" t="s">
        <v>31</v>
      </c>
      <c r="AX291" s="302" t="s">
        <v>68</v>
      </c>
      <c r="AY291" s="303" t="s">
        <v>177</v>
      </c>
    </row>
    <row r="292" spans="2:65" s="317" customFormat="1">
      <c r="B292" s="316"/>
      <c r="D292" s="297" t="s">
        <v>188</v>
      </c>
      <c r="E292" s="318" t="s">
        <v>5</v>
      </c>
      <c r="F292" s="319" t="s">
        <v>191</v>
      </c>
      <c r="H292" s="320">
        <v>1252.723</v>
      </c>
      <c r="L292" s="316"/>
      <c r="M292" s="321"/>
      <c r="N292" s="322"/>
      <c r="O292" s="322"/>
      <c r="P292" s="322"/>
      <c r="Q292" s="322"/>
      <c r="R292" s="322"/>
      <c r="S292" s="322"/>
      <c r="T292" s="323"/>
      <c r="AT292" s="318" t="s">
        <v>188</v>
      </c>
      <c r="AU292" s="318" t="s">
        <v>77</v>
      </c>
      <c r="AV292" s="317" t="s">
        <v>184</v>
      </c>
      <c r="AW292" s="317" t="s">
        <v>31</v>
      </c>
      <c r="AX292" s="317" t="s">
        <v>75</v>
      </c>
      <c r="AY292" s="318" t="s">
        <v>177</v>
      </c>
    </row>
    <row r="293" spans="2:65" s="921" customFormat="1" ht="25.5" customHeight="1">
      <c r="B293" s="207"/>
      <c r="C293" s="286" t="s">
        <v>425</v>
      </c>
      <c r="D293" s="286" t="s">
        <v>179</v>
      </c>
      <c r="E293" s="287" t="s">
        <v>426</v>
      </c>
      <c r="F293" s="288" t="s">
        <v>427</v>
      </c>
      <c r="G293" s="289" t="s">
        <v>225</v>
      </c>
      <c r="H293" s="290">
        <v>1223.338</v>
      </c>
      <c r="I293" s="926"/>
      <c r="J293" s="291">
        <f>ROUND(I293*H293,2)</f>
        <v>0</v>
      </c>
      <c r="K293" s="288" t="s">
        <v>183</v>
      </c>
      <c r="L293" s="207"/>
      <c r="M293" s="292" t="s">
        <v>5</v>
      </c>
      <c r="N293" s="293" t="s">
        <v>39</v>
      </c>
      <c r="O293" s="294">
        <v>0.29899999999999999</v>
      </c>
      <c r="P293" s="294">
        <f>O293*H293</f>
        <v>365.77806199999998</v>
      </c>
      <c r="Q293" s="294">
        <v>0</v>
      </c>
      <c r="R293" s="294">
        <f>Q293*H293</f>
        <v>0</v>
      </c>
      <c r="S293" s="294">
        <v>0</v>
      </c>
      <c r="T293" s="295">
        <f>S293*H293</f>
        <v>0</v>
      </c>
      <c r="AR293" s="196" t="s">
        <v>184</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184</v>
      </c>
      <c r="BM293" s="196" t="s">
        <v>428</v>
      </c>
    </row>
    <row r="294" spans="2:65" s="921" customFormat="1" ht="409.5">
      <c r="B294" s="207"/>
      <c r="D294" s="297" t="s">
        <v>186</v>
      </c>
      <c r="F294" s="298" t="s">
        <v>429</v>
      </c>
      <c r="L294" s="207"/>
      <c r="M294" s="299"/>
      <c r="N294" s="925"/>
      <c r="O294" s="925"/>
      <c r="P294" s="925"/>
      <c r="Q294" s="925"/>
      <c r="R294" s="925"/>
      <c r="S294" s="925"/>
      <c r="T294" s="300"/>
      <c r="AT294" s="196" t="s">
        <v>186</v>
      </c>
      <c r="AU294" s="196" t="s">
        <v>77</v>
      </c>
    </row>
    <row r="295" spans="2:65" s="302" customFormat="1">
      <c r="B295" s="301"/>
      <c r="D295" s="297" t="s">
        <v>188</v>
      </c>
      <c r="E295" s="303" t="s">
        <v>5</v>
      </c>
      <c r="F295" s="304" t="s">
        <v>430</v>
      </c>
      <c r="H295" s="305">
        <v>1469.53</v>
      </c>
      <c r="L295" s="301"/>
      <c r="M295" s="306"/>
      <c r="N295" s="307"/>
      <c r="O295" s="307"/>
      <c r="P295" s="307"/>
      <c r="Q295" s="307"/>
      <c r="R295" s="307"/>
      <c r="S295" s="307"/>
      <c r="T295" s="308"/>
      <c r="AT295" s="303" t="s">
        <v>188</v>
      </c>
      <c r="AU295" s="303" t="s">
        <v>77</v>
      </c>
      <c r="AV295" s="302" t="s">
        <v>77</v>
      </c>
      <c r="AW295" s="302" t="s">
        <v>31</v>
      </c>
      <c r="AX295" s="302" t="s">
        <v>68</v>
      </c>
      <c r="AY295" s="303" t="s">
        <v>177</v>
      </c>
    </row>
    <row r="296" spans="2:65" s="310" customFormat="1">
      <c r="B296" s="309"/>
      <c r="D296" s="297" t="s">
        <v>188</v>
      </c>
      <c r="E296" s="311" t="s">
        <v>5</v>
      </c>
      <c r="F296" s="312" t="s">
        <v>431</v>
      </c>
      <c r="H296" s="311" t="s">
        <v>5</v>
      </c>
      <c r="L296" s="309"/>
      <c r="M296" s="313"/>
      <c r="N296" s="314"/>
      <c r="O296" s="314"/>
      <c r="P296" s="314"/>
      <c r="Q296" s="314"/>
      <c r="R296" s="314"/>
      <c r="S296" s="314"/>
      <c r="T296" s="315"/>
      <c r="AT296" s="311" t="s">
        <v>188</v>
      </c>
      <c r="AU296" s="311" t="s">
        <v>77</v>
      </c>
      <c r="AV296" s="310" t="s">
        <v>75</v>
      </c>
      <c r="AW296" s="310" t="s">
        <v>31</v>
      </c>
      <c r="AX296" s="310" t="s">
        <v>68</v>
      </c>
      <c r="AY296" s="311" t="s">
        <v>177</v>
      </c>
    </row>
    <row r="297" spans="2:65" s="302" customFormat="1">
      <c r="B297" s="301"/>
      <c r="D297" s="297" t="s">
        <v>188</v>
      </c>
      <c r="E297" s="303" t="s">
        <v>5</v>
      </c>
      <c r="F297" s="304" t="s">
        <v>432</v>
      </c>
      <c r="H297" s="305">
        <v>-246.19200000000001</v>
      </c>
      <c r="L297" s="301"/>
      <c r="M297" s="306"/>
      <c r="N297" s="307"/>
      <c r="O297" s="307"/>
      <c r="P297" s="307"/>
      <c r="Q297" s="307"/>
      <c r="R297" s="307"/>
      <c r="S297" s="307"/>
      <c r="T297" s="308"/>
      <c r="AT297" s="303" t="s">
        <v>188</v>
      </c>
      <c r="AU297" s="303" t="s">
        <v>77</v>
      </c>
      <c r="AV297" s="302" t="s">
        <v>77</v>
      </c>
      <c r="AW297" s="302" t="s">
        <v>31</v>
      </c>
      <c r="AX297" s="302" t="s">
        <v>68</v>
      </c>
      <c r="AY297" s="303" t="s">
        <v>177</v>
      </c>
    </row>
    <row r="298" spans="2:65" s="310" customFormat="1">
      <c r="B298" s="309"/>
      <c r="D298" s="297" t="s">
        <v>188</v>
      </c>
      <c r="E298" s="311" t="s">
        <v>5</v>
      </c>
      <c r="F298" s="312" t="s">
        <v>402</v>
      </c>
      <c r="H298" s="311" t="s">
        <v>5</v>
      </c>
      <c r="L298" s="309"/>
      <c r="M298" s="313"/>
      <c r="N298" s="314"/>
      <c r="O298" s="314"/>
      <c r="P298" s="314"/>
      <c r="Q298" s="314"/>
      <c r="R298" s="314"/>
      <c r="S298" s="314"/>
      <c r="T298" s="315"/>
      <c r="AT298" s="311" t="s">
        <v>188</v>
      </c>
      <c r="AU298" s="311" t="s">
        <v>77</v>
      </c>
      <c r="AV298" s="310" t="s">
        <v>75</v>
      </c>
      <c r="AW298" s="310" t="s">
        <v>31</v>
      </c>
      <c r="AX298" s="310" t="s">
        <v>68</v>
      </c>
      <c r="AY298" s="311" t="s">
        <v>177</v>
      </c>
    </row>
    <row r="299" spans="2:65" s="317" customFormat="1">
      <c r="B299" s="316"/>
      <c r="D299" s="297" t="s">
        <v>188</v>
      </c>
      <c r="E299" s="318" t="s">
        <v>5</v>
      </c>
      <c r="F299" s="319" t="s">
        <v>191</v>
      </c>
      <c r="H299" s="320">
        <v>1223.338</v>
      </c>
      <c r="L299" s="316"/>
      <c r="M299" s="321"/>
      <c r="N299" s="322"/>
      <c r="O299" s="322"/>
      <c r="P299" s="322"/>
      <c r="Q299" s="322"/>
      <c r="R299" s="322"/>
      <c r="S299" s="322"/>
      <c r="T299" s="323"/>
      <c r="AT299" s="318" t="s">
        <v>188</v>
      </c>
      <c r="AU299" s="318" t="s">
        <v>77</v>
      </c>
      <c r="AV299" s="317" t="s">
        <v>184</v>
      </c>
      <c r="AW299" s="317" t="s">
        <v>31</v>
      </c>
      <c r="AX299" s="317" t="s">
        <v>75</v>
      </c>
      <c r="AY299" s="318" t="s">
        <v>177</v>
      </c>
    </row>
    <row r="300" spans="2:65" s="921" customFormat="1" ht="25.5" customHeight="1">
      <c r="B300" s="207"/>
      <c r="C300" s="286" t="s">
        <v>433</v>
      </c>
      <c r="D300" s="286" t="s">
        <v>179</v>
      </c>
      <c r="E300" s="287" t="s">
        <v>434</v>
      </c>
      <c r="F300" s="288" t="s">
        <v>435</v>
      </c>
      <c r="G300" s="289" t="s">
        <v>194</v>
      </c>
      <c r="H300" s="290">
        <v>25</v>
      </c>
      <c r="I300" s="926"/>
      <c r="J300" s="291">
        <f>ROUND(I300*H300,2)</f>
        <v>0</v>
      </c>
      <c r="K300" s="288" t="s">
        <v>183</v>
      </c>
      <c r="L300" s="207"/>
      <c r="M300" s="292" t="s">
        <v>5</v>
      </c>
      <c r="N300" s="293" t="s">
        <v>39</v>
      </c>
      <c r="O300" s="294">
        <v>3.6459999999999999</v>
      </c>
      <c r="P300" s="294">
        <f>O300*H300</f>
        <v>91.149999999999991</v>
      </c>
      <c r="Q300" s="294">
        <v>0</v>
      </c>
      <c r="R300" s="294">
        <f>Q300*H300</f>
        <v>0</v>
      </c>
      <c r="S300" s="294">
        <v>0</v>
      </c>
      <c r="T300" s="295">
        <f>S300*H300</f>
        <v>0</v>
      </c>
      <c r="AR300" s="196" t="s">
        <v>184</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184</v>
      </c>
      <c r="BM300" s="196" t="s">
        <v>436</v>
      </c>
    </row>
    <row r="301" spans="2:65" s="921" customFormat="1" ht="81">
      <c r="B301" s="207"/>
      <c r="D301" s="297" t="s">
        <v>186</v>
      </c>
      <c r="F301" s="298" t="s">
        <v>437</v>
      </c>
      <c r="L301" s="207"/>
      <c r="M301" s="299"/>
      <c r="N301" s="925"/>
      <c r="O301" s="925"/>
      <c r="P301" s="925"/>
      <c r="Q301" s="925"/>
      <c r="R301" s="925"/>
      <c r="S301" s="925"/>
      <c r="T301" s="300"/>
      <c r="AT301" s="196" t="s">
        <v>186</v>
      </c>
      <c r="AU301" s="196" t="s">
        <v>77</v>
      </c>
    </row>
    <row r="302" spans="2:65" s="302" customFormat="1">
      <c r="B302" s="301"/>
      <c r="D302" s="297" t="s">
        <v>188</v>
      </c>
      <c r="E302" s="303" t="s">
        <v>5</v>
      </c>
      <c r="F302" s="304" t="s">
        <v>221</v>
      </c>
      <c r="H302" s="305">
        <v>25</v>
      </c>
      <c r="L302" s="301"/>
      <c r="M302" s="306"/>
      <c r="N302" s="307"/>
      <c r="O302" s="307"/>
      <c r="P302" s="307"/>
      <c r="Q302" s="307"/>
      <c r="R302" s="307"/>
      <c r="S302" s="307"/>
      <c r="T302" s="308"/>
      <c r="AT302" s="303" t="s">
        <v>188</v>
      </c>
      <c r="AU302" s="303" t="s">
        <v>77</v>
      </c>
      <c r="AV302" s="302" t="s">
        <v>77</v>
      </c>
      <c r="AW302" s="302" t="s">
        <v>31</v>
      </c>
      <c r="AX302" s="302" t="s">
        <v>68</v>
      </c>
      <c r="AY302" s="303" t="s">
        <v>177</v>
      </c>
    </row>
    <row r="303" spans="2:65" s="310" customFormat="1">
      <c r="B303" s="309"/>
      <c r="D303" s="297" t="s">
        <v>188</v>
      </c>
      <c r="E303" s="311" t="s">
        <v>5</v>
      </c>
      <c r="F303" s="312" t="s">
        <v>438</v>
      </c>
      <c r="H303" s="311" t="s">
        <v>5</v>
      </c>
      <c r="L303" s="309"/>
      <c r="M303" s="313"/>
      <c r="N303" s="314"/>
      <c r="O303" s="314"/>
      <c r="P303" s="314"/>
      <c r="Q303" s="314"/>
      <c r="R303" s="314"/>
      <c r="S303" s="314"/>
      <c r="T303" s="315"/>
      <c r="AT303" s="311" t="s">
        <v>188</v>
      </c>
      <c r="AU303" s="311" t="s">
        <v>77</v>
      </c>
      <c r="AV303" s="310" t="s">
        <v>75</v>
      </c>
      <c r="AW303" s="310" t="s">
        <v>31</v>
      </c>
      <c r="AX303" s="310" t="s">
        <v>68</v>
      </c>
      <c r="AY303" s="311" t="s">
        <v>177</v>
      </c>
    </row>
    <row r="304" spans="2:65" s="317" customFormat="1">
      <c r="B304" s="316"/>
      <c r="D304" s="297" t="s">
        <v>188</v>
      </c>
      <c r="E304" s="318" t="s">
        <v>5</v>
      </c>
      <c r="F304" s="319" t="s">
        <v>191</v>
      </c>
      <c r="H304" s="320">
        <v>25</v>
      </c>
      <c r="L304" s="316"/>
      <c r="M304" s="321"/>
      <c r="N304" s="322"/>
      <c r="O304" s="322"/>
      <c r="P304" s="322"/>
      <c r="Q304" s="322"/>
      <c r="R304" s="322"/>
      <c r="S304" s="322"/>
      <c r="T304" s="323"/>
      <c r="AT304" s="318" t="s">
        <v>188</v>
      </c>
      <c r="AU304" s="318" t="s">
        <v>77</v>
      </c>
      <c r="AV304" s="317" t="s">
        <v>184</v>
      </c>
      <c r="AW304" s="317" t="s">
        <v>31</v>
      </c>
      <c r="AX304" s="317" t="s">
        <v>75</v>
      </c>
      <c r="AY304" s="318" t="s">
        <v>177</v>
      </c>
    </row>
    <row r="305" spans="2:65" s="921" customFormat="1" ht="16.5" customHeight="1">
      <c r="B305" s="207"/>
      <c r="C305" s="324" t="s">
        <v>439</v>
      </c>
      <c r="D305" s="324" t="s">
        <v>440</v>
      </c>
      <c r="E305" s="325" t="s">
        <v>441</v>
      </c>
      <c r="F305" s="326" t="s">
        <v>442</v>
      </c>
      <c r="G305" s="327" t="s">
        <v>194</v>
      </c>
      <c r="H305" s="328">
        <v>12.5</v>
      </c>
      <c r="I305" s="928"/>
      <c r="J305" s="329">
        <f>ROUND(I305*H305,2)</f>
        <v>0</v>
      </c>
      <c r="K305" s="326" t="s">
        <v>183</v>
      </c>
      <c r="L305" s="330"/>
      <c r="M305" s="331" t="s">
        <v>5</v>
      </c>
      <c r="N305" s="332" t="s">
        <v>39</v>
      </c>
      <c r="O305" s="294">
        <v>0</v>
      </c>
      <c r="P305" s="294">
        <f>O305*H305</f>
        <v>0</v>
      </c>
      <c r="Q305" s="294">
        <v>2.5000000000000001E-2</v>
      </c>
      <c r="R305" s="294">
        <f>Q305*H305</f>
        <v>0.3125</v>
      </c>
      <c r="S305" s="294">
        <v>0</v>
      </c>
      <c r="T305" s="295">
        <f>S305*H305</f>
        <v>0</v>
      </c>
      <c r="AR305" s="196" t="s">
        <v>222</v>
      </c>
      <c r="AT305" s="196" t="s">
        <v>440</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184</v>
      </c>
      <c r="BM305" s="196" t="s">
        <v>443</v>
      </c>
    </row>
    <row r="306" spans="2:65" s="302" customFormat="1">
      <c r="B306" s="301"/>
      <c r="D306" s="297" t="s">
        <v>188</v>
      </c>
      <c r="F306" s="304" t="s">
        <v>444</v>
      </c>
      <c r="H306" s="305">
        <v>12.5</v>
      </c>
      <c r="L306" s="301"/>
      <c r="M306" s="306"/>
      <c r="N306" s="307"/>
      <c r="O306" s="307"/>
      <c r="P306" s="307"/>
      <c r="Q306" s="307"/>
      <c r="R306" s="307"/>
      <c r="S306" s="307"/>
      <c r="T306" s="308"/>
      <c r="AT306" s="303" t="s">
        <v>188</v>
      </c>
      <c r="AU306" s="303" t="s">
        <v>77</v>
      </c>
      <c r="AV306" s="302" t="s">
        <v>77</v>
      </c>
      <c r="AW306" s="302" t="s">
        <v>6</v>
      </c>
      <c r="AX306" s="302" t="s">
        <v>75</v>
      </c>
      <c r="AY306" s="303" t="s">
        <v>177</v>
      </c>
    </row>
    <row r="307" spans="2:65" s="921" customFormat="1" ht="25.5" customHeight="1">
      <c r="B307" s="207"/>
      <c r="C307" s="286" t="s">
        <v>445</v>
      </c>
      <c r="D307" s="286" t="s">
        <v>179</v>
      </c>
      <c r="E307" s="287" t="s">
        <v>446</v>
      </c>
      <c r="F307" s="288" t="s">
        <v>447</v>
      </c>
      <c r="G307" s="289" t="s">
        <v>194</v>
      </c>
      <c r="H307" s="290">
        <v>25</v>
      </c>
      <c r="I307" s="926"/>
      <c r="J307" s="291">
        <f>ROUND(I307*H307,2)</f>
        <v>0</v>
      </c>
      <c r="K307" s="288" t="s">
        <v>183</v>
      </c>
      <c r="L307" s="207"/>
      <c r="M307" s="292" t="s">
        <v>5</v>
      </c>
      <c r="N307" s="293" t="s">
        <v>39</v>
      </c>
      <c r="O307" s="294">
        <v>7.9930000000000003</v>
      </c>
      <c r="P307" s="294">
        <f>O307*H307</f>
        <v>199.82500000000002</v>
      </c>
      <c r="Q307" s="294">
        <v>0</v>
      </c>
      <c r="R307" s="294">
        <f>Q307*H307</f>
        <v>0</v>
      </c>
      <c r="S307" s="294">
        <v>0</v>
      </c>
      <c r="T307" s="295">
        <f>S307*H307</f>
        <v>0</v>
      </c>
      <c r="AR307" s="196" t="s">
        <v>184</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184</v>
      </c>
      <c r="BM307" s="196" t="s">
        <v>448</v>
      </c>
    </row>
    <row r="308" spans="2:65" s="921" customFormat="1" ht="67.5">
      <c r="B308" s="207"/>
      <c r="D308" s="297" t="s">
        <v>186</v>
      </c>
      <c r="F308" s="298" t="s">
        <v>449</v>
      </c>
      <c r="L308" s="207"/>
      <c r="M308" s="299"/>
      <c r="N308" s="925"/>
      <c r="O308" s="925"/>
      <c r="P308" s="925"/>
      <c r="Q308" s="925"/>
      <c r="R308" s="925"/>
      <c r="S308" s="925"/>
      <c r="T308" s="300"/>
      <c r="AT308" s="196" t="s">
        <v>186</v>
      </c>
      <c r="AU308" s="196" t="s">
        <v>77</v>
      </c>
    </row>
    <row r="309" spans="2:65" s="302" customFormat="1">
      <c r="B309" s="301"/>
      <c r="D309" s="297" t="s">
        <v>188</v>
      </c>
      <c r="E309" s="303" t="s">
        <v>5</v>
      </c>
      <c r="F309" s="304" t="s">
        <v>221</v>
      </c>
      <c r="H309" s="305">
        <v>25</v>
      </c>
      <c r="L309" s="301"/>
      <c r="M309" s="306"/>
      <c r="N309" s="307"/>
      <c r="O309" s="307"/>
      <c r="P309" s="307"/>
      <c r="Q309" s="307"/>
      <c r="R309" s="307"/>
      <c r="S309" s="307"/>
      <c r="T309" s="308"/>
      <c r="AT309" s="303" t="s">
        <v>188</v>
      </c>
      <c r="AU309" s="303" t="s">
        <v>77</v>
      </c>
      <c r="AV309" s="302" t="s">
        <v>77</v>
      </c>
      <c r="AW309" s="302" t="s">
        <v>31</v>
      </c>
      <c r="AX309" s="302" t="s">
        <v>68</v>
      </c>
      <c r="AY309" s="303" t="s">
        <v>177</v>
      </c>
    </row>
    <row r="310" spans="2:65" s="317" customFormat="1">
      <c r="B310" s="316"/>
      <c r="D310" s="297" t="s">
        <v>188</v>
      </c>
      <c r="E310" s="318" t="s">
        <v>5</v>
      </c>
      <c r="F310" s="319" t="s">
        <v>191</v>
      </c>
      <c r="H310" s="320">
        <v>25</v>
      </c>
      <c r="L310" s="316"/>
      <c r="M310" s="321"/>
      <c r="N310" s="322"/>
      <c r="O310" s="322"/>
      <c r="P310" s="322"/>
      <c r="Q310" s="322"/>
      <c r="R310" s="322"/>
      <c r="S310" s="322"/>
      <c r="T310" s="323"/>
      <c r="AT310" s="318" t="s">
        <v>188</v>
      </c>
      <c r="AU310" s="318" t="s">
        <v>77</v>
      </c>
      <c r="AV310" s="317" t="s">
        <v>184</v>
      </c>
      <c r="AW310" s="317" t="s">
        <v>31</v>
      </c>
      <c r="AX310" s="317" t="s">
        <v>75</v>
      </c>
      <c r="AY310" s="318" t="s">
        <v>177</v>
      </c>
    </row>
    <row r="311" spans="2:65" s="921" customFormat="1" ht="16.5" customHeight="1">
      <c r="B311" s="207"/>
      <c r="C311" s="324" t="s">
        <v>450</v>
      </c>
      <c r="D311" s="324" t="s">
        <v>440</v>
      </c>
      <c r="E311" s="325" t="s">
        <v>451</v>
      </c>
      <c r="F311" s="326" t="s">
        <v>452</v>
      </c>
      <c r="G311" s="327" t="s">
        <v>194</v>
      </c>
      <c r="H311" s="328">
        <v>25</v>
      </c>
      <c r="I311" s="928"/>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222</v>
      </c>
      <c r="AT311" s="196" t="s">
        <v>440</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184</v>
      </c>
      <c r="BM311" s="196" t="s">
        <v>453</v>
      </c>
    </row>
    <row r="312" spans="2:65" s="921" customFormat="1" ht="16.5" customHeight="1">
      <c r="B312" s="207"/>
      <c r="C312" s="286" t="s">
        <v>454</v>
      </c>
      <c r="D312" s="286" t="s">
        <v>179</v>
      </c>
      <c r="E312" s="287" t="s">
        <v>455</v>
      </c>
      <c r="F312" s="288" t="s">
        <v>456</v>
      </c>
      <c r="G312" s="289" t="s">
        <v>194</v>
      </c>
      <c r="H312" s="290">
        <v>25</v>
      </c>
      <c r="I312" s="926"/>
      <c r="J312" s="291">
        <f>ROUND(I312*H312,2)</f>
        <v>0</v>
      </c>
      <c r="K312" s="288" t="s">
        <v>183</v>
      </c>
      <c r="L312" s="207"/>
      <c r="M312" s="292" t="s">
        <v>5</v>
      </c>
      <c r="N312" s="293" t="s">
        <v>39</v>
      </c>
      <c r="O312" s="294">
        <v>0.57399999999999995</v>
      </c>
      <c r="P312" s="294">
        <f>O312*H312</f>
        <v>14.35</v>
      </c>
      <c r="Q312" s="294">
        <v>5.0000000000000002E-5</v>
      </c>
      <c r="R312" s="294">
        <f>Q312*H312</f>
        <v>1.25E-3</v>
      </c>
      <c r="S312" s="294">
        <v>0</v>
      </c>
      <c r="T312" s="295">
        <f>S312*H312</f>
        <v>0</v>
      </c>
      <c r="AR312" s="196" t="s">
        <v>184</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184</v>
      </c>
      <c r="BM312" s="196" t="s">
        <v>457</v>
      </c>
    </row>
    <row r="313" spans="2:65" s="921" customFormat="1" ht="54">
      <c r="B313" s="207"/>
      <c r="D313" s="297" t="s">
        <v>186</v>
      </c>
      <c r="F313" s="298" t="s">
        <v>458</v>
      </c>
      <c r="L313" s="207"/>
      <c r="M313" s="299"/>
      <c r="N313" s="925"/>
      <c r="O313" s="925"/>
      <c r="P313" s="925"/>
      <c r="Q313" s="925"/>
      <c r="R313" s="925"/>
      <c r="S313" s="925"/>
      <c r="T313" s="300"/>
      <c r="AT313" s="196" t="s">
        <v>186</v>
      </c>
      <c r="AU313" s="196" t="s">
        <v>77</v>
      </c>
    </row>
    <row r="314" spans="2:65" s="921" customFormat="1" ht="16.5" customHeight="1">
      <c r="B314" s="207"/>
      <c r="C314" s="324" t="s">
        <v>459</v>
      </c>
      <c r="D314" s="324" t="s">
        <v>440</v>
      </c>
      <c r="E314" s="325" t="s">
        <v>460</v>
      </c>
      <c r="F314" s="326" t="s">
        <v>461</v>
      </c>
      <c r="G314" s="327" t="s">
        <v>225</v>
      </c>
      <c r="H314" s="328">
        <v>0.75</v>
      </c>
      <c r="I314" s="928"/>
      <c r="J314" s="329">
        <f>ROUND(I314*H314,2)</f>
        <v>0</v>
      </c>
      <c r="K314" s="326" t="s">
        <v>183</v>
      </c>
      <c r="L314" s="330"/>
      <c r="M314" s="331" t="s">
        <v>5</v>
      </c>
      <c r="N314" s="332" t="s">
        <v>39</v>
      </c>
      <c r="O314" s="294">
        <v>0</v>
      </c>
      <c r="P314" s="294">
        <f>O314*H314</f>
        <v>0</v>
      </c>
      <c r="Q314" s="294">
        <v>0.65</v>
      </c>
      <c r="R314" s="294">
        <f>Q314*H314</f>
        <v>0.48750000000000004</v>
      </c>
      <c r="S314" s="294">
        <v>0</v>
      </c>
      <c r="T314" s="295">
        <f>S314*H314</f>
        <v>0</v>
      </c>
      <c r="AR314" s="196" t="s">
        <v>222</v>
      </c>
      <c r="AT314" s="196" t="s">
        <v>440</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184</v>
      </c>
      <c r="BM314" s="196" t="s">
        <v>462</v>
      </c>
    </row>
    <row r="315" spans="2:65" s="302" customFormat="1">
      <c r="B315" s="301"/>
      <c r="D315" s="297" t="s">
        <v>188</v>
      </c>
      <c r="E315" s="303" t="s">
        <v>5</v>
      </c>
      <c r="F315" s="304" t="s">
        <v>463</v>
      </c>
      <c r="H315" s="305">
        <v>0.75</v>
      </c>
      <c r="L315" s="301"/>
      <c r="M315" s="306"/>
      <c r="N315" s="307"/>
      <c r="O315" s="307"/>
      <c r="P315" s="307"/>
      <c r="Q315" s="307"/>
      <c r="R315" s="307"/>
      <c r="S315" s="307"/>
      <c r="T315" s="308"/>
      <c r="AT315" s="303" t="s">
        <v>188</v>
      </c>
      <c r="AU315" s="303" t="s">
        <v>77</v>
      </c>
      <c r="AV315" s="302" t="s">
        <v>77</v>
      </c>
      <c r="AW315" s="302" t="s">
        <v>31</v>
      </c>
      <c r="AX315" s="302" t="s">
        <v>68</v>
      </c>
      <c r="AY315" s="303" t="s">
        <v>177</v>
      </c>
    </row>
    <row r="316" spans="2:65" s="317" customFormat="1">
      <c r="B316" s="316"/>
      <c r="D316" s="297" t="s">
        <v>188</v>
      </c>
      <c r="E316" s="318" t="s">
        <v>5</v>
      </c>
      <c r="F316" s="319" t="s">
        <v>191</v>
      </c>
      <c r="H316" s="320">
        <v>0.75</v>
      </c>
      <c r="L316" s="316"/>
      <c r="M316" s="321"/>
      <c r="N316" s="322"/>
      <c r="O316" s="322"/>
      <c r="P316" s="322"/>
      <c r="Q316" s="322"/>
      <c r="R316" s="322"/>
      <c r="S316" s="322"/>
      <c r="T316" s="323"/>
      <c r="AT316" s="318" t="s">
        <v>188</v>
      </c>
      <c r="AU316" s="318" t="s">
        <v>77</v>
      </c>
      <c r="AV316" s="317" t="s">
        <v>184</v>
      </c>
      <c r="AW316" s="317" t="s">
        <v>31</v>
      </c>
      <c r="AX316" s="317" t="s">
        <v>75</v>
      </c>
      <c r="AY316" s="318" t="s">
        <v>177</v>
      </c>
    </row>
    <row r="317" spans="2:65" s="921" customFormat="1" ht="25.5" customHeight="1">
      <c r="B317" s="207"/>
      <c r="C317" s="286" t="s">
        <v>464</v>
      </c>
      <c r="D317" s="286" t="s">
        <v>179</v>
      </c>
      <c r="E317" s="287" t="s">
        <v>465</v>
      </c>
      <c r="F317" s="288" t="s">
        <v>466</v>
      </c>
      <c r="G317" s="289" t="s">
        <v>182</v>
      </c>
      <c r="H317" s="290">
        <v>25</v>
      </c>
      <c r="I317" s="926"/>
      <c r="J317" s="291">
        <f>ROUND(I317*H317,2)</f>
        <v>0</v>
      </c>
      <c r="K317" s="288" t="s">
        <v>183</v>
      </c>
      <c r="L317" s="207"/>
      <c r="M317" s="292" t="s">
        <v>5</v>
      </c>
      <c r="N317" s="293" t="s">
        <v>39</v>
      </c>
      <c r="O317" s="294">
        <v>7.8E-2</v>
      </c>
      <c r="P317" s="294">
        <f>O317*H317</f>
        <v>1.95</v>
      </c>
      <c r="Q317" s="294">
        <v>3.6000000000000002E-4</v>
      </c>
      <c r="R317" s="294">
        <f>Q317*H317</f>
        <v>9.0000000000000011E-3</v>
      </c>
      <c r="S317" s="294">
        <v>0</v>
      </c>
      <c r="T317" s="295">
        <f>S317*H317</f>
        <v>0</v>
      </c>
      <c r="AR317" s="196" t="s">
        <v>184</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184</v>
      </c>
      <c r="BM317" s="196" t="s">
        <v>467</v>
      </c>
    </row>
    <row r="318" spans="2:65" s="921" customFormat="1" ht="27">
      <c r="B318" s="207"/>
      <c r="D318" s="297" t="s">
        <v>186</v>
      </c>
      <c r="F318" s="298" t="s">
        <v>468</v>
      </c>
      <c r="L318" s="207"/>
      <c r="M318" s="299"/>
      <c r="N318" s="925"/>
      <c r="O318" s="925"/>
      <c r="P318" s="925"/>
      <c r="Q318" s="925"/>
      <c r="R318" s="925"/>
      <c r="S318" s="925"/>
      <c r="T318" s="300"/>
      <c r="AT318" s="196" t="s">
        <v>186</v>
      </c>
      <c r="AU318" s="196" t="s">
        <v>77</v>
      </c>
    </row>
    <row r="319" spans="2:65" s="302" customFormat="1">
      <c r="B319" s="301"/>
      <c r="D319" s="297" t="s">
        <v>188</v>
      </c>
      <c r="E319" s="303" t="s">
        <v>5</v>
      </c>
      <c r="F319" s="304" t="s">
        <v>221</v>
      </c>
      <c r="H319" s="305">
        <v>25</v>
      </c>
      <c r="L319" s="301"/>
      <c r="M319" s="306"/>
      <c r="N319" s="307"/>
      <c r="O319" s="307"/>
      <c r="P319" s="307"/>
      <c r="Q319" s="307"/>
      <c r="R319" s="307"/>
      <c r="S319" s="307"/>
      <c r="T319" s="308"/>
      <c r="AT319" s="303" t="s">
        <v>188</v>
      </c>
      <c r="AU319" s="303" t="s">
        <v>77</v>
      </c>
      <c r="AV319" s="302" t="s">
        <v>77</v>
      </c>
      <c r="AW319" s="302" t="s">
        <v>31</v>
      </c>
      <c r="AX319" s="302" t="s">
        <v>68</v>
      </c>
      <c r="AY319" s="303" t="s">
        <v>177</v>
      </c>
    </row>
    <row r="320" spans="2:65" s="317" customFormat="1">
      <c r="B320" s="316"/>
      <c r="D320" s="297" t="s">
        <v>188</v>
      </c>
      <c r="E320" s="318" t="s">
        <v>5</v>
      </c>
      <c r="F320" s="319" t="s">
        <v>191</v>
      </c>
      <c r="H320" s="320">
        <v>25</v>
      </c>
      <c r="L320" s="316"/>
      <c r="M320" s="321"/>
      <c r="N320" s="322"/>
      <c r="O320" s="322"/>
      <c r="P320" s="322"/>
      <c r="Q320" s="322"/>
      <c r="R320" s="322"/>
      <c r="S320" s="322"/>
      <c r="T320" s="323"/>
      <c r="AT320" s="318" t="s">
        <v>188</v>
      </c>
      <c r="AU320" s="318" t="s">
        <v>77</v>
      </c>
      <c r="AV320" s="317" t="s">
        <v>184</v>
      </c>
      <c r="AW320" s="317" t="s">
        <v>31</v>
      </c>
      <c r="AX320" s="317" t="s">
        <v>75</v>
      </c>
      <c r="AY320" s="318" t="s">
        <v>177</v>
      </c>
    </row>
    <row r="321" spans="2:65" s="921" customFormat="1" ht="16.5" customHeight="1">
      <c r="B321" s="207"/>
      <c r="C321" s="286" t="s">
        <v>469</v>
      </c>
      <c r="D321" s="286" t="s">
        <v>179</v>
      </c>
      <c r="E321" s="287" t="s">
        <v>470</v>
      </c>
      <c r="F321" s="288" t="s">
        <v>471</v>
      </c>
      <c r="G321" s="289" t="s">
        <v>422</v>
      </c>
      <c r="H321" s="290">
        <v>0.1</v>
      </c>
      <c r="I321" s="926"/>
      <c r="J321" s="291">
        <f>ROUND(I321*H321,2)</f>
        <v>0</v>
      </c>
      <c r="K321" s="288" t="s">
        <v>183</v>
      </c>
      <c r="L321" s="207"/>
      <c r="M321" s="292" t="s">
        <v>5</v>
      </c>
      <c r="N321" s="293" t="s">
        <v>39</v>
      </c>
      <c r="O321" s="294">
        <v>0.78200000000000003</v>
      </c>
      <c r="P321" s="294">
        <f>O321*H321</f>
        <v>7.8200000000000006E-2</v>
      </c>
      <c r="Q321" s="294">
        <v>0</v>
      </c>
      <c r="R321" s="294">
        <f>Q321*H321</f>
        <v>0</v>
      </c>
      <c r="S321" s="294">
        <v>0</v>
      </c>
      <c r="T321" s="295">
        <f>S321*H321</f>
        <v>0</v>
      </c>
      <c r="AR321" s="196" t="s">
        <v>184</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184</v>
      </c>
      <c r="BM321" s="196" t="s">
        <v>472</v>
      </c>
    </row>
    <row r="322" spans="2:65" s="921" customFormat="1" ht="54">
      <c r="B322" s="207"/>
      <c r="D322" s="297" t="s">
        <v>186</v>
      </c>
      <c r="F322" s="298" t="s">
        <v>473</v>
      </c>
      <c r="L322" s="207"/>
      <c r="M322" s="299"/>
      <c r="N322" s="925"/>
      <c r="O322" s="925"/>
      <c r="P322" s="925"/>
      <c r="Q322" s="925"/>
      <c r="R322" s="925"/>
      <c r="S322" s="925"/>
      <c r="T322" s="300"/>
      <c r="AT322" s="196" t="s">
        <v>186</v>
      </c>
      <c r="AU322" s="196" t="s">
        <v>77</v>
      </c>
    </row>
    <row r="323" spans="2:65" s="302" customFormat="1">
      <c r="B323" s="301"/>
      <c r="D323" s="297" t="s">
        <v>188</v>
      </c>
      <c r="E323" s="303" t="s">
        <v>5</v>
      </c>
      <c r="F323" s="304" t="s">
        <v>474</v>
      </c>
      <c r="H323" s="305">
        <v>0.1</v>
      </c>
      <c r="L323" s="301"/>
      <c r="M323" s="306"/>
      <c r="N323" s="307"/>
      <c r="O323" s="307"/>
      <c r="P323" s="307"/>
      <c r="Q323" s="307"/>
      <c r="R323" s="307"/>
      <c r="S323" s="307"/>
      <c r="T323" s="308"/>
      <c r="AT323" s="303" t="s">
        <v>188</v>
      </c>
      <c r="AU323" s="303" t="s">
        <v>77</v>
      </c>
      <c r="AV323" s="302" t="s">
        <v>77</v>
      </c>
      <c r="AW323" s="302" t="s">
        <v>31</v>
      </c>
      <c r="AX323" s="302" t="s">
        <v>68</v>
      </c>
      <c r="AY323" s="303" t="s">
        <v>177</v>
      </c>
    </row>
    <row r="324" spans="2:65" s="317" customFormat="1">
      <c r="B324" s="316"/>
      <c r="D324" s="297" t="s">
        <v>188</v>
      </c>
      <c r="E324" s="318" t="s">
        <v>5</v>
      </c>
      <c r="F324" s="319" t="s">
        <v>191</v>
      </c>
      <c r="H324" s="320">
        <v>0.1</v>
      </c>
      <c r="L324" s="316"/>
      <c r="M324" s="321"/>
      <c r="N324" s="322"/>
      <c r="O324" s="322"/>
      <c r="P324" s="322"/>
      <c r="Q324" s="322"/>
      <c r="R324" s="322"/>
      <c r="S324" s="322"/>
      <c r="T324" s="323"/>
      <c r="AT324" s="318" t="s">
        <v>188</v>
      </c>
      <c r="AU324" s="318" t="s">
        <v>77</v>
      </c>
      <c r="AV324" s="317" t="s">
        <v>184</v>
      </c>
      <c r="AW324" s="317" t="s">
        <v>31</v>
      </c>
      <c r="AX324" s="317" t="s">
        <v>75</v>
      </c>
      <c r="AY324" s="318" t="s">
        <v>177</v>
      </c>
    </row>
    <row r="325" spans="2:65" s="921" customFormat="1" ht="16.5" customHeight="1">
      <c r="B325" s="207"/>
      <c r="C325" s="324" t="s">
        <v>475</v>
      </c>
      <c r="D325" s="324" t="s">
        <v>440</v>
      </c>
      <c r="E325" s="325" t="s">
        <v>476</v>
      </c>
      <c r="F325" s="326" t="s">
        <v>477</v>
      </c>
      <c r="G325" s="327" t="s">
        <v>225</v>
      </c>
      <c r="H325" s="328">
        <v>0.33300000000000002</v>
      </c>
      <c r="I325" s="928"/>
      <c r="J325" s="329">
        <f>ROUND(I325*H325,2)</f>
        <v>0</v>
      </c>
      <c r="K325" s="326" t="s">
        <v>183</v>
      </c>
      <c r="L325" s="330"/>
      <c r="M325" s="331" t="s">
        <v>5</v>
      </c>
      <c r="N325" s="332" t="s">
        <v>39</v>
      </c>
      <c r="O325" s="294">
        <v>0</v>
      </c>
      <c r="P325" s="294">
        <f>O325*H325</f>
        <v>0</v>
      </c>
      <c r="Q325" s="294">
        <v>0.21</v>
      </c>
      <c r="R325" s="294">
        <f>Q325*H325</f>
        <v>6.9930000000000006E-2</v>
      </c>
      <c r="S325" s="294">
        <v>0</v>
      </c>
      <c r="T325" s="295">
        <f>S325*H325</f>
        <v>0</v>
      </c>
      <c r="AR325" s="196" t="s">
        <v>222</v>
      </c>
      <c r="AT325" s="196" t="s">
        <v>440</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184</v>
      </c>
      <c r="BM325" s="196" t="s">
        <v>478</v>
      </c>
    </row>
    <row r="326" spans="2:65" s="302" customFormat="1">
      <c r="B326" s="301"/>
      <c r="D326" s="297" t="s">
        <v>188</v>
      </c>
      <c r="E326" s="303" t="s">
        <v>5</v>
      </c>
      <c r="F326" s="304" t="s">
        <v>479</v>
      </c>
      <c r="H326" s="305">
        <v>0.33300000000000002</v>
      </c>
      <c r="L326" s="301"/>
      <c r="M326" s="306"/>
      <c r="N326" s="307"/>
      <c r="O326" s="307"/>
      <c r="P326" s="307"/>
      <c r="Q326" s="307"/>
      <c r="R326" s="307"/>
      <c r="S326" s="307"/>
      <c r="T326" s="308"/>
      <c r="AT326" s="303" t="s">
        <v>188</v>
      </c>
      <c r="AU326" s="303" t="s">
        <v>77</v>
      </c>
      <c r="AV326" s="302" t="s">
        <v>77</v>
      </c>
      <c r="AW326" s="302" t="s">
        <v>31</v>
      </c>
      <c r="AX326" s="302" t="s">
        <v>68</v>
      </c>
      <c r="AY326" s="303" t="s">
        <v>177</v>
      </c>
    </row>
    <row r="327" spans="2:65" s="317" customFormat="1">
      <c r="B327" s="316"/>
      <c r="D327" s="297" t="s">
        <v>188</v>
      </c>
      <c r="E327" s="318" t="s">
        <v>5</v>
      </c>
      <c r="F327" s="319" t="s">
        <v>191</v>
      </c>
      <c r="H327" s="320">
        <v>0.33300000000000002</v>
      </c>
      <c r="L327" s="316"/>
      <c r="M327" s="321"/>
      <c r="N327" s="322"/>
      <c r="O327" s="322"/>
      <c r="P327" s="322"/>
      <c r="Q327" s="322"/>
      <c r="R327" s="322"/>
      <c r="S327" s="322"/>
      <c r="T327" s="323"/>
      <c r="AT327" s="318" t="s">
        <v>188</v>
      </c>
      <c r="AU327" s="318" t="s">
        <v>77</v>
      </c>
      <c r="AV327" s="317" t="s">
        <v>184</v>
      </c>
      <c r="AW327" s="317" t="s">
        <v>31</v>
      </c>
      <c r="AX327" s="317" t="s">
        <v>75</v>
      </c>
      <c r="AY327" s="318" t="s">
        <v>177</v>
      </c>
    </row>
    <row r="328" spans="2:65" s="921" customFormat="1" ht="16.5" customHeight="1">
      <c r="B328" s="207"/>
      <c r="C328" s="286" t="s">
        <v>480</v>
      </c>
      <c r="D328" s="286" t="s">
        <v>179</v>
      </c>
      <c r="E328" s="287" t="s">
        <v>481</v>
      </c>
      <c r="F328" s="288" t="s">
        <v>482</v>
      </c>
      <c r="G328" s="289" t="s">
        <v>225</v>
      </c>
      <c r="H328" s="290">
        <v>2</v>
      </c>
      <c r="I328" s="926"/>
      <c r="J328" s="291">
        <f>ROUND(I328*H328,2)</f>
        <v>0</v>
      </c>
      <c r="K328" s="288" t="s">
        <v>183</v>
      </c>
      <c r="L328" s="207"/>
      <c r="M328" s="292" t="s">
        <v>5</v>
      </c>
      <c r="N328" s="293" t="s">
        <v>39</v>
      </c>
      <c r="O328" s="294">
        <v>0.45200000000000001</v>
      </c>
      <c r="P328" s="294">
        <f>O328*H328</f>
        <v>0.90400000000000003</v>
      </c>
      <c r="Q328" s="294">
        <v>0</v>
      </c>
      <c r="R328" s="294">
        <f>Q328*H328</f>
        <v>0</v>
      </c>
      <c r="S328" s="294">
        <v>0</v>
      </c>
      <c r="T328" s="295">
        <f>S328*H328</f>
        <v>0</v>
      </c>
      <c r="AR328" s="196" t="s">
        <v>184</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184</v>
      </c>
      <c r="BM328" s="196" t="s">
        <v>483</v>
      </c>
    </row>
    <row r="329" spans="2:65" s="921" customFormat="1" ht="54">
      <c r="B329" s="207"/>
      <c r="D329" s="297" t="s">
        <v>186</v>
      </c>
      <c r="F329" s="298" t="s">
        <v>484</v>
      </c>
      <c r="L329" s="207"/>
      <c r="M329" s="299"/>
      <c r="N329" s="925"/>
      <c r="O329" s="925"/>
      <c r="P329" s="925"/>
      <c r="Q329" s="925"/>
      <c r="R329" s="925"/>
      <c r="S329" s="925"/>
      <c r="T329" s="300"/>
      <c r="AT329" s="196" t="s">
        <v>186</v>
      </c>
      <c r="AU329" s="196" t="s">
        <v>77</v>
      </c>
    </row>
    <row r="330" spans="2:65" s="302" customFormat="1">
      <c r="B330" s="301"/>
      <c r="D330" s="297" t="s">
        <v>188</v>
      </c>
      <c r="E330" s="303" t="s">
        <v>5</v>
      </c>
      <c r="F330" s="304" t="s">
        <v>77</v>
      </c>
      <c r="H330" s="305">
        <v>2</v>
      </c>
      <c r="L330" s="301"/>
      <c r="M330" s="306"/>
      <c r="N330" s="307"/>
      <c r="O330" s="307"/>
      <c r="P330" s="307"/>
      <c r="Q330" s="307"/>
      <c r="R330" s="307"/>
      <c r="S330" s="307"/>
      <c r="T330" s="308"/>
      <c r="AT330" s="303" t="s">
        <v>188</v>
      </c>
      <c r="AU330" s="303" t="s">
        <v>77</v>
      </c>
      <c r="AV330" s="302" t="s">
        <v>77</v>
      </c>
      <c r="AW330" s="302" t="s">
        <v>31</v>
      </c>
      <c r="AX330" s="302" t="s">
        <v>68</v>
      </c>
      <c r="AY330" s="303" t="s">
        <v>177</v>
      </c>
    </row>
    <row r="331" spans="2:65" s="317" customFormat="1">
      <c r="B331" s="316"/>
      <c r="D331" s="297" t="s">
        <v>188</v>
      </c>
      <c r="E331" s="318" t="s">
        <v>5</v>
      </c>
      <c r="F331" s="319" t="s">
        <v>191</v>
      </c>
      <c r="H331" s="320">
        <v>2</v>
      </c>
      <c r="L331" s="316"/>
      <c r="M331" s="321"/>
      <c r="N331" s="322"/>
      <c r="O331" s="322"/>
      <c r="P331" s="322"/>
      <c r="Q331" s="322"/>
      <c r="R331" s="322"/>
      <c r="S331" s="322"/>
      <c r="T331" s="323"/>
      <c r="AT331" s="318" t="s">
        <v>188</v>
      </c>
      <c r="AU331" s="318" t="s">
        <v>77</v>
      </c>
      <c r="AV331" s="317" t="s">
        <v>184</v>
      </c>
      <c r="AW331" s="317" t="s">
        <v>31</v>
      </c>
      <c r="AX331" s="317" t="s">
        <v>75</v>
      </c>
      <c r="AY331" s="318" t="s">
        <v>177</v>
      </c>
    </row>
    <row r="332" spans="2:65" s="274" customFormat="1" ht="29.85" customHeight="1">
      <c r="B332" s="273"/>
      <c r="D332" s="275" t="s">
        <v>67</v>
      </c>
      <c r="E332" s="284" t="s">
        <v>77</v>
      </c>
      <c r="F332" s="284" t="s">
        <v>485</v>
      </c>
      <c r="J332" s="285">
        <f>BK332</f>
        <v>0</v>
      </c>
      <c r="L332" s="273"/>
      <c r="M332" s="278"/>
      <c r="N332" s="279"/>
      <c r="O332" s="279"/>
      <c r="P332" s="280">
        <f>SUM(P333:P430)</f>
        <v>368.96138599999995</v>
      </c>
      <c r="Q332" s="279"/>
      <c r="R332" s="280">
        <f>SUM(R333:R430)</f>
        <v>688.71447179999996</v>
      </c>
      <c r="S332" s="279"/>
      <c r="T332" s="281">
        <f>SUM(T333:T430)</f>
        <v>0</v>
      </c>
      <c r="AR332" s="275" t="s">
        <v>75</v>
      </c>
      <c r="AT332" s="282" t="s">
        <v>67</v>
      </c>
      <c r="AU332" s="282" t="s">
        <v>75</v>
      </c>
      <c r="AY332" s="275" t="s">
        <v>177</v>
      </c>
      <c r="BK332" s="283">
        <f>SUM(BK333:BK430)</f>
        <v>0</v>
      </c>
    </row>
    <row r="333" spans="2:65" s="921" customFormat="1" ht="25.5" customHeight="1">
      <c r="B333" s="207"/>
      <c r="C333" s="286" t="s">
        <v>486</v>
      </c>
      <c r="D333" s="286" t="s">
        <v>179</v>
      </c>
      <c r="E333" s="287" t="s">
        <v>487</v>
      </c>
      <c r="F333" s="288" t="s">
        <v>488</v>
      </c>
      <c r="G333" s="289" t="s">
        <v>194</v>
      </c>
      <c r="H333" s="290">
        <v>12</v>
      </c>
      <c r="I333" s="926"/>
      <c r="J333" s="291">
        <f>ROUND(I333*H333,2)</f>
        <v>0</v>
      </c>
      <c r="K333" s="288" t="s">
        <v>183</v>
      </c>
      <c r="L333" s="207"/>
      <c r="M333" s="292" t="s">
        <v>5</v>
      </c>
      <c r="N333" s="293" t="s">
        <v>39</v>
      </c>
      <c r="O333" s="294">
        <v>0.623</v>
      </c>
      <c r="P333" s="294">
        <f>O333*H333</f>
        <v>7.476</v>
      </c>
      <c r="Q333" s="294">
        <v>4.9800000000000001E-3</v>
      </c>
      <c r="R333" s="294">
        <f>Q333*H333</f>
        <v>5.9760000000000001E-2</v>
      </c>
      <c r="S333" s="294">
        <v>0</v>
      </c>
      <c r="T333" s="295">
        <f>S333*H333</f>
        <v>0</v>
      </c>
      <c r="AR333" s="196" t="s">
        <v>184</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184</v>
      </c>
      <c r="BM333" s="196" t="s">
        <v>489</v>
      </c>
    </row>
    <row r="334" spans="2:65" s="921" customFormat="1" ht="94.5">
      <c r="B334" s="207"/>
      <c r="D334" s="297" t="s">
        <v>186</v>
      </c>
      <c r="F334" s="298" t="s">
        <v>490</v>
      </c>
      <c r="L334" s="207"/>
      <c r="M334" s="299"/>
      <c r="N334" s="925"/>
      <c r="O334" s="925"/>
      <c r="P334" s="925"/>
      <c r="Q334" s="925"/>
      <c r="R334" s="925"/>
      <c r="S334" s="925"/>
      <c r="T334" s="300"/>
      <c r="AT334" s="196" t="s">
        <v>186</v>
      </c>
      <c r="AU334" s="196" t="s">
        <v>77</v>
      </c>
    </row>
    <row r="335" spans="2:65" s="302" customFormat="1">
      <c r="B335" s="301"/>
      <c r="D335" s="297" t="s">
        <v>188</v>
      </c>
      <c r="E335" s="303" t="s">
        <v>5</v>
      </c>
      <c r="F335" s="304" t="s">
        <v>216</v>
      </c>
      <c r="H335" s="305">
        <v>12</v>
      </c>
      <c r="L335" s="301"/>
      <c r="M335" s="306"/>
      <c r="N335" s="307"/>
      <c r="O335" s="307"/>
      <c r="P335" s="307"/>
      <c r="Q335" s="307"/>
      <c r="R335" s="307"/>
      <c r="S335" s="307"/>
      <c r="T335" s="308"/>
      <c r="AT335" s="303" t="s">
        <v>188</v>
      </c>
      <c r="AU335" s="303" t="s">
        <v>77</v>
      </c>
      <c r="AV335" s="302" t="s">
        <v>77</v>
      </c>
      <c r="AW335" s="302" t="s">
        <v>31</v>
      </c>
      <c r="AX335" s="302" t="s">
        <v>68</v>
      </c>
      <c r="AY335" s="303" t="s">
        <v>177</v>
      </c>
    </row>
    <row r="336" spans="2:65" s="317" customFormat="1">
      <c r="B336" s="316"/>
      <c r="D336" s="297" t="s">
        <v>188</v>
      </c>
      <c r="E336" s="318" t="s">
        <v>5</v>
      </c>
      <c r="F336" s="319" t="s">
        <v>191</v>
      </c>
      <c r="H336" s="320">
        <v>12</v>
      </c>
      <c r="L336" s="316"/>
      <c r="M336" s="321"/>
      <c r="N336" s="322"/>
      <c r="O336" s="322"/>
      <c r="P336" s="322"/>
      <c r="Q336" s="322"/>
      <c r="R336" s="322"/>
      <c r="S336" s="322"/>
      <c r="T336" s="323"/>
      <c r="AT336" s="318" t="s">
        <v>188</v>
      </c>
      <c r="AU336" s="318" t="s">
        <v>77</v>
      </c>
      <c r="AV336" s="317" t="s">
        <v>184</v>
      </c>
      <c r="AW336" s="317" t="s">
        <v>31</v>
      </c>
      <c r="AX336" s="317" t="s">
        <v>75</v>
      </c>
      <c r="AY336" s="318" t="s">
        <v>177</v>
      </c>
    </row>
    <row r="337" spans="2:65" s="921" customFormat="1" ht="16.5" customHeight="1">
      <c r="B337" s="207"/>
      <c r="C337" s="286" t="s">
        <v>491</v>
      </c>
      <c r="D337" s="286" t="s">
        <v>179</v>
      </c>
      <c r="E337" s="287" t="s">
        <v>492</v>
      </c>
      <c r="F337" s="288" t="s">
        <v>493</v>
      </c>
      <c r="G337" s="289" t="s">
        <v>422</v>
      </c>
      <c r="H337" s="290">
        <v>0.57599999999999996</v>
      </c>
      <c r="I337" s="926"/>
      <c r="J337" s="291">
        <f>ROUND(I337*H337,2)</f>
        <v>0</v>
      </c>
      <c r="K337" s="288" t="s">
        <v>183</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184</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184</v>
      </c>
      <c r="BM337" s="196" t="s">
        <v>494</v>
      </c>
    </row>
    <row r="338" spans="2:65" s="921" customFormat="1" ht="27">
      <c r="B338" s="207"/>
      <c r="D338" s="297" t="s">
        <v>186</v>
      </c>
      <c r="F338" s="298" t="s">
        <v>495</v>
      </c>
      <c r="L338" s="207"/>
      <c r="M338" s="299"/>
      <c r="N338" s="925"/>
      <c r="O338" s="925"/>
      <c r="P338" s="925"/>
      <c r="Q338" s="925"/>
      <c r="R338" s="925"/>
      <c r="S338" s="925"/>
      <c r="T338" s="300"/>
      <c r="AT338" s="196" t="s">
        <v>186</v>
      </c>
      <c r="AU338" s="196" t="s">
        <v>77</v>
      </c>
    </row>
    <row r="339" spans="2:65" s="302" customFormat="1">
      <c r="B339" s="301"/>
      <c r="D339" s="297" t="s">
        <v>188</v>
      </c>
      <c r="E339" s="303" t="s">
        <v>5</v>
      </c>
      <c r="F339" s="304" t="s">
        <v>496</v>
      </c>
      <c r="H339" s="305">
        <v>0.57599999999999996</v>
      </c>
      <c r="L339" s="301"/>
      <c r="M339" s="306"/>
      <c r="N339" s="307"/>
      <c r="O339" s="307"/>
      <c r="P339" s="307"/>
      <c r="Q339" s="307"/>
      <c r="R339" s="307"/>
      <c r="S339" s="307"/>
      <c r="T339" s="308"/>
      <c r="AT339" s="303" t="s">
        <v>188</v>
      </c>
      <c r="AU339" s="303" t="s">
        <v>77</v>
      </c>
      <c r="AV339" s="302" t="s">
        <v>77</v>
      </c>
      <c r="AW339" s="302" t="s">
        <v>31</v>
      </c>
      <c r="AX339" s="302" t="s">
        <v>68</v>
      </c>
      <c r="AY339" s="303" t="s">
        <v>177</v>
      </c>
    </row>
    <row r="340" spans="2:65" s="310" customFormat="1">
      <c r="B340" s="309"/>
      <c r="D340" s="297" t="s">
        <v>188</v>
      </c>
      <c r="E340" s="311" t="s">
        <v>5</v>
      </c>
      <c r="F340" s="312" t="s">
        <v>497</v>
      </c>
      <c r="H340" s="311" t="s">
        <v>5</v>
      </c>
      <c r="L340" s="309"/>
      <c r="M340" s="313"/>
      <c r="N340" s="314"/>
      <c r="O340" s="314"/>
      <c r="P340" s="314"/>
      <c r="Q340" s="314"/>
      <c r="R340" s="314"/>
      <c r="S340" s="314"/>
      <c r="T340" s="315"/>
      <c r="AT340" s="311" t="s">
        <v>188</v>
      </c>
      <c r="AU340" s="311" t="s">
        <v>77</v>
      </c>
      <c r="AV340" s="310" t="s">
        <v>75</v>
      </c>
      <c r="AW340" s="310" t="s">
        <v>31</v>
      </c>
      <c r="AX340" s="310" t="s">
        <v>68</v>
      </c>
      <c r="AY340" s="311" t="s">
        <v>177</v>
      </c>
    </row>
    <row r="341" spans="2:65" s="317" customFormat="1">
      <c r="B341" s="316"/>
      <c r="D341" s="297" t="s">
        <v>188</v>
      </c>
      <c r="E341" s="318" t="s">
        <v>5</v>
      </c>
      <c r="F341" s="319" t="s">
        <v>191</v>
      </c>
      <c r="H341" s="320">
        <v>0.57599999999999996</v>
      </c>
      <c r="L341" s="316"/>
      <c r="M341" s="321"/>
      <c r="N341" s="322"/>
      <c r="O341" s="322"/>
      <c r="P341" s="322"/>
      <c r="Q341" s="322"/>
      <c r="R341" s="322"/>
      <c r="S341" s="322"/>
      <c r="T341" s="323"/>
      <c r="AT341" s="318" t="s">
        <v>188</v>
      </c>
      <c r="AU341" s="318" t="s">
        <v>77</v>
      </c>
      <c r="AV341" s="317" t="s">
        <v>184</v>
      </c>
      <c r="AW341" s="317" t="s">
        <v>31</v>
      </c>
      <c r="AX341" s="317" t="s">
        <v>75</v>
      </c>
      <c r="AY341" s="318" t="s">
        <v>177</v>
      </c>
    </row>
    <row r="342" spans="2:65" s="921" customFormat="1" ht="25.5" customHeight="1">
      <c r="B342" s="207"/>
      <c r="C342" s="286" t="s">
        <v>498</v>
      </c>
      <c r="D342" s="286" t="s">
        <v>179</v>
      </c>
      <c r="E342" s="287" t="s">
        <v>499</v>
      </c>
      <c r="F342" s="288" t="s">
        <v>500</v>
      </c>
      <c r="G342" s="289" t="s">
        <v>225</v>
      </c>
      <c r="H342" s="290">
        <v>105.971</v>
      </c>
      <c r="I342" s="926"/>
      <c r="J342" s="291">
        <f>ROUND(I342*H342,2)</f>
        <v>0</v>
      </c>
      <c r="K342" s="288" t="s">
        <v>183</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184</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184</v>
      </c>
      <c r="BM342" s="196" t="s">
        <v>501</v>
      </c>
    </row>
    <row r="343" spans="2:65" s="921" customFormat="1" ht="81">
      <c r="B343" s="207"/>
      <c r="D343" s="297" t="s">
        <v>186</v>
      </c>
      <c r="F343" s="298" t="s">
        <v>502</v>
      </c>
      <c r="L343" s="207"/>
      <c r="M343" s="299"/>
      <c r="N343" s="925"/>
      <c r="O343" s="925"/>
      <c r="P343" s="925"/>
      <c r="Q343" s="925"/>
      <c r="R343" s="925"/>
      <c r="S343" s="925"/>
      <c r="T343" s="300"/>
      <c r="AT343" s="196" t="s">
        <v>186</v>
      </c>
      <c r="AU343" s="196" t="s">
        <v>77</v>
      </c>
    </row>
    <row r="344" spans="2:65" s="302" customFormat="1">
      <c r="B344" s="301"/>
      <c r="D344" s="297" t="s">
        <v>188</v>
      </c>
      <c r="E344" s="303" t="s">
        <v>5</v>
      </c>
      <c r="F344" s="304" t="s">
        <v>503</v>
      </c>
      <c r="H344" s="305">
        <v>2.7040000000000002</v>
      </c>
      <c r="L344" s="301"/>
      <c r="M344" s="306"/>
      <c r="N344" s="307"/>
      <c r="O344" s="307"/>
      <c r="P344" s="307"/>
      <c r="Q344" s="307"/>
      <c r="R344" s="307"/>
      <c r="S344" s="307"/>
      <c r="T344" s="308"/>
      <c r="AT344" s="303" t="s">
        <v>188</v>
      </c>
      <c r="AU344" s="303" t="s">
        <v>77</v>
      </c>
      <c r="AV344" s="302" t="s">
        <v>77</v>
      </c>
      <c r="AW344" s="302" t="s">
        <v>31</v>
      </c>
      <c r="AX344" s="302" t="s">
        <v>68</v>
      </c>
      <c r="AY344" s="303" t="s">
        <v>177</v>
      </c>
    </row>
    <row r="345" spans="2:65" s="302" customFormat="1">
      <c r="B345" s="301"/>
      <c r="D345" s="297" t="s">
        <v>188</v>
      </c>
      <c r="E345" s="303" t="s">
        <v>5</v>
      </c>
      <c r="F345" s="304" t="s">
        <v>504</v>
      </c>
      <c r="H345" s="305">
        <v>5.76</v>
      </c>
      <c r="L345" s="301"/>
      <c r="M345" s="306"/>
      <c r="N345" s="307"/>
      <c r="O345" s="307"/>
      <c r="P345" s="307"/>
      <c r="Q345" s="307"/>
      <c r="R345" s="307"/>
      <c r="S345" s="307"/>
      <c r="T345" s="308"/>
      <c r="AT345" s="303" t="s">
        <v>188</v>
      </c>
      <c r="AU345" s="303" t="s">
        <v>77</v>
      </c>
      <c r="AV345" s="302" t="s">
        <v>77</v>
      </c>
      <c r="AW345" s="302" t="s">
        <v>31</v>
      </c>
      <c r="AX345" s="302" t="s">
        <v>68</v>
      </c>
      <c r="AY345" s="303" t="s">
        <v>177</v>
      </c>
    </row>
    <row r="346" spans="2:65" s="302" customFormat="1">
      <c r="B346" s="301"/>
      <c r="D346" s="297" t="s">
        <v>188</v>
      </c>
      <c r="E346" s="303" t="s">
        <v>5</v>
      </c>
      <c r="F346" s="304" t="s">
        <v>505</v>
      </c>
      <c r="H346" s="305">
        <v>1.2</v>
      </c>
      <c r="L346" s="301"/>
      <c r="M346" s="306"/>
      <c r="N346" s="307"/>
      <c r="O346" s="307"/>
      <c r="P346" s="307"/>
      <c r="Q346" s="307"/>
      <c r="R346" s="307"/>
      <c r="S346" s="307"/>
      <c r="T346" s="308"/>
      <c r="AT346" s="303" t="s">
        <v>188</v>
      </c>
      <c r="AU346" s="303" t="s">
        <v>77</v>
      </c>
      <c r="AV346" s="302" t="s">
        <v>77</v>
      </c>
      <c r="AW346" s="302" t="s">
        <v>31</v>
      </c>
      <c r="AX346" s="302" t="s">
        <v>68</v>
      </c>
      <c r="AY346" s="303" t="s">
        <v>177</v>
      </c>
    </row>
    <row r="347" spans="2:65" s="310" customFormat="1">
      <c r="B347" s="309"/>
      <c r="D347" s="297" t="s">
        <v>188</v>
      </c>
      <c r="E347" s="311" t="s">
        <v>5</v>
      </c>
      <c r="F347" s="312" t="s">
        <v>506</v>
      </c>
      <c r="H347" s="311" t="s">
        <v>5</v>
      </c>
      <c r="L347" s="309"/>
      <c r="M347" s="313"/>
      <c r="N347" s="314"/>
      <c r="O347" s="314"/>
      <c r="P347" s="314"/>
      <c r="Q347" s="314"/>
      <c r="R347" s="314"/>
      <c r="S347" s="314"/>
      <c r="T347" s="315"/>
      <c r="AT347" s="311" t="s">
        <v>188</v>
      </c>
      <c r="AU347" s="311" t="s">
        <v>77</v>
      </c>
      <c r="AV347" s="310" t="s">
        <v>75</v>
      </c>
      <c r="AW347" s="310" t="s">
        <v>31</v>
      </c>
      <c r="AX347" s="310" t="s">
        <v>68</v>
      </c>
      <c r="AY347" s="311" t="s">
        <v>177</v>
      </c>
    </row>
    <row r="348" spans="2:65" s="302" customFormat="1">
      <c r="B348" s="301"/>
      <c r="D348" s="297" t="s">
        <v>188</v>
      </c>
      <c r="E348" s="303" t="s">
        <v>5</v>
      </c>
      <c r="F348" s="304" t="s">
        <v>507</v>
      </c>
      <c r="H348" s="305">
        <v>15.912000000000001</v>
      </c>
      <c r="L348" s="301"/>
      <c r="M348" s="306"/>
      <c r="N348" s="307"/>
      <c r="O348" s="307"/>
      <c r="P348" s="307"/>
      <c r="Q348" s="307"/>
      <c r="R348" s="307"/>
      <c r="S348" s="307"/>
      <c r="T348" s="308"/>
      <c r="AT348" s="303" t="s">
        <v>188</v>
      </c>
      <c r="AU348" s="303" t="s">
        <v>77</v>
      </c>
      <c r="AV348" s="302" t="s">
        <v>77</v>
      </c>
      <c r="AW348" s="302" t="s">
        <v>31</v>
      </c>
      <c r="AX348" s="302" t="s">
        <v>68</v>
      </c>
      <c r="AY348" s="303" t="s">
        <v>177</v>
      </c>
    </row>
    <row r="349" spans="2:65" s="310" customFormat="1">
      <c r="B349" s="309"/>
      <c r="D349" s="297" t="s">
        <v>188</v>
      </c>
      <c r="E349" s="311" t="s">
        <v>5</v>
      </c>
      <c r="F349" s="312" t="s">
        <v>508</v>
      </c>
      <c r="H349" s="311" t="s">
        <v>5</v>
      </c>
      <c r="L349" s="309"/>
      <c r="M349" s="313"/>
      <c r="N349" s="314"/>
      <c r="O349" s="314"/>
      <c r="P349" s="314"/>
      <c r="Q349" s="314"/>
      <c r="R349" s="314"/>
      <c r="S349" s="314"/>
      <c r="T349" s="315"/>
      <c r="AT349" s="311" t="s">
        <v>188</v>
      </c>
      <c r="AU349" s="311" t="s">
        <v>77</v>
      </c>
      <c r="AV349" s="310" t="s">
        <v>75</v>
      </c>
      <c r="AW349" s="310" t="s">
        <v>31</v>
      </c>
      <c r="AX349" s="310" t="s">
        <v>68</v>
      </c>
      <c r="AY349" s="311" t="s">
        <v>177</v>
      </c>
    </row>
    <row r="350" spans="2:65" s="302" customFormat="1">
      <c r="B350" s="301"/>
      <c r="D350" s="297" t="s">
        <v>188</v>
      </c>
      <c r="E350" s="303" t="s">
        <v>5</v>
      </c>
      <c r="F350" s="304" t="s">
        <v>509</v>
      </c>
      <c r="H350" s="305">
        <v>10.285</v>
      </c>
      <c r="L350" s="301"/>
      <c r="M350" s="306"/>
      <c r="N350" s="307"/>
      <c r="O350" s="307"/>
      <c r="P350" s="307"/>
      <c r="Q350" s="307"/>
      <c r="R350" s="307"/>
      <c r="S350" s="307"/>
      <c r="T350" s="308"/>
      <c r="AT350" s="303" t="s">
        <v>188</v>
      </c>
      <c r="AU350" s="303" t="s">
        <v>77</v>
      </c>
      <c r="AV350" s="302" t="s">
        <v>77</v>
      </c>
      <c r="AW350" s="302" t="s">
        <v>31</v>
      </c>
      <c r="AX350" s="302" t="s">
        <v>68</v>
      </c>
      <c r="AY350" s="303" t="s">
        <v>177</v>
      </c>
    </row>
    <row r="351" spans="2:65" s="310" customFormat="1">
      <c r="B351" s="309"/>
      <c r="D351" s="297" t="s">
        <v>188</v>
      </c>
      <c r="E351" s="311" t="s">
        <v>5</v>
      </c>
      <c r="F351" s="312" t="s">
        <v>510</v>
      </c>
      <c r="H351" s="311" t="s">
        <v>5</v>
      </c>
      <c r="L351" s="309"/>
      <c r="M351" s="313"/>
      <c r="N351" s="314"/>
      <c r="O351" s="314"/>
      <c r="P351" s="314"/>
      <c r="Q351" s="314"/>
      <c r="R351" s="314"/>
      <c r="S351" s="314"/>
      <c r="T351" s="315"/>
      <c r="AT351" s="311" t="s">
        <v>188</v>
      </c>
      <c r="AU351" s="311" t="s">
        <v>77</v>
      </c>
      <c r="AV351" s="310" t="s">
        <v>75</v>
      </c>
      <c r="AW351" s="310" t="s">
        <v>31</v>
      </c>
      <c r="AX351" s="310" t="s">
        <v>68</v>
      </c>
      <c r="AY351" s="311" t="s">
        <v>177</v>
      </c>
    </row>
    <row r="352" spans="2:65" s="302" customFormat="1">
      <c r="B352" s="301"/>
      <c r="D352" s="297" t="s">
        <v>188</v>
      </c>
      <c r="E352" s="303" t="s">
        <v>5</v>
      </c>
      <c r="F352" s="304" t="s">
        <v>511</v>
      </c>
      <c r="H352" s="305">
        <v>12.54</v>
      </c>
      <c r="L352" s="301"/>
      <c r="M352" s="306"/>
      <c r="N352" s="307"/>
      <c r="O352" s="307"/>
      <c r="P352" s="307"/>
      <c r="Q352" s="307"/>
      <c r="R352" s="307"/>
      <c r="S352" s="307"/>
      <c r="T352" s="308"/>
      <c r="AT352" s="303" t="s">
        <v>188</v>
      </c>
      <c r="AU352" s="303" t="s">
        <v>77</v>
      </c>
      <c r="AV352" s="302" t="s">
        <v>77</v>
      </c>
      <c r="AW352" s="302" t="s">
        <v>31</v>
      </c>
      <c r="AX352" s="302" t="s">
        <v>68</v>
      </c>
      <c r="AY352" s="303" t="s">
        <v>177</v>
      </c>
    </row>
    <row r="353" spans="2:65" s="310" customFormat="1">
      <c r="B353" s="309"/>
      <c r="D353" s="297" t="s">
        <v>188</v>
      </c>
      <c r="E353" s="311" t="s">
        <v>5</v>
      </c>
      <c r="F353" s="312" t="s">
        <v>512</v>
      </c>
      <c r="H353" s="311" t="s">
        <v>5</v>
      </c>
      <c r="L353" s="309"/>
      <c r="M353" s="313"/>
      <c r="N353" s="314"/>
      <c r="O353" s="314"/>
      <c r="P353" s="314"/>
      <c r="Q353" s="314"/>
      <c r="R353" s="314"/>
      <c r="S353" s="314"/>
      <c r="T353" s="315"/>
      <c r="AT353" s="311" t="s">
        <v>188</v>
      </c>
      <c r="AU353" s="311" t="s">
        <v>77</v>
      </c>
      <c r="AV353" s="310" t="s">
        <v>75</v>
      </c>
      <c r="AW353" s="310" t="s">
        <v>31</v>
      </c>
      <c r="AX353" s="310" t="s">
        <v>68</v>
      </c>
      <c r="AY353" s="311" t="s">
        <v>177</v>
      </c>
    </row>
    <row r="354" spans="2:65" s="302" customFormat="1">
      <c r="B354" s="301"/>
      <c r="D354" s="297" t="s">
        <v>188</v>
      </c>
      <c r="E354" s="303" t="s">
        <v>5</v>
      </c>
      <c r="F354" s="304" t="s">
        <v>513</v>
      </c>
      <c r="H354" s="305">
        <v>11.305</v>
      </c>
      <c r="L354" s="301"/>
      <c r="M354" s="306"/>
      <c r="N354" s="307"/>
      <c r="O354" s="307"/>
      <c r="P354" s="307"/>
      <c r="Q354" s="307"/>
      <c r="R354" s="307"/>
      <c r="S354" s="307"/>
      <c r="T354" s="308"/>
      <c r="AT354" s="303" t="s">
        <v>188</v>
      </c>
      <c r="AU354" s="303" t="s">
        <v>77</v>
      </c>
      <c r="AV354" s="302" t="s">
        <v>77</v>
      </c>
      <c r="AW354" s="302" t="s">
        <v>31</v>
      </c>
      <c r="AX354" s="302" t="s">
        <v>68</v>
      </c>
      <c r="AY354" s="303" t="s">
        <v>177</v>
      </c>
    </row>
    <row r="355" spans="2:65" s="310" customFormat="1">
      <c r="B355" s="309"/>
      <c r="D355" s="297" t="s">
        <v>188</v>
      </c>
      <c r="E355" s="311" t="s">
        <v>5</v>
      </c>
      <c r="F355" s="312" t="s">
        <v>514</v>
      </c>
      <c r="H355" s="311" t="s">
        <v>5</v>
      </c>
      <c r="L355" s="309"/>
      <c r="M355" s="313"/>
      <c r="N355" s="314"/>
      <c r="O355" s="314"/>
      <c r="P355" s="314"/>
      <c r="Q355" s="314"/>
      <c r="R355" s="314"/>
      <c r="S355" s="314"/>
      <c r="T355" s="315"/>
      <c r="AT355" s="311" t="s">
        <v>188</v>
      </c>
      <c r="AU355" s="311" t="s">
        <v>77</v>
      </c>
      <c r="AV355" s="310" t="s">
        <v>75</v>
      </c>
      <c r="AW355" s="310" t="s">
        <v>31</v>
      </c>
      <c r="AX355" s="310" t="s">
        <v>68</v>
      </c>
      <c r="AY355" s="311" t="s">
        <v>177</v>
      </c>
    </row>
    <row r="356" spans="2:65" s="302" customFormat="1">
      <c r="B356" s="301"/>
      <c r="D356" s="297" t="s">
        <v>188</v>
      </c>
      <c r="E356" s="303" t="s">
        <v>5</v>
      </c>
      <c r="F356" s="304" t="s">
        <v>515</v>
      </c>
      <c r="H356" s="305">
        <v>46.265000000000001</v>
      </c>
      <c r="L356" s="301"/>
      <c r="M356" s="306"/>
      <c r="N356" s="307"/>
      <c r="O356" s="307"/>
      <c r="P356" s="307"/>
      <c r="Q356" s="307"/>
      <c r="R356" s="307"/>
      <c r="S356" s="307"/>
      <c r="T356" s="308"/>
      <c r="AT356" s="303" t="s">
        <v>188</v>
      </c>
      <c r="AU356" s="303" t="s">
        <v>77</v>
      </c>
      <c r="AV356" s="302" t="s">
        <v>77</v>
      </c>
      <c r="AW356" s="302" t="s">
        <v>31</v>
      </c>
      <c r="AX356" s="302" t="s">
        <v>68</v>
      </c>
      <c r="AY356" s="303" t="s">
        <v>177</v>
      </c>
    </row>
    <row r="357" spans="2:65" s="310" customFormat="1">
      <c r="B357" s="309"/>
      <c r="D357" s="297" t="s">
        <v>188</v>
      </c>
      <c r="E357" s="311" t="s">
        <v>5</v>
      </c>
      <c r="F357" s="312" t="s">
        <v>516</v>
      </c>
      <c r="H357" s="311" t="s">
        <v>5</v>
      </c>
      <c r="L357" s="309"/>
      <c r="M357" s="313"/>
      <c r="N357" s="314"/>
      <c r="O357" s="314"/>
      <c r="P357" s="314"/>
      <c r="Q357" s="314"/>
      <c r="R357" s="314"/>
      <c r="S357" s="314"/>
      <c r="T357" s="315"/>
      <c r="AT357" s="311" t="s">
        <v>188</v>
      </c>
      <c r="AU357" s="311" t="s">
        <v>77</v>
      </c>
      <c r="AV357" s="310" t="s">
        <v>75</v>
      </c>
      <c r="AW357" s="310" t="s">
        <v>31</v>
      </c>
      <c r="AX357" s="310" t="s">
        <v>68</v>
      </c>
      <c r="AY357" s="311" t="s">
        <v>177</v>
      </c>
    </row>
    <row r="358" spans="2:65" s="317" customFormat="1">
      <c r="B358" s="316"/>
      <c r="D358" s="297" t="s">
        <v>188</v>
      </c>
      <c r="E358" s="318" t="s">
        <v>5</v>
      </c>
      <c r="F358" s="319" t="s">
        <v>191</v>
      </c>
      <c r="H358" s="320">
        <v>105.971</v>
      </c>
      <c r="L358" s="316"/>
      <c r="M358" s="321"/>
      <c r="N358" s="322"/>
      <c r="O358" s="322"/>
      <c r="P358" s="322"/>
      <c r="Q358" s="322"/>
      <c r="R358" s="322"/>
      <c r="S358" s="322"/>
      <c r="T358" s="323"/>
      <c r="AT358" s="318" t="s">
        <v>188</v>
      </c>
      <c r="AU358" s="318" t="s">
        <v>77</v>
      </c>
      <c r="AV358" s="317" t="s">
        <v>184</v>
      </c>
      <c r="AW358" s="317" t="s">
        <v>31</v>
      </c>
      <c r="AX358" s="317" t="s">
        <v>75</v>
      </c>
      <c r="AY358" s="318" t="s">
        <v>177</v>
      </c>
    </row>
    <row r="359" spans="2:65" s="921" customFormat="1" ht="25.5" customHeight="1">
      <c r="B359" s="207"/>
      <c r="C359" s="286" t="s">
        <v>517</v>
      </c>
      <c r="D359" s="286" t="s">
        <v>179</v>
      </c>
      <c r="E359" s="287" t="s">
        <v>499</v>
      </c>
      <c r="F359" s="288" t="s">
        <v>500</v>
      </c>
      <c r="G359" s="289" t="s">
        <v>225</v>
      </c>
      <c r="H359" s="290">
        <v>10.81</v>
      </c>
      <c r="I359" s="926"/>
      <c r="J359" s="291">
        <f>ROUND(I359*H359,2)</f>
        <v>0</v>
      </c>
      <c r="K359" s="288" t="s">
        <v>183</v>
      </c>
      <c r="L359" s="207"/>
      <c r="M359" s="292" t="s">
        <v>5</v>
      </c>
      <c r="N359" s="293" t="s">
        <v>39</v>
      </c>
      <c r="O359" s="294">
        <v>0.58399999999999996</v>
      </c>
      <c r="P359" s="294">
        <f>O359*H359</f>
        <v>6.31304</v>
      </c>
      <c r="Q359" s="294">
        <v>2.2563399999999998</v>
      </c>
      <c r="R359" s="294">
        <f>Q359*H359</f>
        <v>24.3910354</v>
      </c>
      <c r="S359" s="294">
        <v>0</v>
      </c>
      <c r="T359" s="295">
        <f>S359*H359</f>
        <v>0</v>
      </c>
      <c r="AR359" s="196" t="s">
        <v>184</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184</v>
      </c>
      <c r="BM359" s="196" t="s">
        <v>518</v>
      </c>
    </row>
    <row r="360" spans="2:65" s="921" customFormat="1" ht="81">
      <c r="B360" s="207"/>
      <c r="D360" s="297" t="s">
        <v>186</v>
      </c>
      <c r="F360" s="298" t="s">
        <v>502</v>
      </c>
      <c r="L360" s="207"/>
      <c r="M360" s="299"/>
      <c r="N360" s="925"/>
      <c r="O360" s="925"/>
      <c r="P360" s="925"/>
      <c r="Q360" s="925"/>
      <c r="R360" s="925"/>
      <c r="S360" s="925"/>
      <c r="T360" s="300"/>
      <c r="AT360" s="196" t="s">
        <v>186</v>
      </c>
      <c r="AU360" s="196" t="s">
        <v>77</v>
      </c>
    </row>
    <row r="361" spans="2:65" s="302" customFormat="1">
      <c r="B361" s="301"/>
      <c r="D361" s="297" t="s">
        <v>188</v>
      </c>
      <c r="E361" s="303" t="s">
        <v>5</v>
      </c>
      <c r="F361" s="304" t="s">
        <v>519</v>
      </c>
      <c r="H361" s="305">
        <v>52.658000000000001</v>
      </c>
      <c r="L361" s="301"/>
      <c r="M361" s="306"/>
      <c r="N361" s="307"/>
      <c r="O361" s="307"/>
      <c r="P361" s="307"/>
      <c r="Q361" s="307"/>
      <c r="R361" s="307"/>
      <c r="S361" s="307"/>
      <c r="T361" s="308"/>
      <c r="AT361" s="303" t="s">
        <v>188</v>
      </c>
      <c r="AU361" s="303" t="s">
        <v>77</v>
      </c>
      <c r="AV361" s="302" t="s">
        <v>77</v>
      </c>
      <c r="AW361" s="302" t="s">
        <v>31</v>
      </c>
      <c r="AX361" s="302" t="s">
        <v>68</v>
      </c>
      <c r="AY361" s="303" t="s">
        <v>177</v>
      </c>
    </row>
    <row r="362" spans="2:65" s="302" customFormat="1">
      <c r="B362" s="301"/>
      <c r="D362" s="297" t="s">
        <v>188</v>
      </c>
      <c r="E362" s="303" t="s">
        <v>5</v>
      </c>
      <c r="F362" s="304" t="s">
        <v>520</v>
      </c>
      <c r="H362" s="305">
        <v>-41.847999999999999</v>
      </c>
      <c r="L362" s="301"/>
      <c r="M362" s="306"/>
      <c r="N362" s="307"/>
      <c r="O362" s="307"/>
      <c r="P362" s="307"/>
      <c r="Q362" s="307"/>
      <c r="R362" s="307"/>
      <c r="S362" s="307"/>
      <c r="T362" s="308"/>
      <c r="AT362" s="303" t="s">
        <v>188</v>
      </c>
      <c r="AU362" s="303" t="s">
        <v>77</v>
      </c>
      <c r="AV362" s="302" t="s">
        <v>77</v>
      </c>
      <c r="AW362" s="302" t="s">
        <v>31</v>
      </c>
      <c r="AX362" s="302" t="s">
        <v>68</v>
      </c>
      <c r="AY362" s="303" t="s">
        <v>177</v>
      </c>
    </row>
    <row r="363" spans="2:65" s="310" customFormat="1">
      <c r="B363" s="309"/>
      <c r="D363" s="297" t="s">
        <v>188</v>
      </c>
      <c r="E363" s="311" t="s">
        <v>5</v>
      </c>
      <c r="F363" s="312" t="s">
        <v>521</v>
      </c>
      <c r="H363" s="311" t="s">
        <v>5</v>
      </c>
      <c r="L363" s="309"/>
      <c r="M363" s="313"/>
      <c r="N363" s="314"/>
      <c r="O363" s="314"/>
      <c r="P363" s="314"/>
      <c r="Q363" s="314"/>
      <c r="R363" s="314"/>
      <c r="S363" s="314"/>
      <c r="T363" s="315"/>
      <c r="AT363" s="311" t="s">
        <v>188</v>
      </c>
      <c r="AU363" s="311" t="s">
        <v>77</v>
      </c>
      <c r="AV363" s="310" t="s">
        <v>75</v>
      </c>
      <c r="AW363" s="310" t="s">
        <v>31</v>
      </c>
      <c r="AX363" s="310" t="s">
        <v>68</v>
      </c>
      <c r="AY363" s="311" t="s">
        <v>177</v>
      </c>
    </row>
    <row r="364" spans="2:65" s="317" customFormat="1">
      <c r="B364" s="316"/>
      <c r="D364" s="297" t="s">
        <v>188</v>
      </c>
      <c r="E364" s="318" t="s">
        <v>5</v>
      </c>
      <c r="F364" s="319" t="s">
        <v>191</v>
      </c>
      <c r="H364" s="320">
        <v>10.81</v>
      </c>
      <c r="L364" s="316"/>
      <c r="M364" s="321"/>
      <c r="N364" s="322"/>
      <c r="O364" s="322"/>
      <c r="P364" s="322"/>
      <c r="Q364" s="322"/>
      <c r="R364" s="322"/>
      <c r="S364" s="322"/>
      <c r="T364" s="323"/>
      <c r="AT364" s="318" t="s">
        <v>188</v>
      </c>
      <c r="AU364" s="318" t="s">
        <v>77</v>
      </c>
      <c r="AV364" s="317" t="s">
        <v>184</v>
      </c>
      <c r="AW364" s="317" t="s">
        <v>31</v>
      </c>
      <c r="AX364" s="317" t="s">
        <v>75</v>
      </c>
      <c r="AY364" s="318" t="s">
        <v>177</v>
      </c>
    </row>
    <row r="365" spans="2:65" s="921" customFormat="1" ht="25.5" customHeight="1">
      <c r="B365" s="207"/>
      <c r="C365" s="286" t="s">
        <v>522</v>
      </c>
      <c r="D365" s="286" t="s">
        <v>179</v>
      </c>
      <c r="E365" s="287" t="s">
        <v>523</v>
      </c>
      <c r="F365" s="288" t="s">
        <v>524</v>
      </c>
      <c r="G365" s="289" t="s">
        <v>225</v>
      </c>
      <c r="H365" s="290">
        <v>5.7240000000000002</v>
      </c>
      <c r="I365" s="926"/>
      <c r="J365" s="291">
        <f>ROUND(I365*H365,2)</f>
        <v>0</v>
      </c>
      <c r="K365" s="288" t="s">
        <v>183</v>
      </c>
      <c r="L365" s="207"/>
      <c r="M365" s="292" t="s">
        <v>5</v>
      </c>
      <c r="N365" s="293" t="s">
        <v>39</v>
      </c>
      <c r="O365" s="294">
        <v>0.629</v>
      </c>
      <c r="P365" s="294">
        <f>O365*H365</f>
        <v>3.6003959999999999</v>
      </c>
      <c r="Q365" s="294">
        <v>2.45329</v>
      </c>
      <c r="R365" s="294">
        <f>Q365*H365</f>
        <v>14.04263196</v>
      </c>
      <c r="S365" s="294">
        <v>0</v>
      </c>
      <c r="T365" s="295">
        <f>S365*H365</f>
        <v>0</v>
      </c>
      <c r="AR365" s="196" t="s">
        <v>184</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184</v>
      </c>
      <c r="BM365" s="196" t="s">
        <v>525</v>
      </c>
    </row>
    <row r="366" spans="2:65" s="921" customFormat="1" ht="94.5">
      <c r="B366" s="207"/>
      <c r="D366" s="297" t="s">
        <v>186</v>
      </c>
      <c r="F366" s="298" t="s">
        <v>526</v>
      </c>
      <c r="L366" s="207"/>
      <c r="M366" s="299"/>
      <c r="N366" s="925"/>
      <c r="O366" s="925"/>
      <c r="P366" s="925"/>
      <c r="Q366" s="925"/>
      <c r="R366" s="925"/>
      <c r="S366" s="925"/>
      <c r="T366" s="300"/>
      <c r="AT366" s="196" t="s">
        <v>186</v>
      </c>
      <c r="AU366" s="196" t="s">
        <v>77</v>
      </c>
    </row>
    <row r="367" spans="2:65" s="302" customFormat="1">
      <c r="B367" s="301"/>
      <c r="D367" s="297" t="s">
        <v>188</v>
      </c>
      <c r="E367" s="303" t="s">
        <v>5</v>
      </c>
      <c r="F367" s="304" t="s">
        <v>527</v>
      </c>
      <c r="H367" s="305">
        <v>5.7240000000000002</v>
      </c>
      <c r="L367" s="301"/>
      <c r="M367" s="306"/>
      <c r="N367" s="307"/>
      <c r="O367" s="307"/>
      <c r="P367" s="307"/>
      <c r="Q367" s="307"/>
      <c r="R367" s="307"/>
      <c r="S367" s="307"/>
      <c r="T367" s="308"/>
      <c r="AT367" s="303" t="s">
        <v>188</v>
      </c>
      <c r="AU367" s="303" t="s">
        <v>77</v>
      </c>
      <c r="AV367" s="302" t="s">
        <v>77</v>
      </c>
      <c r="AW367" s="302" t="s">
        <v>31</v>
      </c>
      <c r="AX367" s="302" t="s">
        <v>68</v>
      </c>
      <c r="AY367" s="303" t="s">
        <v>177</v>
      </c>
    </row>
    <row r="368" spans="2:65" s="310" customFormat="1">
      <c r="B368" s="309"/>
      <c r="D368" s="297" t="s">
        <v>188</v>
      </c>
      <c r="E368" s="311" t="s">
        <v>5</v>
      </c>
      <c r="F368" s="312" t="s">
        <v>528</v>
      </c>
      <c r="H368" s="311" t="s">
        <v>5</v>
      </c>
      <c r="L368" s="309"/>
      <c r="M368" s="313"/>
      <c r="N368" s="314"/>
      <c r="O368" s="314"/>
      <c r="P368" s="314"/>
      <c r="Q368" s="314"/>
      <c r="R368" s="314"/>
      <c r="S368" s="314"/>
      <c r="T368" s="315"/>
      <c r="AT368" s="311" t="s">
        <v>188</v>
      </c>
      <c r="AU368" s="311" t="s">
        <v>77</v>
      </c>
      <c r="AV368" s="310" t="s">
        <v>75</v>
      </c>
      <c r="AW368" s="310" t="s">
        <v>31</v>
      </c>
      <c r="AX368" s="310" t="s">
        <v>68</v>
      </c>
      <c r="AY368" s="311" t="s">
        <v>177</v>
      </c>
    </row>
    <row r="369" spans="2:65" s="317" customFormat="1">
      <c r="B369" s="316"/>
      <c r="D369" s="297" t="s">
        <v>188</v>
      </c>
      <c r="E369" s="318" t="s">
        <v>5</v>
      </c>
      <c r="F369" s="319" t="s">
        <v>191</v>
      </c>
      <c r="H369" s="320">
        <v>5.7240000000000002</v>
      </c>
      <c r="L369" s="316"/>
      <c r="M369" s="321"/>
      <c r="N369" s="322"/>
      <c r="O369" s="322"/>
      <c r="P369" s="322"/>
      <c r="Q369" s="322"/>
      <c r="R369" s="322"/>
      <c r="S369" s="322"/>
      <c r="T369" s="323"/>
      <c r="AT369" s="318" t="s">
        <v>188</v>
      </c>
      <c r="AU369" s="318" t="s">
        <v>77</v>
      </c>
      <c r="AV369" s="317" t="s">
        <v>184</v>
      </c>
      <c r="AW369" s="317" t="s">
        <v>31</v>
      </c>
      <c r="AX369" s="317" t="s">
        <v>75</v>
      </c>
      <c r="AY369" s="318" t="s">
        <v>177</v>
      </c>
    </row>
    <row r="370" spans="2:65" s="921" customFormat="1" ht="16.5" customHeight="1">
      <c r="B370" s="207"/>
      <c r="C370" s="286" t="s">
        <v>529</v>
      </c>
      <c r="D370" s="286" t="s">
        <v>179</v>
      </c>
      <c r="E370" s="287" t="s">
        <v>530</v>
      </c>
      <c r="F370" s="288" t="s">
        <v>531</v>
      </c>
      <c r="G370" s="289" t="s">
        <v>182</v>
      </c>
      <c r="H370" s="290">
        <v>22.86</v>
      </c>
      <c r="I370" s="926"/>
      <c r="J370" s="291">
        <f>ROUND(I370*H370,2)</f>
        <v>0</v>
      </c>
      <c r="K370" s="288" t="s">
        <v>183</v>
      </c>
      <c r="L370" s="207"/>
      <c r="M370" s="292" t="s">
        <v>5</v>
      </c>
      <c r="N370" s="293" t="s">
        <v>39</v>
      </c>
      <c r="O370" s="294">
        <v>0.3</v>
      </c>
      <c r="P370" s="294">
        <f>O370*H370</f>
        <v>6.8579999999999997</v>
      </c>
      <c r="Q370" s="294">
        <v>2.47E-3</v>
      </c>
      <c r="R370" s="294">
        <f>Q370*H370</f>
        <v>5.6464199999999999E-2</v>
      </c>
      <c r="S370" s="294">
        <v>0</v>
      </c>
      <c r="T370" s="295">
        <f>S370*H370</f>
        <v>0</v>
      </c>
      <c r="AR370" s="196" t="s">
        <v>184</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184</v>
      </c>
      <c r="BM370" s="196" t="s">
        <v>532</v>
      </c>
    </row>
    <row r="371" spans="2:65" s="921" customFormat="1" ht="40.5">
      <c r="B371" s="207"/>
      <c r="D371" s="297" t="s">
        <v>186</v>
      </c>
      <c r="F371" s="298" t="s">
        <v>533</v>
      </c>
      <c r="L371" s="207"/>
      <c r="M371" s="299"/>
      <c r="N371" s="925"/>
      <c r="O371" s="925"/>
      <c r="P371" s="925"/>
      <c r="Q371" s="925"/>
      <c r="R371" s="925"/>
      <c r="S371" s="925"/>
      <c r="T371" s="300"/>
      <c r="AT371" s="196" t="s">
        <v>186</v>
      </c>
      <c r="AU371" s="196" t="s">
        <v>77</v>
      </c>
    </row>
    <row r="372" spans="2:65" s="302" customFormat="1">
      <c r="B372" s="301"/>
      <c r="D372" s="297" t="s">
        <v>188</v>
      </c>
      <c r="E372" s="303" t="s">
        <v>5</v>
      </c>
      <c r="F372" s="304" t="s">
        <v>534</v>
      </c>
      <c r="H372" s="305">
        <v>22.86</v>
      </c>
      <c r="L372" s="301"/>
      <c r="M372" s="306"/>
      <c r="N372" s="307"/>
      <c r="O372" s="307"/>
      <c r="P372" s="307"/>
      <c r="Q372" s="307"/>
      <c r="R372" s="307"/>
      <c r="S372" s="307"/>
      <c r="T372" s="308"/>
      <c r="AT372" s="303" t="s">
        <v>188</v>
      </c>
      <c r="AU372" s="303" t="s">
        <v>77</v>
      </c>
      <c r="AV372" s="302" t="s">
        <v>77</v>
      </c>
      <c r="AW372" s="302" t="s">
        <v>31</v>
      </c>
      <c r="AX372" s="302" t="s">
        <v>68</v>
      </c>
      <c r="AY372" s="303" t="s">
        <v>177</v>
      </c>
    </row>
    <row r="373" spans="2:65" s="317" customFormat="1">
      <c r="B373" s="316"/>
      <c r="D373" s="297" t="s">
        <v>188</v>
      </c>
      <c r="E373" s="318" t="s">
        <v>5</v>
      </c>
      <c r="F373" s="319" t="s">
        <v>191</v>
      </c>
      <c r="H373" s="320">
        <v>22.86</v>
      </c>
      <c r="L373" s="316"/>
      <c r="M373" s="321"/>
      <c r="N373" s="322"/>
      <c r="O373" s="322"/>
      <c r="P373" s="322"/>
      <c r="Q373" s="322"/>
      <c r="R373" s="322"/>
      <c r="S373" s="322"/>
      <c r="T373" s="323"/>
      <c r="AT373" s="318" t="s">
        <v>188</v>
      </c>
      <c r="AU373" s="318" t="s">
        <v>77</v>
      </c>
      <c r="AV373" s="317" t="s">
        <v>184</v>
      </c>
      <c r="AW373" s="317" t="s">
        <v>31</v>
      </c>
      <c r="AX373" s="317" t="s">
        <v>75</v>
      </c>
      <c r="AY373" s="318" t="s">
        <v>177</v>
      </c>
    </row>
    <row r="374" spans="2:65" s="921" customFormat="1" ht="16.5" customHeight="1">
      <c r="B374" s="207"/>
      <c r="C374" s="286" t="s">
        <v>535</v>
      </c>
      <c r="D374" s="286" t="s">
        <v>179</v>
      </c>
      <c r="E374" s="287" t="s">
        <v>536</v>
      </c>
      <c r="F374" s="288" t="s">
        <v>537</v>
      </c>
      <c r="G374" s="289" t="s">
        <v>182</v>
      </c>
      <c r="H374" s="290">
        <v>22.86</v>
      </c>
      <c r="I374" s="926"/>
      <c r="J374" s="291">
        <f>ROUND(I374*H374,2)</f>
        <v>0</v>
      </c>
      <c r="K374" s="288" t="s">
        <v>183</v>
      </c>
      <c r="L374" s="207"/>
      <c r="M374" s="292" t="s">
        <v>5</v>
      </c>
      <c r="N374" s="293" t="s">
        <v>39</v>
      </c>
      <c r="O374" s="294">
        <v>0.152</v>
      </c>
      <c r="P374" s="294">
        <f>O374*H374</f>
        <v>3.47472</v>
      </c>
      <c r="Q374" s="294">
        <v>0</v>
      </c>
      <c r="R374" s="294">
        <f>Q374*H374</f>
        <v>0</v>
      </c>
      <c r="S374" s="294">
        <v>0</v>
      </c>
      <c r="T374" s="295">
        <f>S374*H374</f>
        <v>0</v>
      </c>
      <c r="AR374" s="196" t="s">
        <v>184</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184</v>
      </c>
      <c r="BM374" s="196" t="s">
        <v>538</v>
      </c>
    </row>
    <row r="375" spans="2:65" s="921" customFormat="1" ht="40.5">
      <c r="B375" s="207"/>
      <c r="D375" s="297" t="s">
        <v>186</v>
      </c>
      <c r="F375" s="298" t="s">
        <v>533</v>
      </c>
      <c r="L375" s="207"/>
      <c r="M375" s="299"/>
      <c r="N375" s="925"/>
      <c r="O375" s="925"/>
      <c r="P375" s="925"/>
      <c r="Q375" s="925"/>
      <c r="R375" s="925"/>
      <c r="S375" s="925"/>
      <c r="T375" s="300"/>
      <c r="AT375" s="196" t="s">
        <v>186</v>
      </c>
      <c r="AU375" s="196" t="s">
        <v>77</v>
      </c>
    </row>
    <row r="376" spans="2:65" s="921" customFormat="1" ht="16.5" customHeight="1">
      <c r="B376" s="207"/>
      <c r="C376" s="286" t="s">
        <v>539</v>
      </c>
      <c r="D376" s="286" t="s">
        <v>179</v>
      </c>
      <c r="E376" s="287" t="s">
        <v>540</v>
      </c>
      <c r="F376" s="288" t="s">
        <v>541</v>
      </c>
      <c r="G376" s="289" t="s">
        <v>422</v>
      </c>
      <c r="H376" s="290">
        <v>0.71599999999999997</v>
      </c>
      <c r="I376" s="926"/>
      <c r="J376" s="291">
        <f>ROUND(I376*H376,2)</f>
        <v>0</v>
      </c>
      <c r="K376" s="288" t="s">
        <v>183</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184</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184</v>
      </c>
      <c r="BM376" s="196" t="s">
        <v>542</v>
      </c>
    </row>
    <row r="377" spans="2:65" s="921" customFormat="1" ht="27">
      <c r="B377" s="207"/>
      <c r="D377" s="297" t="s">
        <v>186</v>
      </c>
      <c r="F377" s="298" t="s">
        <v>495</v>
      </c>
      <c r="L377" s="207"/>
      <c r="M377" s="299"/>
      <c r="N377" s="925"/>
      <c r="O377" s="925"/>
      <c r="P377" s="925"/>
      <c r="Q377" s="925"/>
      <c r="R377" s="925"/>
      <c r="S377" s="925"/>
      <c r="T377" s="300"/>
      <c r="AT377" s="196" t="s">
        <v>186</v>
      </c>
      <c r="AU377" s="196" t="s">
        <v>77</v>
      </c>
    </row>
    <row r="378" spans="2:65" s="302" customFormat="1">
      <c r="B378" s="301"/>
      <c r="D378" s="297" t="s">
        <v>188</v>
      </c>
      <c r="E378" s="303" t="s">
        <v>5</v>
      </c>
      <c r="F378" s="304" t="s">
        <v>543</v>
      </c>
      <c r="H378" s="305">
        <v>0.71599999999999997</v>
      </c>
      <c r="L378" s="301"/>
      <c r="M378" s="306"/>
      <c r="N378" s="307"/>
      <c r="O378" s="307"/>
      <c r="P378" s="307"/>
      <c r="Q378" s="307"/>
      <c r="R378" s="307"/>
      <c r="S378" s="307"/>
      <c r="T378" s="308"/>
      <c r="AT378" s="303" t="s">
        <v>188</v>
      </c>
      <c r="AU378" s="303" t="s">
        <v>77</v>
      </c>
      <c r="AV378" s="302" t="s">
        <v>77</v>
      </c>
      <c r="AW378" s="302" t="s">
        <v>31</v>
      </c>
      <c r="AX378" s="302" t="s">
        <v>68</v>
      </c>
      <c r="AY378" s="303" t="s">
        <v>177</v>
      </c>
    </row>
    <row r="379" spans="2:65" s="310" customFormat="1">
      <c r="B379" s="309"/>
      <c r="D379" s="297" t="s">
        <v>188</v>
      </c>
      <c r="E379" s="311" t="s">
        <v>5</v>
      </c>
      <c r="F379" s="312" t="s">
        <v>544</v>
      </c>
      <c r="H379" s="311" t="s">
        <v>5</v>
      </c>
      <c r="L379" s="309"/>
      <c r="M379" s="313"/>
      <c r="N379" s="314"/>
      <c r="O379" s="314"/>
      <c r="P379" s="314"/>
      <c r="Q379" s="314"/>
      <c r="R379" s="314"/>
      <c r="S379" s="314"/>
      <c r="T379" s="315"/>
      <c r="AT379" s="311" t="s">
        <v>188</v>
      </c>
      <c r="AU379" s="311" t="s">
        <v>77</v>
      </c>
      <c r="AV379" s="310" t="s">
        <v>75</v>
      </c>
      <c r="AW379" s="310" t="s">
        <v>31</v>
      </c>
      <c r="AX379" s="310" t="s">
        <v>68</v>
      </c>
      <c r="AY379" s="311" t="s">
        <v>177</v>
      </c>
    </row>
    <row r="380" spans="2:65" s="317" customFormat="1">
      <c r="B380" s="316"/>
      <c r="D380" s="297" t="s">
        <v>188</v>
      </c>
      <c r="E380" s="318" t="s">
        <v>5</v>
      </c>
      <c r="F380" s="319" t="s">
        <v>191</v>
      </c>
      <c r="H380" s="320">
        <v>0.71599999999999997</v>
      </c>
      <c r="L380" s="316"/>
      <c r="M380" s="321"/>
      <c r="N380" s="322"/>
      <c r="O380" s="322"/>
      <c r="P380" s="322"/>
      <c r="Q380" s="322"/>
      <c r="R380" s="322"/>
      <c r="S380" s="322"/>
      <c r="T380" s="323"/>
      <c r="AT380" s="318" t="s">
        <v>188</v>
      </c>
      <c r="AU380" s="318" t="s">
        <v>77</v>
      </c>
      <c r="AV380" s="317" t="s">
        <v>184</v>
      </c>
      <c r="AW380" s="317" t="s">
        <v>31</v>
      </c>
      <c r="AX380" s="317" t="s">
        <v>75</v>
      </c>
      <c r="AY380" s="318" t="s">
        <v>177</v>
      </c>
    </row>
    <row r="381" spans="2:65" s="921" customFormat="1" ht="16.5" customHeight="1">
      <c r="B381" s="207"/>
      <c r="C381" s="286" t="s">
        <v>545</v>
      </c>
      <c r="D381" s="286" t="s">
        <v>179</v>
      </c>
      <c r="E381" s="287" t="s">
        <v>546</v>
      </c>
      <c r="F381" s="288" t="s">
        <v>547</v>
      </c>
      <c r="G381" s="289" t="s">
        <v>194</v>
      </c>
      <c r="H381" s="290">
        <v>11</v>
      </c>
      <c r="I381" s="926"/>
      <c r="J381" s="291">
        <f>ROUND(I381*H381,2)</f>
        <v>0</v>
      </c>
      <c r="K381" s="288" t="s">
        <v>183</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184</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184</v>
      </c>
      <c r="BM381" s="196" t="s">
        <v>548</v>
      </c>
    </row>
    <row r="382" spans="2:65" s="302" customFormat="1">
      <c r="B382" s="301"/>
      <c r="D382" s="297" t="s">
        <v>188</v>
      </c>
      <c r="E382" s="303" t="s">
        <v>5</v>
      </c>
      <c r="F382" s="304" t="s">
        <v>549</v>
      </c>
      <c r="H382" s="305">
        <v>11</v>
      </c>
      <c r="L382" s="301"/>
      <c r="M382" s="306"/>
      <c r="N382" s="307"/>
      <c r="O382" s="307"/>
      <c r="P382" s="307"/>
      <c r="Q382" s="307"/>
      <c r="R382" s="307"/>
      <c r="S382" s="307"/>
      <c r="T382" s="308"/>
      <c r="AT382" s="303" t="s">
        <v>188</v>
      </c>
      <c r="AU382" s="303" t="s">
        <v>77</v>
      </c>
      <c r="AV382" s="302" t="s">
        <v>77</v>
      </c>
      <c r="AW382" s="302" t="s">
        <v>31</v>
      </c>
      <c r="AX382" s="302" t="s">
        <v>68</v>
      </c>
      <c r="AY382" s="303" t="s">
        <v>177</v>
      </c>
    </row>
    <row r="383" spans="2:65" s="317" customFormat="1">
      <c r="B383" s="316"/>
      <c r="D383" s="297" t="s">
        <v>188</v>
      </c>
      <c r="E383" s="318" t="s">
        <v>5</v>
      </c>
      <c r="F383" s="319" t="s">
        <v>191</v>
      </c>
      <c r="H383" s="320">
        <v>11</v>
      </c>
      <c r="L383" s="316"/>
      <c r="M383" s="321"/>
      <c r="N383" s="322"/>
      <c r="O383" s="322"/>
      <c r="P383" s="322"/>
      <c r="Q383" s="322"/>
      <c r="R383" s="322"/>
      <c r="S383" s="322"/>
      <c r="T383" s="323"/>
      <c r="AT383" s="318" t="s">
        <v>188</v>
      </c>
      <c r="AU383" s="318" t="s">
        <v>77</v>
      </c>
      <c r="AV383" s="317" t="s">
        <v>184</v>
      </c>
      <c r="AW383" s="317" t="s">
        <v>31</v>
      </c>
      <c r="AX383" s="317" t="s">
        <v>75</v>
      </c>
      <c r="AY383" s="318" t="s">
        <v>177</v>
      </c>
    </row>
    <row r="384" spans="2:65" s="921" customFormat="1" ht="16.5" customHeight="1">
      <c r="B384" s="207"/>
      <c r="C384" s="324" t="s">
        <v>550</v>
      </c>
      <c r="D384" s="324" t="s">
        <v>440</v>
      </c>
      <c r="E384" s="325" t="s">
        <v>551</v>
      </c>
      <c r="F384" s="326" t="s">
        <v>552</v>
      </c>
      <c r="G384" s="327" t="s">
        <v>182</v>
      </c>
      <c r="H384" s="328">
        <v>93.188000000000002</v>
      </c>
      <c r="I384" s="928"/>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222</v>
      </c>
      <c r="AT384" s="196" t="s">
        <v>440</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184</v>
      </c>
      <c r="BM384" s="196" t="s">
        <v>553</v>
      </c>
    </row>
    <row r="385" spans="2:65" s="302" customFormat="1">
      <c r="B385" s="301"/>
      <c r="D385" s="297" t="s">
        <v>188</v>
      </c>
      <c r="E385" s="303" t="s">
        <v>5</v>
      </c>
      <c r="F385" s="304" t="s">
        <v>554</v>
      </c>
      <c r="H385" s="305">
        <v>33</v>
      </c>
      <c r="L385" s="301"/>
      <c r="M385" s="306"/>
      <c r="N385" s="307"/>
      <c r="O385" s="307"/>
      <c r="P385" s="307"/>
      <c r="Q385" s="307"/>
      <c r="R385" s="307"/>
      <c r="S385" s="307"/>
      <c r="T385" s="308"/>
      <c r="AT385" s="303" t="s">
        <v>188</v>
      </c>
      <c r="AU385" s="303" t="s">
        <v>77</v>
      </c>
      <c r="AV385" s="302" t="s">
        <v>77</v>
      </c>
      <c r="AW385" s="302" t="s">
        <v>31</v>
      </c>
      <c r="AX385" s="302" t="s">
        <v>68</v>
      </c>
      <c r="AY385" s="303" t="s">
        <v>177</v>
      </c>
    </row>
    <row r="386" spans="2:65" s="302" customFormat="1">
      <c r="B386" s="301"/>
      <c r="D386" s="297" t="s">
        <v>188</v>
      </c>
      <c r="E386" s="303" t="s">
        <v>5</v>
      </c>
      <c r="F386" s="304" t="s">
        <v>555</v>
      </c>
      <c r="H386" s="305">
        <v>53.625</v>
      </c>
      <c r="L386" s="301"/>
      <c r="M386" s="306"/>
      <c r="N386" s="307"/>
      <c r="O386" s="307"/>
      <c r="P386" s="307"/>
      <c r="Q386" s="307"/>
      <c r="R386" s="307"/>
      <c r="S386" s="307"/>
      <c r="T386" s="308"/>
      <c r="AT386" s="303" t="s">
        <v>188</v>
      </c>
      <c r="AU386" s="303" t="s">
        <v>77</v>
      </c>
      <c r="AV386" s="302" t="s">
        <v>77</v>
      </c>
      <c r="AW386" s="302" t="s">
        <v>31</v>
      </c>
      <c r="AX386" s="302" t="s">
        <v>68</v>
      </c>
      <c r="AY386" s="303" t="s">
        <v>177</v>
      </c>
    </row>
    <row r="387" spans="2:65" s="302" customFormat="1">
      <c r="B387" s="301"/>
      <c r="D387" s="297" t="s">
        <v>188</v>
      </c>
      <c r="E387" s="303" t="s">
        <v>5</v>
      </c>
      <c r="F387" s="304" t="s">
        <v>556</v>
      </c>
      <c r="H387" s="305">
        <v>6.5629999999999997</v>
      </c>
      <c r="L387" s="301"/>
      <c r="M387" s="306"/>
      <c r="N387" s="307"/>
      <c r="O387" s="307"/>
      <c r="P387" s="307"/>
      <c r="Q387" s="307"/>
      <c r="R387" s="307"/>
      <c r="S387" s="307"/>
      <c r="T387" s="308"/>
      <c r="AT387" s="303" t="s">
        <v>188</v>
      </c>
      <c r="AU387" s="303" t="s">
        <v>77</v>
      </c>
      <c r="AV387" s="302" t="s">
        <v>77</v>
      </c>
      <c r="AW387" s="302" t="s">
        <v>31</v>
      </c>
      <c r="AX387" s="302" t="s">
        <v>68</v>
      </c>
      <c r="AY387" s="303" t="s">
        <v>177</v>
      </c>
    </row>
    <row r="388" spans="2:65" s="317" customFormat="1">
      <c r="B388" s="316"/>
      <c r="D388" s="297" t="s">
        <v>188</v>
      </c>
      <c r="E388" s="318" t="s">
        <v>5</v>
      </c>
      <c r="F388" s="319" t="s">
        <v>191</v>
      </c>
      <c r="H388" s="320">
        <v>93.188000000000002</v>
      </c>
      <c r="L388" s="316"/>
      <c r="M388" s="321"/>
      <c r="N388" s="322"/>
      <c r="O388" s="322"/>
      <c r="P388" s="322"/>
      <c r="Q388" s="322"/>
      <c r="R388" s="322"/>
      <c r="S388" s="322"/>
      <c r="T388" s="323"/>
      <c r="AT388" s="318" t="s">
        <v>188</v>
      </c>
      <c r="AU388" s="318" t="s">
        <v>77</v>
      </c>
      <c r="AV388" s="317" t="s">
        <v>184</v>
      </c>
      <c r="AW388" s="317" t="s">
        <v>31</v>
      </c>
      <c r="AX388" s="317" t="s">
        <v>75</v>
      </c>
      <c r="AY388" s="318" t="s">
        <v>177</v>
      </c>
    </row>
    <row r="389" spans="2:65" s="921" customFormat="1" ht="25.5" customHeight="1">
      <c r="B389" s="207"/>
      <c r="C389" s="286" t="s">
        <v>557</v>
      </c>
      <c r="D389" s="286" t="s">
        <v>179</v>
      </c>
      <c r="E389" s="287" t="s">
        <v>558</v>
      </c>
      <c r="F389" s="288" t="s">
        <v>559</v>
      </c>
      <c r="G389" s="289" t="s">
        <v>225</v>
      </c>
      <c r="H389" s="290">
        <v>51.121000000000002</v>
      </c>
      <c r="I389" s="926"/>
      <c r="J389" s="291">
        <f>ROUND(I389*H389,2)</f>
        <v>0</v>
      </c>
      <c r="K389" s="288" t="s">
        <v>183</v>
      </c>
      <c r="L389" s="207"/>
      <c r="M389" s="292" t="s">
        <v>5</v>
      </c>
      <c r="N389" s="293" t="s">
        <v>39</v>
      </c>
      <c r="O389" s="294">
        <v>0.58399999999999996</v>
      </c>
      <c r="P389" s="294">
        <f>O389*H389</f>
        <v>29.854664</v>
      </c>
      <c r="Q389" s="294">
        <v>2.45329</v>
      </c>
      <c r="R389" s="294">
        <f>Q389*H389</f>
        <v>125.41463809</v>
      </c>
      <c r="S389" s="294">
        <v>0</v>
      </c>
      <c r="T389" s="295">
        <f>S389*H389</f>
        <v>0</v>
      </c>
      <c r="AR389" s="196" t="s">
        <v>184</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184</v>
      </c>
      <c r="BM389" s="196" t="s">
        <v>560</v>
      </c>
    </row>
    <row r="390" spans="2:65" s="921" customFormat="1" ht="81">
      <c r="B390" s="207"/>
      <c r="D390" s="297" t="s">
        <v>186</v>
      </c>
      <c r="F390" s="298" t="s">
        <v>502</v>
      </c>
      <c r="L390" s="207"/>
      <c r="M390" s="299"/>
      <c r="N390" s="925"/>
      <c r="O390" s="925"/>
      <c r="P390" s="925"/>
      <c r="Q390" s="925"/>
      <c r="R390" s="925"/>
      <c r="S390" s="925"/>
      <c r="T390" s="300"/>
      <c r="AT390" s="196" t="s">
        <v>186</v>
      </c>
      <c r="AU390" s="196" t="s">
        <v>77</v>
      </c>
    </row>
    <row r="391" spans="2:65" s="302" customFormat="1">
      <c r="B391" s="301"/>
      <c r="D391" s="297" t="s">
        <v>188</v>
      </c>
      <c r="E391" s="303" t="s">
        <v>5</v>
      </c>
      <c r="F391" s="304" t="s">
        <v>561</v>
      </c>
      <c r="H391" s="305">
        <v>7.92</v>
      </c>
      <c r="L391" s="301"/>
      <c r="M391" s="306"/>
      <c r="N391" s="307"/>
      <c r="O391" s="307"/>
      <c r="P391" s="307"/>
      <c r="Q391" s="307"/>
      <c r="R391" s="307"/>
      <c r="S391" s="307"/>
      <c r="T391" s="308"/>
      <c r="AT391" s="303" t="s">
        <v>188</v>
      </c>
      <c r="AU391" s="303" t="s">
        <v>77</v>
      </c>
      <c r="AV391" s="302" t="s">
        <v>77</v>
      </c>
      <c r="AW391" s="302" t="s">
        <v>31</v>
      </c>
      <c r="AX391" s="302" t="s">
        <v>68</v>
      </c>
      <c r="AY391" s="303" t="s">
        <v>177</v>
      </c>
    </row>
    <row r="392" spans="2:65" s="302" customFormat="1">
      <c r="B392" s="301"/>
      <c r="D392" s="297" t="s">
        <v>188</v>
      </c>
      <c r="E392" s="303" t="s">
        <v>5</v>
      </c>
      <c r="F392" s="304" t="s">
        <v>562</v>
      </c>
      <c r="H392" s="305">
        <v>12.012</v>
      </c>
      <c r="L392" s="301"/>
      <c r="M392" s="306"/>
      <c r="N392" s="307"/>
      <c r="O392" s="307"/>
      <c r="P392" s="307"/>
      <c r="Q392" s="307"/>
      <c r="R392" s="307"/>
      <c r="S392" s="307"/>
      <c r="T392" s="308"/>
      <c r="AT392" s="303" t="s">
        <v>188</v>
      </c>
      <c r="AU392" s="303" t="s">
        <v>77</v>
      </c>
      <c r="AV392" s="302" t="s">
        <v>77</v>
      </c>
      <c r="AW392" s="302" t="s">
        <v>31</v>
      </c>
      <c r="AX392" s="302" t="s">
        <v>68</v>
      </c>
      <c r="AY392" s="303" t="s">
        <v>177</v>
      </c>
    </row>
    <row r="393" spans="2:65" s="302" customFormat="1">
      <c r="B393" s="301"/>
      <c r="D393" s="297" t="s">
        <v>188</v>
      </c>
      <c r="E393" s="303" t="s">
        <v>5</v>
      </c>
      <c r="F393" s="304" t="s">
        <v>563</v>
      </c>
      <c r="H393" s="305">
        <v>3.06</v>
      </c>
      <c r="L393" s="301"/>
      <c r="M393" s="306"/>
      <c r="N393" s="307"/>
      <c r="O393" s="307"/>
      <c r="P393" s="307"/>
      <c r="Q393" s="307"/>
      <c r="R393" s="307"/>
      <c r="S393" s="307"/>
      <c r="T393" s="308"/>
      <c r="AT393" s="303" t="s">
        <v>188</v>
      </c>
      <c r="AU393" s="303" t="s">
        <v>77</v>
      </c>
      <c r="AV393" s="302" t="s">
        <v>77</v>
      </c>
      <c r="AW393" s="302" t="s">
        <v>31</v>
      </c>
      <c r="AX393" s="302" t="s">
        <v>68</v>
      </c>
      <c r="AY393" s="303" t="s">
        <v>177</v>
      </c>
    </row>
    <row r="394" spans="2:65" s="302" customFormat="1">
      <c r="B394" s="301"/>
      <c r="D394" s="297" t="s">
        <v>188</v>
      </c>
      <c r="E394" s="303" t="s">
        <v>5</v>
      </c>
      <c r="F394" s="304" t="s">
        <v>564</v>
      </c>
      <c r="H394" s="305">
        <v>7.92</v>
      </c>
      <c r="L394" s="301"/>
      <c r="M394" s="306"/>
      <c r="N394" s="307"/>
      <c r="O394" s="307"/>
      <c r="P394" s="307"/>
      <c r="Q394" s="307"/>
      <c r="R394" s="307"/>
      <c r="S394" s="307"/>
      <c r="T394" s="308"/>
      <c r="AT394" s="303" t="s">
        <v>188</v>
      </c>
      <c r="AU394" s="303" t="s">
        <v>77</v>
      </c>
      <c r="AV394" s="302" t="s">
        <v>77</v>
      </c>
      <c r="AW394" s="302" t="s">
        <v>31</v>
      </c>
      <c r="AX394" s="302" t="s">
        <v>68</v>
      </c>
      <c r="AY394" s="303" t="s">
        <v>177</v>
      </c>
    </row>
    <row r="395" spans="2:65" s="302" customFormat="1">
      <c r="B395" s="301"/>
      <c r="D395" s="297" t="s">
        <v>188</v>
      </c>
      <c r="E395" s="303" t="s">
        <v>5</v>
      </c>
      <c r="F395" s="304" t="s">
        <v>565</v>
      </c>
      <c r="H395" s="305">
        <v>8.0649999999999995</v>
      </c>
      <c r="L395" s="301"/>
      <c r="M395" s="306"/>
      <c r="N395" s="307"/>
      <c r="O395" s="307"/>
      <c r="P395" s="307"/>
      <c r="Q395" s="307"/>
      <c r="R395" s="307"/>
      <c r="S395" s="307"/>
      <c r="T395" s="308"/>
      <c r="AT395" s="303" t="s">
        <v>188</v>
      </c>
      <c r="AU395" s="303" t="s">
        <v>77</v>
      </c>
      <c r="AV395" s="302" t="s">
        <v>77</v>
      </c>
      <c r="AW395" s="302" t="s">
        <v>31</v>
      </c>
      <c r="AX395" s="302" t="s">
        <v>68</v>
      </c>
      <c r="AY395" s="303" t="s">
        <v>177</v>
      </c>
    </row>
    <row r="396" spans="2:65" s="302" customFormat="1">
      <c r="B396" s="301"/>
      <c r="D396" s="297" t="s">
        <v>188</v>
      </c>
      <c r="E396" s="303" t="s">
        <v>5</v>
      </c>
      <c r="F396" s="304" t="s">
        <v>566</v>
      </c>
      <c r="H396" s="305">
        <v>12.144</v>
      </c>
      <c r="L396" s="301"/>
      <c r="M396" s="306"/>
      <c r="N396" s="307"/>
      <c r="O396" s="307"/>
      <c r="P396" s="307"/>
      <c r="Q396" s="307"/>
      <c r="R396" s="307"/>
      <c r="S396" s="307"/>
      <c r="T396" s="308"/>
      <c r="AT396" s="303" t="s">
        <v>188</v>
      </c>
      <c r="AU396" s="303" t="s">
        <v>77</v>
      </c>
      <c r="AV396" s="302" t="s">
        <v>77</v>
      </c>
      <c r="AW396" s="302" t="s">
        <v>31</v>
      </c>
      <c r="AX396" s="302" t="s">
        <v>68</v>
      </c>
      <c r="AY396" s="303" t="s">
        <v>177</v>
      </c>
    </row>
    <row r="397" spans="2:65" s="302" customFormat="1">
      <c r="B397" s="301"/>
      <c r="D397" s="297" t="s">
        <v>188</v>
      </c>
      <c r="E397" s="303" t="s">
        <v>5</v>
      </c>
      <c r="F397" s="304" t="s">
        <v>5</v>
      </c>
      <c r="H397" s="305">
        <v>0</v>
      </c>
      <c r="L397" s="301"/>
      <c r="M397" s="306"/>
      <c r="N397" s="307"/>
      <c r="O397" s="307"/>
      <c r="P397" s="307"/>
      <c r="Q397" s="307"/>
      <c r="R397" s="307"/>
      <c r="S397" s="307"/>
      <c r="T397" s="308"/>
      <c r="AT397" s="303" t="s">
        <v>188</v>
      </c>
      <c r="AU397" s="303" t="s">
        <v>77</v>
      </c>
      <c r="AV397" s="302" t="s">
        <v>77</v>
      </c>
      <c r="AW397" s="302" t="s">
        <v>31</v>
      </c>
      <c r="AX397" s="302" t="s">
        <v>68</v>
      </c>
      <c r="AY397" s="303" t="s">
        <v>177</v>
      </c>
    </row>
    <row r="398" spans="2:65" s="317" customFormat="1">
      <c r="B398" s="316"/>
      <c r="D398" s="297" t="s">
        <v>188</v>
      </c>
      <c r="E398" s="318" t="s">
        <v>5</v>
      </c>
      <c r="F398" s="319" t="s">
        <v>191</v>
      </c>
      <c r="H398" s="320">
        <v>51.121000000000002</v>
      </c>
      <c r="L398" s="316"/>
      <c r="M398" s="321"/>
      <c r="N398" s="322"/>
      <c r="O398" s="322"/>
      <c r="P398" s="322"/>
      <c r="Q398" s="322"/>
      <c r="R398" s="322"/>
      <c r="S398" s="322"/>
      <c r="T398" s="323"/>
      <c r="AT398" s="318" t="s">
        <v>188</v>
      </c>
      <c r="AU398" s="318" t="s">
        <v>77</v>
      </c>
      <c r="AV398" s="317" t="s">
        <v>184</v>
      </c>
      <c r="AW398" s="317" t="s">
        <v>31</v>
      </c>
      <c r="AX398" s="317" t="s">
        <v>75</v>
      </c>
      <c r="AY398" s="318" t="s">
        <v>177</v>
      </c>
    </row>
    <row r="399" spans="2:65" s="921" customFormat="1" ht="16.5" customHeight="1">
      <c r="B399" s="207"/>
      <c r="C399" s="286" t="s">
        <v>567</v>
      </c>
      <c r="D399" s="286" t="s">
        <v>179</v>
      </c>
      <c r="E399" s="287" t="s">
        <v>568</v>
      </c>
      <c r="F399" s="288" t="s">
        <v>569</v>
      </c>
      <c r="G399" s="289" t="s">
        <v>182</v>
      </c>
      <c r="H399" s="290">
        <v>294.16500000000002</v>
      </c>
      <c r="I399" s="926"/>
      <c r="J399" s="291">
        <f>ROUND(I399*H399,2)</f>
        <v>0</v>
      </c>
      <c r="K399" s="288" t="s">
        <v>183</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184</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184</v>
      </c>
      <c r="BM399" s="196" t="s">
        <v>570</v>
      </c>
    </row>
    <row r="400" spans="2:65" s="921" customFormat="1" ht="40.5">
      <c r="B400" s="207"/>
      <c r="D400" s="297" t="s">
        <v>186</v>
      </c>
      <c r="F400" s="298" t="s">
        <v>533</v>
      </c>
      <c r="L400" s="207"/>
      <c r="M400" s="299"/>
      <c r="N400" s="925"/>
      <c r="O400" s="925"/>
      <c r="P400" s="925"/>
      <c r="Q400" s="925"/>
      <c r="R400" s="925"/>
      <c r="S400" s="925"/>
      <c r="T400" s="300"/>
      <c r="AT400" s="196" t="s">
        <v>186</v>
      </c>
      <c r="AU400" s="196" t="s">
        <v>77</v>
      </c>
    </row>
    <row r="401" spans="2:65" s="302" customFormat="1">
      <c r="B401" s="301"/>
      <c r="D401" s="297" t="s">
        <v>188</v>
      </c>
      <c r="E401" s="303" t="s">
        <v>5</v>
      </c>
      <c r="F401" s="304" t="s">
        <v>571</v>
      </c>
      <c r="H401" s="305">
        <v>36.75</v>
      </c>
      <c r="L401" s="301"/>
      <c r="M401" s="306"/>
      <c r="N401" s="307"/>
      <c r="O401" s="307"/>
      <c r="P401" s="307"/>
      <c r="Q401" s="307"/>
      <c r="R401" s="307"/>
      <c r="S401" s="307"/>
      <c r="T401" s="308"/>
      <c r="AT401" s="303" t="s">
        <v>188</v>
      </c>
      <c r="AU401" s="303" t="s">
        <v>77</v>
      </c>
      <c r="AV401" s="302" t="s">
        <v>77</v>
      </c>
      <c r="AW401" s="302" t="s">
        <v>31</v>
      </c>
      <c r="AX401" s="302" t="s">
        <v>68</v>
      </c>
      <c r="AY401" s="303" t="s">
        <v>177</v>
      </c>
    </row>
    <row r="402" spans="2:65" s="302" customFormat="1">
      <c r="B402" s="301"/>
      <c r="D402" s="297" t="s">
        <v>188</v>
      </c>
      <c r="E402" s="303" t="s">
        <v>5</v>
      </c>
      <c r="F402" s="304" t="s">
        <v>572</v>
      </c>
      <c r="H402" s="305">
        <v>52.08</v>
      </c>
      <c r="L402" s="301"/>
      <c r="M402" s="306"/>
      <c r="N402" s="307"/>
      <c r="O402" s="307"/>
      <c r="P402" s="307"/>
      <c r="Q402" s="307"/>
      <c r="R402" s="307"/>
      <c r="S402" s="307"/>
      <c r="T402" s="308"/>
      <c r="AT402" s="303" t="s">
        <v>188</v>
      </c>
      <c r="AU402" s="303" t="s">
        <v>77</v>
      </c>
      <c r="AV402" s="302" t="s">
        <v>77</v>
      </c>
      <c r="AW402" s="302" t="s">
        <v>31</v>
      </c>
      <c r="AX402" s="302" t="s">
        <v>68</v>
      </c>
      <c r="AY402" s="303" t="s">
        <v>177</v>
      </c>
    </row>
    <row r="403" spans="2:65" s="302" customFormat="1">
      <c r="B403" s="301"/>
      <c r="D403" s="297" t="s">
        <v>188</v>
      </c>
      <c r="E403" s="303" t="s">
        <v>5</v>
      </c>
      <c r="F403" s="304" t="s">
        <v>573</v>
      </c>
      <c r="H403" s="305">
        <v>37.875</v>
      </c>
      <c r="L403" s="301"/>
      <c r="M403" s="306"/>
      <c r="N403" s="307"/>
      <c r="O403" s="307"/>
      <c r="P403" s="307"/>
      <c r="Q403" s="307"/>
      <c r="R403" s="307"/>
      <c r="S403" s="307"/>
      <c r="T403" s="308"/>
      <c r="AT403" s="303" t="s">
        <v>188</v>
      </c>
      <c r="AU403" s="303" t="s">
        <v>77</v>
      </c>
      <c r="AV403" s="302" t="s">
        <v>77</v>
      </c>
      <c r="AW403" s="302" t="s">
        <v>31</v>
      </c>
      <c r="AX403" s="302" t="s">
        <v>68</v>
      </c>
      <c r="AY403" s="303" t="s">
        <v>177</v>
      </c>
    </row>
    <row r="404" spans="2:65" s="302" customFormat="1">
      <c r="B404" s="301"/>
      <c r="D404" s="297" t="s">
        <v>188</v>
      </c>
      <c r="E404" s="303" t="s">
        <v>5</v>
      </c>
      <c r="F404" s="304" t="s">
        <v>574</v>
      </c>
      <c r="H404" s="305">
        <v>25.25</v>
      </c>
      <c r="L404" s="301"/>
      <c r="M404" s="306"/>
      <c r="N404" s="307"/>
      <c r="O404" s="307"/>
      <c r="P404" s="307"/>
      <c r="Q404" s="307"/>
      <c r="R404" s="307"/>
      <c r="S404" s="307"/>
      <c r="T404" s="308"/>
      <c r="AT404" s="303" t="s">
        <v>188</v>
      </c>
      <c r="AU404" s="303" t="s">
        <v>77</v>
      </c>
      <c r="AV404" s="302" t="s">
        <v>77</v>
      </c>
      <c r="AW404" s="302" t="s">
        <v>31</v>
      </c>
      <c r="AX404" s="302" t="s">
        <v>68</v>
      </c>
      <c r="AY404" s="303" t="s">
        <v>177</v>
      </c>
    </row>
    <row r="405" spans="2:65" s="302" customFormat="1">
      <c r="B405" s="301"/>
      <c r="D405" s="297" t="s">
        <v>188</v>
      </c>
      <c r="E405" s="303" t="s">
        <v>5</v>
      </c>
      <c r="F405" s="304" t="s">
        <v>575</v>
      </c>
      <c r="H405" s="305">
        <v>22.44</v>
      </c>
      <c r="L405" s="301"/>
      <c r="M405" s="306"/>
      <c r="N405" s="307"/>
      <c r="O405" s="307"/>
      <c r="P405" s="307"/>
      <c r="Q405" s="307"/>
      <c r="R405" s="307"/>
      <c r="S405" s="307"/>
      <c r="T405" s="308"/>
      <c r="AT405" s="303" t="s">
        <v>188</v>
      </c>
      <c r="AU405" s="303" t="s">
        <v>77</v>
      </c>
      <c r="AV405" s="302" t="s">
        <v>77</v>
      </c>
      <c r="AW405" s="302" t="s">
        <v>31</v>
      </c>
      <c r="AX405" s="302" t="s">
        <v>68</v>
      </c>
      <c r="AY405" s="303" t="s">
        <v>177</v>
      </c>
    </row>
    <row r="406" spans="2:65" s="302" customFormat="1">
      <c r="B406" s="301"/>
      <c r="D406" s="297" t="s">
        <v>188</v>
      </c>
      <c r="E406" s="303" t="s">
        <v>5</v>
      </c>
      <c r="F406" s="304" t="s">
        <v>576</v>
      </c>
      <c r="H406" s="305">
        <v>33.674999999999997</v>
      </c>
      <c r="L406" s="301"/>
      <c r="M406" s="306"/>
      <c r="N406" s="307"/>
      <c r="O406" s="307"/>
      <c r="P406" s="307"/>
      <c r="Q406" s="307"/>
      <c r="R406" s="307"/>
      <c r="S406" s="307"/>
      <c r="T406" s="308"/>
      <c r="AT406" s="303" t="s">
        <v>188</v>
      </c>
      <c r="AU406" s="303" t="s">
        <v>77</v>
      </c>
      <c r="AV406" s="302" t="s">
        <v>77</v>
      </c>
      <c r="AW406" s="302" t="s">
        <v>31</v>
      </c>
      <c r="AX406" s="302" t="s">
        <v>68</v>
      </c>
      <c r="AY406" s="303" t="s">
        <v>177</v>
      </c>
    </row>
    <row r="407" spans="2:65" s="302" customFormat="1">
      <c r="B407" s="301"/>
      <c r="D407" s="297" t="s">
        <v>188</v>
      </c>
      <c r="E407" s="303" t="s">
        <v>5</v>
      </c>
      <c r="F407" s="304" t="s">
        <v>577</v>
      </c>
      <c r="H407" s="305">
        <v>44.9</v>
      </c>
      <c r="L407" s="301"/>
      <c r="M407" s="306"/>
      <c r="N407" s="307"/>
      <c r="O407" s="307"/>
      <c r="P407" s="307"/>
      <c r="Q407" s="307"/>
      <c r="R407" s="307"/>
      <c r="S407" s="307"/>
      <c r="T407" s="308"/>
      <c r="AT407" s="303" t="s">
        <v>188</v>
      </c>
      <c r="AU407" s="303" t="s">
        <v>77</v>
      </c>
      <c r="AV407" s="302" t="s">
        <v>77</v>
      </c>
      <c r="AW407" s="302" t="s">
        <v>31</v>
      </c>
      <c r="AX407" s="302" t="s">
        <v>68</v>
      </c>
      <c r="AY407" s="303" t="s">
        <v>177</v>
      </c>
    </row>
    <row r="408" spans="2:65" s="302" customFormat="1">
      <c r="B408" s="301"/>
      <c r="D408" s="297" t="s">
        <v>188</v>
      </c>
      <c r="E408" s="303" t="s">
        <v>5</v>
      </c>
      <c r="F408" s="304" t="s">
        <v>578</v>
      </c>
      <c r="H408" s="305">
        <v>17.655000000000001</v>
      </c>
      <c r="L408" s="301"/>
      <c r="M408" s="306"/>
      <c r="N408" s="307"/>
      <c r="O408" s="307"/>
      <c r="P408" s="307"/>
      <c r="Q408" s="307"/>
      <c r="R408" s="307"/>
      <c r="S408" s="307"/>
      <c r="T408" s="308"/>
      <c r="AT408" s="303" t="s">
        <v>188</v>
      </c>
      <c r="AU408" s="303" t="s">
        <v>77</v>
      </c>
      <c r="AV408" s="302" t="s">
        <v>77</v>
      </c>
      <c r="AW408" s="302" t="s">
        <v>31</v>
      </c>
      <c r="AX408" s="302" t="s">
        <v>68</v>
      </c>
      <c r="AY408" s="303" t="s">
        <v>177</v>
      </c>
    </row>
    <row r="409" spans="2:65" s="302" customFormat="1">
      <c r="B409" s="301"/>
      <c r="D409" s="297" t="s">
        <v>188</v>
      </c>
      <c r="E409" s="303" t="s">
        <v>5</v>
      </c>
      <c r="F409" s="304" t="s">
        <v>579</v>
      </c>
      <c r="H409" s="305">
        <v>23.54</v>
      </c>
      <c r="L409" s="301"/>
      <c r="M409" s="306"/>
      <c r="N409" s="307"/>
      <c r="O409" s="307"/>
      <c r="P409" s="307"/>
      <c r="Q409" s="307"/>
      <c r="R409" s="307"/>
      <c r="S409" s="307"/>
      <c r="T409" s="308"/>
      <c r="AT409" s="303" t="s">
        <v>188</v>
      </c>
      <c r="AU409" s="303" t="s">
        <v>77</v>
      </c>
      <c r="AV409" s="302" t="s">
        <v>77</v>
      </c>
      <c r="AW409" s="302" t="s">
        <v>31</v>
      </c>
      <c r="AX409" s="302" t="s">
        <v>68</v>
      </c>
      <c r="AY409" s="303" t="s">
        <v>177</v>
      </c>
    </row>
    <row r="410" spans="2:65" s="317" customFormat="1">
      <c r="B410" s="316"/>
      <c r="D410" s="297" t="s">
        <v>188</v>
      </c>
      <c r="E410" s="318" t="s">
        <v>5</v>
      </c>
      <c r="F410" s="319" t="s">
        <v>191</v>
      </c>
      <c r="H410" s="320">
        <v>294.16500000000002</v>
      </c>
      <c r="L410" s="316"/>
      <c r="M410" s="321"/>
      <c r="N410" s="322"/>
      <c r="O410" s="322"/>
      <c r="P410" s="322"/>
      <c r="Q410" s="322"/>
      <c r="R410" s="322"/>
      <c r="S410" s="322"/>
      <c r="T410" s="323"/>
      <c r="AT410" s="318" t="s">
        <v>188</v>
      </c>
      <c r="AU410" s="318" t="s">
        <v>77</v>
      </c>
      <c r="AV410" s="317" t="s">
        <v>184</v>
      </c>
      <c r="AW410" s="317" t="s">
        <v>31</v>
      </c>
      <c r="AX410" s="317" t="s">
        <v>75</v>
      </c>
      <c r="AY410" s="318" t="s">
        <v>177</v>
      </c>
    </row>
    <row r="411" spans="2:65" s="921" customFormat="1" ht="16.5" customHeight="1">
      <c r="B411" s="207"/>
      <c r="C411" s="286" t="s">
        <v>580</v>
      </c>
      <c r="D411" s="286" t="s">
        <v>179</v>
      </c>
      <c r="E411" s="287" t="s">
        <v>581</v>
      </c>
      <c r="F411" s="288" t="s">
        <v>582</v>
      </c>
      <c r="G411" s="289" t="s">
        <v>182</v>
      </c>
      <c r="H411" s="290">
        <v>294.16500000000002</v>
      </c>
      <c r="I411" s="926"/>
      <c r="J411" s="291">
        <f>ROUND(I411*H411,2)</f>
        <v>0</v>
      </c>
      <c r="K411" s="288" t="s">
        <v>183</v>
      </c>
      <c r="L411" s="207"/>
      <c r="M411" s="292" t="s">
        <v>5</v>
      </c>
      <c r="N411" s="293" t="s">
        <v>39</v>
      </c>
      <c r="O411" s="294">
        <v>8.3000000000000004E-2</v>
      </c>
      <c r="P411" s="294">
        <f>O411*H411</f>
        <v>24.415695000000003</v>
      </c>
      <c r="Q411" s="294">
        <v>0</v>
      </c>
      <c r="R411" s="294">
        <f>Q411*H411</f>
        <v>0</v>
      </c>
      <c r="S411" s="294">
        <v>0</v>
      </c>
      <c r="T411" s="295">
        <f>S411*H411</f>
        <v>0</v>
      </c>
      <c r="AR411" s="196" t="s">
        <v>184</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184</v>
      </c>
      <c r="BM411" s="196" t="s">
        <v>583</v>
      </c>
    </row>
    <row r="412" spans="2:65" s="921" customFormat="1" ht="40.5">
      <c r="B412" s="207"/>
      <c r="D412" s="297" t="s">
        <v>186</v>
      </c>
      <c r="F412" s="298" t="s">
        <v>533</v>
      </c>
      <c r="L412" s="207"/>
      <c r="M412" s="299"/>
      <c r="N412" s="925"/>
      <c r="O412" s="925"/>
      <c r="P412" s="925"/>
      <c r="Q412" s="925"/>
      <c r="R412" s="925"/>
      <c r="S412" s="925"/>
      <c r="T412" s="300"/>
      <c r="AT412" s="196" t="s">
        <v>186</v>
      </c>
      <c r="AU412" s="196" t="s">
        <v>77</v>
      </c>
    </row>
    <row r="413" spans="2:65" s="921" customFormat="1" ht="25.5" customHeight="1">
      <c r="B413" s="207"/>
      <c r="C413" s="286" t="s">
        <v>584</v>
      </c>
      <c r="D413" s="286" t="s">
        <v>179</v>
      </c>
      <c r="E413" s="287" t="s">
        <v>585</v>
      </c>
      <c r="F413" s="288" t="s">
        <v>586</v>
      </c>
      <c r="G413" s="289" t="s">
        <v>225</v>
      </c>
      <c r="H413" s="290">
        <v>99.54</v>
      </c>
      <c r="I413" s="926"/>
      <c r="J413" s="291">
        <f>ROUND(I413*H413,2)</f>
        <v>0</v>
      </c>
      <c r="K413" s="288" t="s">
        <v>183</v>
      </c>
      <c r="L413" s="207"/>
      <c r="M413" s="292" t="s">
        <v>5</v>
      </c>
      <c r="N413" s="293" t="s">
        <v>39</v>
      </c>
      <c r="O413" s="294">
        <v>0.58399999999999996</v>
      </c>
      <c r="P413" s="294">
        <f>O413*H413</f>
        <v>58.131360000000001</v>
      </c>
      <c r="Q413" s="294">
        <v>2.45329</v>
      </c>
      <c r="R413" s="294">
        <f>Q413*H413</f>
        <v>244.2004866</v>
      </c>
      <c r="S413" s="294">
        <v>0</v>
      </c>
      <c r="T413" s="295">
        <f>S413*H413</f>
        <v>0</v>
      </c>
      <c r="AR413" s="196" t="s">
        <v>184</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184</v>
      </c>
      <c r="BM413" s="196" t="s">
        <v>587</v>
      </c>
    </row>
    <row r="414" spans="2:65" s="921" customFormat="1" ht="81">
      <c r="B414" s="207"/>
      <c r="D414" s="297" t="s">
        <v>186</v>
      </c>
      <c r="F414" s="298" t="s">
        <v>502</v>
      </c>
      <c r="L414" s="207"/>
      <c r="M414" s="299"/>
      <c r="N414" s="925"/>
      <c r="O414" s="925"/>
      <c r="P414" s="925"/>
      <c r="Q414" s="925"/>
      <c r="R414" s="925"/>
      <c r="S414" s="925"/>
      <c r="T414" s="300"/>
      <c r="AT414" s="196" t="s">
        <v>186</v>
      </c>
      <c r="AU414" s="196" t="s">
        <v>77</v>
      </c>
    </row>
    <row r="415" spans="2:65" s="302" customFormat="1">
      <c r="B415" s="301"/>
      <c r="D415" s="297" t="s">
        <v>188</v>
      </c>
      <c r="E415" s="303" t="s">
        <v>5</v>
      </c>
      <c r="F415" s="304" t="s">
        <v>588</v>
      </c>
      <c r="H415" s="305">
        <v>18.2</v>
      </c>
      <c r="L415" s="301"/>
      <c r="M415" s="306"/>
      <c r="N415" s="307"/>
      <c r="O415" s="307"/>
      <c r="P415" s="307"/>
      <c r="Q415" s="307"/>
      <c r="R415" s="307"/>
      <c r="S415" s="307"/>
      <c r="T415" s="308"/>
      <c r="AT415" s="303" t="s">
        <v>188</v>
      </c>
      <c r="AU415" s="303" t="s">
        <v>77</v>
      </c>
      <c r="AV415" s="302" t="s">
        <v>77</v>
      </c>
      <c r="AW415" s="302" t="s">
        <v>31</v>
      </c>
      <c r="AX415" s="302" t="s">
        <v>68</v>
      </c>
      <c r="AY415" s="303" t="s">
        <v>177</v>
      </c>
    </row>
    <row r="416" spans="2:65" s="302" customFormat="1">
      <c r="B416" s="301"/>
      <c r="D416" s="297" t="s">
        <v>188</v>
      </c>
      <c r="E416" s="303" t="s">
        <v>5</v>
      </c>
      <c r="F416" s="304" t="s">
        <v>589</v>
      </c>
      <c r="H416" s="305">
        <v>29.7</v>
      </c>
      <c r="L416" s="301"/>
      <c r="M416" s="306"/>
      <c r="N416" s="307"/>
      <c r="O416" s="307"/>
      <c r="P416" s="307"/>
      <c r="Q416" s="307"/>
      <c r="R416" s="307"/>
      <c r="S416" s="307"/>
      <c r="T416" s="308"/>
      <c r="AT416" s="303" t="s">
        <v>188</v>
      </c>
      <c r="AU416" s="303" t="s">
        <v>77</v>
      </c>
      <c r="AV416" s="302" t="s">
        <v>77</v>
      </c>
      <c r="AW416" s="302" t="s">
        <v>31</v>
      </c>
      <c r="AX416" s="302" t="s">
        <v>68</v>
      </c>
      <c r="AY416" s="303" t="s">
        <v>177</v>
      </c>
    </row>
    <row r="417" spans="2:65" s="302" customFormat="1">
      <c r="B417" s="301"/>
      <c r="D417" s="297" t="s">
        <v>188</v>
      </c>
      <c r="E417" s="303" t="s">
        <v>5</v>
      </c>
      <c r="F417" s="304" t="s">
        <v>590</v>
      </c>
      <c r="H417" s="305">
        <v>24.96</v>
      </c>
      <c r="L417" s="301"/>
      <c r="M417" s="306"/>
      <c r="N417" s="307"/>
      <c r="O417" s="307"/>
      <c r="P417" s="307"/>
      <c r="Q417" s="307"/>
      <c r="R417" s="307"/>
      <c r="S417" s="307"/>
      <c r="T417" s="308"/>
      <c r="AT417" s="303" t="s">
        <v>188</v>
      </c>
      <c r="AU417" s="303" t="s">
        <v>77</v>
      </c>
      <c r="AV417" s="302" t="s">
        <v>77</v>
      </c>
      <c r="AW417" s="302" t="s">
        <v>31</v>
      </c>
      <c r="AX417" s="302" t="s">
        <v>68</v>
      </c>
      <c r="AY417" s="303" t="s">
        <v>177</v>
      </c>
    </row>
    <row r="418" spans="2:65" s="302" customFormat="1">
      <c r="B418" s="301"/>
      <c r="D418" s="297" t="s">
        <v>188</v>
      </c>
      <c r="E418" s="303" t="s">
        <v>5</v>
      </c>
      <c r="F418" s="304" t="s">
        <v>591</v>
      </c>
      <c r="H418" s="305">
        <v>10.53</v>
      </c>
      <c r="L418" s="301"/>
      <c r="M418" s="306"/>
      <c r="N418" s="307"/>
      <c r="O418" s="307"/>
      <c r="P418" s="307"/>
      <c r="Q418" s="307"/>
      <c r="R418" s="307"/>
      <c r="S418" s="307"/>
      <c r="T418" s="308"/>
      <c r="AT418" s="303" t="s">
        <v>188</v>
      </c>
      <c r="AU418" s="303" t="s">
        <v>77</v>
      </c>
      <c r="AV418" s="302" t="s">
        <v>77</v>
      </c>
      <c r="AW418" s="302" t="s">
        <v>31</v>
      </c>
      <c r="AX418" s="302" t="s">
        <v>68</v>
      </c>
      <c r="AY418" s="303" t="s">
        <v>177</v>
      </c>
    </row>
    <row r="419" spans="2:65" s="302" customFormat="1">
      <c r="B419" s="301"/>
      <c r="D419" s="297" t="s">
        <v>188</v>
      </c>
      <c r="E419" s="303" t="s">
        <v>5</v>
      </c>
      <c r="F419" s="304" t="s">
        <v>592</v>
      </c>
      <c r="H419" s="305">
        <v>16.149999999999999</v>
      </c>
      <c r="L419" s="301"/>
      <c r="M419" s="306"/>
      <c r="N419" s="307"/>
      <c r="O419" s="307"/>
      <c r="P419" s="307"/>
      <c r="Q419" s="307"/>
      <c r="R419" s="307"/>
      <c r="S419" s="307"/>
      <c r="T419" s="308"/>
      <c r="AT419" s="303" t="s">
        <v>188</v>
      </c>
      <c r="AU419" s="303" t="s">
        <v>77</v>
      </c>
      <c r="AV419" s="302" t="s">
        <v>77</v>
      </c>
      <c r="AW419" s="302" t="s">
        <v>31</v>
      </c>
      <c r="AX419" s="302" t="s">
        <v>68</v>
      </c>
      <c r="AY419" s="303" t="s">
        <v>177</v>
      </c>
    </row>
    <row r="420" spans="2:65" s="317" customFormat="1">
      <c r="B420" s="316"/>
      <c r="D420" s="297" t="s">
        <v>188</v>
      </c>
      <c r="E420" s="318" t="s">
        <v>5</v>
      </c>
      <c r="F420" s="319" t="s">
        <v>191</v>
      </c>
      <c r="H420" s="320">
        <v>99.54</v>
      </c>
      <c r="L420" s="316"/>
      <c r="M420" s="321"/>
      <c r="N420" s="322"/>
      <c r="O420" s="322"/>
      <c r="P420" s="322"/>
      <c r="Q420" s="322"/>
      <c r="R420" s="322"/>
      <c r="S420" s="322"/>
      <c r="T420" s="323"/>
      <c r="AT420" s="318" t="s">
        <v>188</v>
      </c>
      <c r="AU420" s="318" t="s">
        <v>77</v>
      </c>
      <c r="AV420" s="317" t="s">
        <v>184</v>
      </c>
      <c r="AW420" s="317" t="s">
        <v>31</v>
      </c>
      <c r="AX420" s="317" t="s">
        <v>75</v>
      </c>
      <c r="AY420" s="318" t="s">
        <v>177</v>
      </c>
    </row>
    <row r="421" spans="2:65" s="921" customFormat="1" ht="16.5" customHeight="1">
      <c r="B421" s="207"/>
      <c r="C421" s="286" t="s">
        <v>593</v>
      </c>
      <c r="D421" s="286" t="s">
        <v>179</v>
      </c>
      <c r="E421" s="287" t="s">
        <v>594</v>
      </c>
      <c r="F421" s="288" t="s">
        <v>595</v>
      </c>
      <c r="G421" s="289" t="s">
        <v>182</v>
      </c>
      <c r="H421" s="290">
        <v>108.8</v>
      </c>
      <c r="I421" s="926"/>
      <c r="J421" s="291">
        <f>ROUND(I421*H421,2)</f>
        <v>0</v>
      </c>
      <c r="K421" s="288" t="s">
        <v>183</v>
      </c>
      <c r="L421" s="207"/>
      <c r="M421" s="292" t="s">
        <v>5</v>
      </c>
      <c r="N421" s="293" t="s">
        <v>39</v>
      </c>
      <c r="O421" s="294">
        <v>0.27400000000000002</v>
      </c>
      <c r="P421" s="294">
        <f>O421*H421</f>
        <v>29.811200000000003</v>
      </c>
      <c r="Q421" s="294">
        <v>2.64E-3</v>
      </c>
      <c r="R421" s="294">
        <f>Q421*H421</f>
        <v>0.28723199999999999</v>
      </c>
      <c r="S421" s="294">
        <v>0</v>
      </c>
      <c r="T421" s="295">
        <f>S421*H421</f>
        <v>0</v>
      </c>
      <c r="AR421" s="196" t="s">
        <v>184</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184</v>
      </c>
      <c r="BM421" s="196" t="s">
        <v>596</v>
      </c>
    </row>
    <row r="422" spans="2:65" s="921" customFormat="1" ht="40.5">
      <c r="B422" s="207"/>
      <c r="D422" s="297" t="s">
        <v>186</v>
      </c>
      <c r="F422" s="298" t="s">
        <v>533</v>
      </c>
      <c r="L422" s="207"/>
      <c r="M422" s="299"/>
      <c r="N422" s="925"/>
      <c r="O422" s="925"/>
      <c r="P422" s="925"/>
      <c r="Q422" s="925"/>
      <c r="R422" s="925"/>
      <c r="S422" s="925"/>
      <c r="T422" s="300"/>
      <c r="AT422" s="196" t="s">
        <v>186</v>
      </c>
      <c r="AU422" s="196" t="s">
        <v>77</v>
      </c>
    </row>
    <row r="423" spans="2:65" s="302" customFormat="1">
      <c r="B423" s="301"/>
      <c r="D423" s="297" t="s">
        <v>188</v>
      </c>
      <c r="E423" s="303" t="s">
        <v>5</v>
      </c>
      <c r="F423" s="304" t="s">
        <v>597</v>
      </c>
      <c r="H423" s="305">
        <v>25.6</v>
      </c>
      <c r="L423" s="301"/>
      <c r="M423" s="306"/>
      <c r="N423" s="307"/>
      <c r="O423" s="307"/>
      <c r="P423" s="307"/>
      <c r="Q423" s="307"/>
      <c r="R423" s="307"/>
      <c r="S423" s="307"/>
      <c r="T423" s="308"/>
      <c r="AT423" s="303" t="s">
        <v>188</v>
      </c>
      <c r="AU423" s="303" t="s">
        <v>77</v>
      </c>
      <c r="AV423" s="302" t="s">
        <v>77</v>
      </c>
      <c r="AW423" s="302" t="s">
        <v>31</v>
      </c>
      <c r="AX423" s="302" t="s">
        <v>68</v>
      </c>
      <c r="AY423" s="303" t="s">
        <v>177</v>
      </c>
    </row>
    <row r="424" spans="2:65" s="302" customFormat="1">
      <c r="B424" s="301"/>
      <c r="D424" s="297" t="s">
        <v>188</v>
      </c>
      <c r="E424" s="303" t="s">
        <v>5</v>
      </c>
      <c r="F424" s="304" t="s">
        <v>597</v>
      </c>
      <c r="H424" s="305">
        <v>25.6</v>
      </c>
      <c r="L424" s="301"/>
      <c r="M424" s="306"/>
      <c r="N424" s="307"/>
      <c r="O424" s="307"/>
      <c r="P424" s="307"/>
      <c r="Q424" s="307"/>
      <c r="R424" s="307"/>
      <c r="S424" s="307"/>
      <c r="T424" s="308"/>
      <c r="AT424" s="303" t="s">
        <v>188</v>
      </c>
      <c r="AU424" s="303" t="s">
        <v>77</v>
      </c>
      <c r="AV424" s="302" t="s">
        <v>77</v>
      </c>
      <c r="AW424" s="302" t="s">
        <v>31</v>
      </c>
      <c r="AX424" s="302" t="s">
        <v>68</v>
      </c>
      <c r="AY424" s="303" t="s">
        <v>177</v>
      </c>
    </row>
    <row r="425" spans="2:65" s="302" customFormat="1">
      <c r="B425" s="301"/>
      <c r="D425" s="297" t="s">
        <v>188</v>
      </c>
      <c r="E425" s="303" t="s">
        <v>5</v>
      </c>
      <c r="F425" s="304" t="s">
        <v>598</v>
      </c>
      <c r="H425" s="305">
        <v>29.44</v>
      </c>
      <c r="L425" s="301"/>
      <c r="M425" s="306"/>
      <c r="N425" s="307"/>
      <c r="O425" s="307"/>
      <c r="P425" s="307"/>
      <c r="Q425" s="307"/>
      <c r="R425" s="307"/>
      <c r="S425" s="307"/>
      <c r="T425" s="308"/>
      <c r="AT425" s="303" t="s">
        <v>188</v>
      </c>
      <c r="AU425" s="303" t="s">
        <v>77</v>
      </c>
      <c r="AV425" s="302" t="s">
        <v>77</v>
      </c>
      <c r="AW425" s="302" t="s">
        <v>31</v>
      </c>
      <c r="AX425" s="302" t="s">
        <v>68</v>
      </c>
      <c r="AY425" s="303" t="s">
        <v>177</v>
      </c>
    </row>
    <row r="426" spans="2:65" s="302" customFormat="1">
      <c r="B426" s="301"/>
      <c r="D426" s="297" t="s">
        <v>188</v>
      </c>
      <c r="E426" s="303" t="s">
        <v>5</v>
      </c>
      <c r="F426" s="304" t="s">
        <v>599</v>
      </c>
      <c r="H426" s="305">
        <v>12.8</v>
      </c>
      <c r="L426" s="301"/>
      <c r="M426" s="306"/>
      <c r="N426" s="307"/>
      <c r="O426" s="307"/>
      <c r="P426" s="307"/>
      <c r="Q426" s="307"/>
      <c r="R426" s="307"/>
      <c r="S426" s="307"/>
      <c r="T426" s="308"/>
      <c r="AT426" s="303" t="s">
        <v>188</v>
      </c>
      <c r="AU426" s="303" t="s">
        <v>77</v>
      </c>
      <c r="AV426" s="302" t="s">
        <v>77</v>
      </c>
      <c r="AW426" s="302" t="s">
        <v>31</v>
      </c>
      <c r="AX426" s="302" t="s">
        <v>68</v>
      </c>
      <c r="AY426" s="303" t="s">
        <v>177</v>
      </c>
    </row>
    <row r="427" spans="2:65" s="302" customFormat="1">
      <c r="B427" s="301"/>
      <c r="D427" s="297" t="s">
        <v>188</v>
      </c>
      <c r="E427" s="303" t="s">
        <v>5</v>
      </c>
      <c r="F427" s="304" t="s">
        <v>600</v>
      </c>
      <c r="H427" s="305">
        <v>15.36</v>
      </c>
      <c r="L427" s="301"/>
      <c r="M427" s="306"/>
      <c r="N427" s="307"/>
      <c r="O427" s="307"/>
      <c r="P427" s="307"/>
      <c r="Q427" s="307"/>
      <c r="R427" s="307"/>
      <c r="S427" s="307"/>
      <c r="T427" s="308"/>
      <c r="AT427" s="303" t="s">
        <v>188</v>
      </c>
      <c r="AU427" s="303" t="s">
        <v>77</v>
      </c>
      <c r="AV427" s="302" t="s">
        <v>77</v>
      </c>
      <c r="AW427" s="302" t="s">
        <v>31</v>
      </c>
      <c r="AX427" s="302" t="s">
        <v>68</v>
      </c>
      <c r="AY427" s="303" t="s">
        <v>177</v>
      </c>
    </row>
    <row r="428" spans="2:65" s="317" customFormat="1">
      <c r="B428" s="316"/>
      <c r="D428" s="297" t="s">
        <v>188</v>
      </c>
      <c r="E428" s="318" t="s">
        <v>5</v>
      </c>
      <c r="F428" s="319" t="s">
        <v>191</v>
      </c>
      <c r="H428" s="320">
        <v>108.8</v>
      </c>
      <c r="L428" s="316"/>
      <c r="M428" s="321"/>
      <c r="N428" s="322"/>
      <c r="O428" s="322"/>
      <c r="P428" s="322"/>
      <c r="Q428" s="322"/>
      <c r="R428" s="322"/>
      <c r="S428" s="322"/>
      <c r="T428" s="323"/>
      <c r="AT428" s="318" t="s">
        <v>188</v>
      </c>
      <c r="AU428" s="318" t="s">
        <v>77</v>
      </c>
      <c r="AV428" s="317" t="s">
        <v>184</v>
      </c>
      <c r="AW428" s="317" t="s">
        <v>31</v>
      </c>
      <c r="AX428" s="317" t="s">
        <v>75</v>
      </c>
      <c r="AY428" s="318" t="s">
        <v>177</v>
      </c>
    </row>
    <row r="429" spans="2:65" s="921" customFormat="1" ht="16.5" customHeight="1">
      <c r="B429" s="207"/>
      <c r="C429" s="286" t="s">
        <v>601</v>
      </c>
      <c r="D429" s="286" t="s">
        <v>179</v>
      </c>
      <c r="E429" s="287" t="s">
        <v>602</v>
      </c>
      <c r="F429" s="288" t="s">
        <v>603</v>
      </c>
      <c r="G429" s="289" t="s">
        <v>182</v>
      </c>
      <c r="H429" s="290">
        <v>108.8</v>
      </c>
      <c r="I429" s="926"/>
      <c r="J429" s="291">
        <f>ROUND(I429*H429,2)</f>
        <v>0</v>
      </c>
      <c r="K429" s="288" t="s">
        <v>183</v>
      </c>
      <c r="L429" s="207"/>
      <c r="M429" s="292" t="s">
        <v>5</v>
      </c>
      <c r="N429" s="293" t="s">
        <v>39</v>
      </c>
      <c r="O429" s="294">
        <v>9.1999999999999998E-2</v>
      </c>
      <c r="P429" s="294">
        <f>O429*H429</f>
        <v>10.009599999999999</v>
      </c>
      <c r="Q429" s="294">
        <v>0</v>
      </c>
      <c r="R429" s="294">
        <f>Q429*H429</f>
        <v>0</v>
      </c>
      <c r="S429" s="294">
        <v>0</v>
      </c>
      <c r="T429" s="295">
        <f>S429*H429</f>
        <v>0</v>
      </c>
      <c r="AR429" s="196" t="s">
        <v>184</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184</v>
      </c>
      <c r="BM429" s="196" t="s">
        <v>604</v>
      </c>
    </row>
    <row r="430" spans="2:65" s="921" customFormat="1" ht="40.5">
      <c r="B430" s="207"/>
      <c r="D430" s="297" t="s">
        <v>186</v>
      </c>
      <c r="F430" s="298" t="s">
        <v>533</v>
      </c>
      <c r="L430" s="207"/>
      <c r="M430" s="299"/>
      <c r="N430" s="925"/>
      <c r="O430" s="925"/>
      <c r="P430" s="925"/>
      <c r="Q430" s="925"/>
      <c r="R430" s="925"/>
      <c r="S430" s="925"/>
      <c r="T430" s="300"/>
      <c r="AT430" s="196" t="s">
        <v>186</v>
      </c>
      <c r="AU430" s="196" t="s">
        <v>77</v>
      </c>
    </row>
    <row r="431" spans="2:65" s="274" customFormat="1" ht="29.85" customHeight="1">
      <c r="B431" s="273"/>
      <c r="D431" s="275" t="s">
        <v>67</v>
      </c>
      <c r="E431" s="284" t="s">
        <v>197</v>
      </c>
      <c r="F431" s="284" t="s">
        <v>605</v>
      </c>
      <c r="J431" s="285">
        <f>BK431</f>
        <v>0</v>
      </c>
      <c r="L431" s="273"/>
      <c r="M431" s="278"/>
      <c r="N431" s="279"/>
      <c r="O431" s="279"/>
      <c r="P431" s="280">
        <f>SUM(P432:P550)</f>
        <v>6443.9410119999984</v>
      </c>
      <c r="Q431" s="279"/>
      <c r="R431" s="280">
        <f>SUM(R432:R550)</f>
        <v>1418.3193891199996</v>
      </c>
      <c r="S431" s="279"/>
      <c r="T431" s="281">
        <f>SUM(T432:T550)</f>
        <v>0</v>
      </c>
      <c r="AR431" s="275" t="s">
        <v>75</v>
      </c>
      <c r="AT431" s="282" t="s">
        <v>67</v>
      </c>
      <c r="AU431" s="282" t="s">
        <v>75</v>
      </c>
      <c r="AY431" s="275" t="s">
        <v>177</v>
      </c>
      <c r="BK431" s="283">
        <f>SUM(BK432:BK550)</f>
        <v>0</v>
      </c>
    </row>
    <row r="432" spans="2:65" s="921" customFormat="1" ht="38.25" customHeight="1">
      <c r="B432" s="207"/>
      <c r="C432" s="286" t="s">
        <v>606</v>
      </c>
      <c r="D432" s="286" t="s">
        <v>179</v>
      </c>
      <c r="E432" s="287" t="s">
        <v>607</v>
      </c>
      <c r="F432" s="288" t="s">
        <v>608</v>
      </c>
      <c r="G432" s="289" t="s">
        <v>225</v>
      </c>
      <c r="H432" s="290">
        <v>11.35</v>
      </c>
      <c r="I432" s="926"/>
      <c r="J432" s="291">
        <f>ROUND(I432*H432,2)</f>
        <v>0</v>
      </c>
      <c r="K432" s="288" t="s">
        <v>183</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184</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184</v>
      </c>
      <c r="BM432" s="196" t="s">
        <v>609</v>
      </c>
    </row>
    <row r="433" spans="2:65" s="302" customFormat="1">
      <c r="B433" s="301"/>
      <c r="D433" s="297" t="s">
        <v>188</v>
      </c>
      <c r="E433" s="303" t="s">
        <v>5</v>
      </c>
      <c r="F433" s="304" t="s">
        <v>610</v>
      </c>
      <c r="H433" s="305">
        <v>11.8</v>
      </c>
      <c r="L433" s="301"/>
      <c r="M433" s="306"/>
      <c r="N433" s="307"/>
      <c r="O433" s="307"/>
      <c r="P433" s="307"/>
      <c r="Q433" s="307"/>
      <c r="R433" s="307"/>
      <c r="S433" s="307"/>
      <c r="T433" s="308"/>
      <c r="AT433" s="303" t="s">
        <v>188</v>
      </c>
      <c r="AU433" s="303" t="s">
        <v>77</v>
      </c>
      <c r="AV433" s="302" t="s">
        <v>77</v>
      </c>
      <c r="AW433" s="302" t="s">
        <v>31</v>
      </c>
      <c r="AX433" s="302" t="s">
        <v>68</v>
      </c>
      <c r="AY433" s="303" t="s">
        <v>177</v>
      </c>
    </row>
    <row r="434" spans="2:65" s="302" customFormat="1">
      <c r="B434" s="301"/>
      <c r="D434" s="297" t="s">
        <v>188</v>
      </c>
      <c r="E434" s="303" t="s">
        <v>5</v>
      </c>
      <c r="F434" s="304" t="s">
        <v>611</v>
      </c>
      <c r="H434" s="305">
        <v>-0.45</v>
      </c>
      <c r="L434" s="301"/>
      <c r="M434" s="306"/>
      <c r="N434" s="307"/>
      <c r="O434" s="307"/>
      <c r="P434" s="307"/>
      <c r="Q434" s="307"/>
      <c r="R434" s="307"/>
      <c r="S434" s="307"/>
      <c r="T434" s="308"/>
      <c r="AT434" s="303" t="s">
        <v>188</v>
      </c>
      <c r="AU434" s="303" t="s">
        <v>77</v>
      </c>
      <c r="AV434" s="302" t="s">
        <v>77</v>
      </c>
      <c r="AW434" s="302" t="s">
        <v>31</v>
      </c>
      <c r="AX434" s="302" t="s">
        <v>68</v>
      </c>
      <c r="AY434" s="303" t="s">
        <v>177</v>
      </c>
    </row>
    <row r="435" spans="2:65" s="310" customFormat="1">
      <c r="B435" s="309"/>
      <c r="D435" s="297" t="s">
        <v>188</v>
      </c>
      <c r="E435" s="311" t="s">
        <v>5</v>
      </c>
      <c r="F435" s="312" t="s">
        <v>612</v>
      </c>
      <c r="H435" s="311" t="s">
        <v>5</v>
      </c>
      <c r="L435" s="309"/>
      <c r="M435" s="313"/>
      <c r="N435" s="314"/>
      <c r="O435" s="314"/>
      <c r="P435" s="314"/>
      <c r="Q435" s="314"/>
      <c r="R435" s="314"/>
      <c r="S435" s="314"/>
      <c r="T435" s="315"/>
      <c r="AT435" s="311" t="s">
        <v>188</v>
      </c>
      <c r="AU435" s="311" t="s">
        <v>77</v>
      </c>
      <c r="AV435" s="310" t="s">
        <v>75</v>
      </c>
      <c r="AW435" s="310" t="s">
        <v>31</v>
      </c>
      <c r="AX435" s="310" t="s">
        <v>68</v>
      </c>
      <c r="AY435" s="311" t="s">
        <v>177</v>
      </c>
    </row>
    <row r="436" spans="2:65" s="317" customFormat="1">
      <c r="B436" s="316"/>
      <c r="D436" s="297" t="s">
        <v>188</v>
      </c>
      <c r="E436" s="318" t="s">
        <v>5</v>
      </c>
      <c r="F436" s="319" t="s">
        <v>191</v>
      </c>
      <c r="H436" s="320">
        <v>11.35</v>
      </c>
      <c r="L436" s="316"/>
      <c r="M436" s="321"/>
      <c r="N436" s="322"/>
      <c r="O436" s="322"/>
      <c r="P436" s="322"/>
      <c r="Q436" s="322"/>
      <c r="R436" s="322"/>
      <c r="S436" s="322"/>
      <c r="T436" s="323"/>
      <c r="AT436" s="318" t="s">
        <v>188</v>
      </c>
      <c r="AU436" s="318" t="s">
        <v>77</v>
      </c>
      <c r="AV436" s="317" t="s">
        <v>184</v>
      </c>
      <c r="AW436" s="317" t="s">
        <v>31</v>
      </c>
      <c r="AX436" s="317" t="s">
        <v>75</v>
      </c>
      <c r="AY436" s="318" t="s">
        <v>177</v>
      </c>
    </row>
    <row r="437" spans="2:65" s="921" customFormat="1" ht="38.25" customHeight="1">
      <c r="B437" s="207"/>
      <c r="C437" s="286" t="s">
        <v>613</v>
      </c>
      <c r="D437" s="286" t="s">
        <v>179</v>
      </c>
      <c r="E437" s="287" t="s">
        <v>614</v>
      </c>
      <c r="F437" s="288" t="s">
        <v>615</v>
      </c>
      <c r="G437" s="289" t="s">
        <v>225</v>
      </c>
      <c r="H437" s="290">
        <v>67.878</v>
      </c>
      <c r="I437" s="926"/>
      <c r="J437" s="291">
        <f>ROUND(I437*H437,2)</f>
        <v>0</v>
      </c>
      <c r="K437" s="288" t="s">
        <v>183</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184</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184</v>
      </c>
      <c r="BM437" s="196" t="s">
        <v>616</v>
      </c>
    </row>
    <row r="438" spans="2:65" s="310" customFormat="1">
      <c r="B438" s="309"/>
      <c r="D438" s="297" t="s">
        <v>188</v>
      </c>
      <c r="E438" s="311" t="s">
        <v>5</v>
      </c>
      <c r="F438" s="312" t="s">
        <v>617</v>
      </c>
      <c r="H438" s="311" t="s">
        <v>5</v>
      </c>
      <c r="L438" s="309"/>
      <c r="M438" s="313"/>
      <c r="N438" s="314"/>
      <c r="O438" s="314"/>
      <c r="P438" s="314"/>
      <c r="Q438" s="314"/>
      <c r="R438" s="314"/>
      <c r="S438" s="314"/>
      <c r="T438" s="315"/>
      <c r="AT438" s="311" t="s">
        <v>188</v>
      </c>
      <c r="AU438" s="311" t="s">
        <v>77</v>
      </c>
      <c r="AV438" s="310" t="s">
        <v>75</v>
      </c>
      <c r="AW438" s="310" t="s">
        <v>31</v>
      </c>
      <c r="AX438" s="310" t="s">
        <v>68</v>
      </c>
      <c r="AY438" s="311" t="s">
        <v>177</v>
      </c>
    </row>
    <row r="439" spans="2:65" s="302" customFormat="1">
      <c r="B439" s="301"/>
      <c r="D439" s="297" t="s">
        <v>188</v>
      </c>
      <c r="E439" s="303" t="s">
        <v>5</v>
      </c>
      <c r="F439" s="304" t="s">
        <v>618</v>
      </c>
      <c r="H439" s="305">
        <v>67.878</v>
      </c>
      <c r="L439" s="301"/>
      <c r="M439" s="306"/>
      <c r="N439" s="307"/>
      <c r="O439" s="307"/>
      <c r="P439" s="307"/>
      <c r="Q439" s="307"/>
      <c r="R439" s="307"/>
      <c r="S439" s="307"/>
      <c r="T439" s="308"/>
      <c r="AT439" s="303" t="s">
        <v>188</v>
      </c>
      <c r="AU439" s="303" t="s">
        <v>77</v>
      </c>
      <c r="AV439" s="302" t="s">
        <v>77</v>
      </c>
      <c r="AW439" s="302" t="s">
        <v>31</v>
      </c>
      <c r="AX439" s="302" t="s">
        <v>68</v>
      </c>
      <c r="AY439" s="303" t="s">
        <v>177</v>
      </c>
    </row>
    <row r="440" spans="2:65" s="317" customFormat="1">
      <c r="B440" s="316"/>
      <c r="D440" s="297" t="s">
        <v>188</v>
      </c>
      <c r="E440" s="318" t="s">
        <v>5</v>
      </c>
      <c r="F440" s="319" t="s">
        <v>191</v>
      </c>
      <c r="H440" s="320">
        <v>67.878</v>
      </c>
      <c r="L440" s="316"/>
      <c r="M440" s="321"/>
      <c r="N440" s="322"/>
      <c r="O440" s="322"/>
      <c r="P440" s="322"/>
      <c r="Q440" s="322"/>
      <c r="R440" s="322"/>
      <c r="S440" s="322"/>
      <c r="T440" s="323"/>
      <c r="AT440" s="318" t="s">
        <v>188</v>
      </c>
      <c r="AU440" s="318" t="s">
        <v>77</v>
      </c>
      <c r="AV440" s="317" t="s">
        <v>184</v>
      </c>
      <c r="AW440" s="317" t="s">
        <v>31</v>
      </c>
      <c r="AX440" s="317" t="s">
        <v>75</v>
      </c>
      <c r="AY440" s="318" t="s">
        <v>177</v>
      </c>
    </row>
    <row r="441" spans="2:65" s="921" customFormat="1" ht="25.5" customHeight="1">
      <c r="B441" s="207"/>
      <c r="C441" s="286" t="s">
        <v>619</v>
      </c>
      <c r="D441" s="286" t="s">
        <v>179</v>
      </c>
      <c r="E441" s="287" t="s">
        <v>620</v>
      </c>
      <c r="F441" s="288" t="s">
        <v>621</v>
      </c>
      <c r="G441" s="289" t="s">
        <v>225</v>
      </c>
      <c r="H441" s="290">
        <v>491.30599999999998</v>
      </c>
      <c r="I441" s="926"/>
      <c r="J441" s="291">
        <f>ROUND(I441*H441,2)</f>
        <v>0</v>
      </c>
      <c r="K441" s="288" t="s">
        <v>183</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184</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184</v>
      </c>
      <c r="BM441" s="196" t="s">
        <v>622</v>
      </c>
    </row>
    <row r="442" spans="2:65" s="921" customFormat="1" ht="121.5">
      <c r="B442" s="207"/>
      <c r="D442" s="297" t="s">
        <v>186</v>
      </c>
      <c r="F442" s="298" t="s">
        <v>623</v>
      </c>
      <c r="L442" s="207"/>
      <c r="M442" s="299"/>
      <c r="N442" s="925"/>
      <c r="O442" s="925"/>
      <c r="P442" s="925"/>
      <c r="Q442" s="925"/>
      <c r="R442" s="925"/>
      <c r="S442" s="925"/>
      <c r="T442" s="300"/>
      <c r="AT442" s="196" t="s">
        <v>186</v>
      </c>
      <c r="AU442" s="196" t="s">
        <v>77</v>
      </c>
    </row>
    <row r="443" spans="2:65" s="302" customFormat="1">
      <c r="B443" s="301"/>
      <c r="D443" s="297" t="s">
        <v>188</v>
      </c>
      <c r="E443" s="303" t="s">
        <v>5</v>
      </c>
      <c r="F443" s="304" t="s">
        <v>624</v>
      </c>
      <c r="H443" s="305">
        <v>25.422000000000001</v>
      </c>
      <c r="L443" s="301"/>
      <c r="M443" s="306"/>
      <c r="N443" s="307"/>
      <c r="O443" s="307"/>
      <c r="P443" s="307"/>
      <c r="Q443" s="307"/>
      <c r="R443" s="307"/>
      <c r="S443" s="307"/>
      <c r="T443" s="308"/>
      <c r="AT443" s="303" t="s">
        <v>188</v>
      </c>
      <c r="AU443" s="303" t="s">
        <v>77</v>
      </c>
      <c r="AV443" s="302" t="s">
        <v>77</v>
      </c>
      <c r="AW443" s="302" t="s">
        <v>31</v>
      </c>
      <c r="AX443" s="302" t="s">
        <v>68</v>
      </c>
      <c r="AY443" s="303" t="s">
        <v>177</v>
      </c>
    </row>
    <row r="444" spans="2:65" s="310" customFormat="1">
      <c r="B444" s="309"/>
      <c r="D444" s="297" t="s">
        <v>188</v>
      </c>
      <c r="E444" s="311" t="s">
        <v>5</v>
      </c>
      <c r="F444" s="312" t="s">
        <v>625</v>
      </c>
      <c r="H444" s="311" t="s">
        <v>5</v>
      </c>
      <c r="L444" s="309"/>
      <c r="M444" s="313"/>
      <c r="N444" s="314"/>
      <c r="O444" s="314"/>
      <c r="P444" s="314"/>
      <c r="Q444" s="314"/>
      <c r="R444" s="314"/>
      <c r="S444" s="314"/>
      <c r="T444" s="315"/>
      <c r="AT444" s="311" t="s">
        <v>188</v>
      </c>
      <c r="AU444" s="311" t="s">
        <v>77</v>
      </c>
      <c r="AV444" s="310" t="s">
        <v>75</v>
      </c>
      <c r="AW444" s="310" t="s">
        <v>31</v>
      </c>
      <c r="AX444" s="310" t="s">
        <v>68</v>
      </c>
      <c r="AY444" s="311" t="s">
        <v>177</v>
      </c>
    </row>
    <row r="445" spans="2:65" s="302" customFormat="1">
      <c r="B445" s="301"/>
      <c r="D445" s="297" t="s">
        <v>188</v>
      </c>
      <c r="E445" s="303" t="s">
        <v>5</v>
      </c>
      <c r="F445" s="304" t="s">
        <v>626</v>
      </c>
      <c r="H445" s="305">
        <v>61.53</v>
      </c>
      <c r="L445" s="301"/>
      <c r="M445" s="306"/>
      <c r="N445" s="307"/>
      <c r="O445" s="307"/>
      <c r="P445" s="307"/>
      <c r="Q445" s="307"/>
      <c r="R445" s="307"/>
      <c r="S445" s="307"/>
      <c r="T445" s="308"/>
      <c r="AT445" s="303" t="s">
        <v>188</v>
      </c>
      <c r="AU445" s="303" t="s">
        <v>77</v>
      </c>
      <c r="AV445" s="302" t="s">
        <v>77</v>
      </c>
      <c r="AW445" s="302" t="s">
        <v>31</v>
      </c>
      <c r="AX445" s="302" t="s">
        <v>68</v>
      </c>
      <c r="AY445" s="303" t="s">
        <v>177</v>
      </c>
    </row>
    <row r="446" spans="2:65" s="310" customFormat="1">
      <c r="B446" s="309"/>
      <c r="D446" s="297" t="s">
        <v>188</v>
      </c>
      <c r="E446" s="311" t="s">
        <v>5</v>
      </c>
      <c r="F446" s="312" t="s">
        <v>627</v>
      </c>
      <c r="H446" s="311" t="s">
        <v>5</v>
      </c>
      <c r="L446" s="309"/>
      <c r="M446" s="313"/>
      <c r="N446" s="314"/>
      <c r="O446" s="314"/>
      <c r="P446" s="314"/>
      <c r="Q446" s="314"/>
      <c r="R446" s="314"/>
      <c r="S446" s="314"/>
      <c r="T446" s="315"/>
      <c r="AT446" s="311" t="s">
        <v>188</v>
      </c>
      <c r="AU446" s="311" t="s">
        <v>77</v>
      </c>
      <c r="AV446" s="310" t="s">
        <v>75</v>
      </c>
      <c r="AW446" s="310" t="s">
        <v>31</v>
      </c>
      <c r="AX446" s="310" t="s">
        <v>68</v>
      </c>
      <c r="AY446" s="311" t="s">
        <v>177</v>
      </c>
    </row>
    <row r="447" spans="2:65" s="302" customFormat="1">
      <c r="B447" s="301"/>
      <c r="D447" s="297" t="s">
        <v>188</v>
      </c>
      <c r="E447" s="303" t="s">
        <v>5</v>
      </c>
      <c r="F447" s="304" t="s">
        <v>628</v>
      </c>
      <c r="H447" s="305">
        <v>16.846</v>
      </c>
      <c r="L447" s="301"/>
      <c r="M447" s="306"/>
      <c r="N447" s="307"/>
      <c r="O447" s="307"/>
      <c r="P447" s="307"/>
      <c r="Q447" s="307"/>
      <c r="R447" s="307"/>
      <c r="S447" s="307"/>
      <c r="T447" s="308"/>
      <c r="AT447" s="303" t="s">
        <v>188</v>
      </c>
      <c r="AU447" s="303" t="s">
        <v>77</v>
      </c>
      <c r="AV447" s="302" t="s">
        <v>77</v>
      </c>
      <c r="AW447" s="302" t="s">
        <v>31</v>
      </c>
      <c r="AX447" s="302" t="s">
        <v>68</v>
      </c>
      <c r="AY447" s="303" t="s">
        <v>177</v>
      </c>
    </row>
    <row r="448" spans="2:65" s="310" customFormat="1">
      <c r="B448" s="309"/>
      <c r="D448" s="297" t="s">
        <v>188</v>
      </c>
      <c r="E448" s="311" t="s">
        <v>5</v>
      </c>
      <c r="F448" s="312" t="s">
        <v>629</v>
      </c>
      <c r="H448" s="311" t="s">
        <v>5</v>
      </c>
      <c r="L448" s="309"/>
      <c r="M448" s="313"/>
      <c r="N448" s="314"/>
      <c r="O448" s="314"/>
      <c r="P448" s="314"/>
      <c r="Q448" s="314"/>
      <c r="R448" s="314"/>
      <c r="S448" s="314"/>
      <c r="T448" s="315"/>
      <c r="AT448" s="311" t="s">
        <v>188</v>
      </c>
      <c r="AU448" s="311" t="s">
        <v>77</v>
      </c>
      <c r="AV448" s="310" t="s">
        <v>75</v>
      </c>
      <c r="AW448" s="310" t="s">
        <v>31</v>
      </c>
      <c r="AX448" s="310" t="s">
        <v>68</v>
      </c>
      <c r="AY448" s="311" t="s">
        <v>177</v>
      </c>
    </row>
    <row r="449" spans="2:51" s="302" customFormat="1">
      <c r="B449" s="301"/>
      <c r="D449" s="297" t="s">
        <v>188</v>
      </c>
      <c r="E449" s="303" t="s">
        <v>5</v>
      </c>
      <c r="F449" s="304" t="s">
        <v>630</v>
      </c>
      <c r="H449" s="305">
        <v>5.3650000000000002</v>
      </c>
      <c r="L449" s="301"/>
      <c r="M449" s="306"/>
      <c r="N449" s="307"/>
      <c r="O449" s="307"/>
      <c r="P449" s="307"/>
      <c r="Q449" s="307"/>
      <c r="R449" s="307"/>
      <c r="S449" s="307"/>
      <c r="T449" s="308"/>
      <c r="AT449" s="303" t="s">
        <v>188</v>
      </c>
      <c r="AU449" s="303" t="s">
        <v>77</v>
      </c>
      <c r="AV449" s="302" t="s">
        <v>77</v>
      </c>
      <c r="AW449" s="302" t="s">
        <v>31</v>
      </c>
      <c r="AX449" s="302" t="s">
        <v>68</v>
      </c>
      <c r="AY449" s="303" t="s">
        <v>177</v>
      </c>
    </row>
    <row r="450" spans="2:51" s="310" customFormat="1">
      <c r="B450" s="309"/>
      <c r="D450" s="297" t="s">
        <v>188</v>
      </c>
      <c r="E450" s="311" t="s">
        <v>5</v>
      </c>
      <c r="F450" s="312" t="s">
        <v>631</v>
      </c>
      <c r="H450" s="311" t="s">
        <v>5</v>
      </c>
      <c r="L450" s="309"/>
      <c r="M450" s="313"/>
      <c r="N450" s="314"/>
      <c r="O450" s="314"/>
      <c r="P450" s="314"/>
      <c r="Q450" s="314"/>
      <c r="R450" s="314"/>
      <c r="S450" s="314"/>
      <c r="T450" s="315"/>
      <c r="AT450" s="311" t="s">
        <v>188</v>
      </c>
      <c r="AU450" s="311" t="s">
        <v>77</v>
      </c>
      <c r="AV450" s="310" t="s">
        <v>75</v>
      </c>
      <c r="AW450" s="310" t="s">
        <v>31</v>
      </c>
      <c r="AX450" s="310" t="s">
        <v>68</v>
      </c>
      <c r="AY450" s="311" t="s">
        <v>177</v>
      </c>
    </row>
    <row r="451" spans="2:51" s="302" customFormat="1">
      <c r="B451" s="301"/>
      <c r="D451" s="297" t="s">
        <v>188</v>
      </c>
      <c r="E451" s="303" t="s">
        <v>5</v>
      </c>
      <c r="F451" s="304" t="s">
        <v>632</v>
      </c>
      <c r="H451" s="305">
        <v>29.817</v>
      </c>
      <c r="L451" s="301"/>
      <c r="M451" s="306"/>
      <c r="N451" s="307"/>
      <c r="O451" s="307"/>
      <c r="P451" s="307"/>
      <c r="Q451" s="307"/>
      <c r="R451" s="307"/>
      <c r="S451" s="307"/>
      <c r="T451" s="308"/>
      <c r="AT451" s="303" t="s">
        <v>188</v>
      </c>
      <c r="AU451" s="303" t="s">
        <v>77</v>
      </c>
      <c r="AV451" s="302" t="s">
        <v>77</v>
      </c>
      <c r="AW451" s="302" t="s">
        <v>31</v>
      </c>
      <c r="AX451" s="302" t="s">
        <v>68</v>
      </c>
      <c r="AY451" s="303" t="s">
        <v>177</v>
      </c>
    </row>
    <row r="452" spans="2:51" s="310" customFormat="1">
      <c r="B452" s="309"/>
      <c r="D452" s="297" t="s">
        <v>188</v>
      </c>
      <c r="E452" s="311" t="s">
        <v>5</v>
      </c>
      <c r="F452" s="312" t="s">
        <v>633</v>
      </c>
      <c r="H452" s="311" t="s">
        <v>5</v>
      </c>
      <c r="L452" s="309"/>
      <c r="M452" s="313"/>
      <c r="N452" s="314"/>
      <c r="O452" s="314"/>
      <c r="P452" s="314"/>
      <c r="Q452" s="314"/>
      <c r="R452" s="314"/>
      <c r="S452" s="314"/>
      <c r="T452" s="315"/>
      <c r="AT452" s="311" t="s">
        <v>188</v>
      </c>
      <c r="AU452" s="311" t="s">
        <v>77</v>
      </c>
      <c r="AV452" s="310" t="s">
        <v>75</v>
      </c>
      <c r="AW452" s="310" t="s">
        <v>31</v>
      </c>
      <c r="AX452" s="310" t="s">
        <v>68</v>
      </c>
      <c r="AY452" s="311" t="s">
        <v>177</v>
      </c>
    </row>
    <row r="453" spans="2:51" s="310" customFormat="1">
      <c r="B453" s="309"/>
      <c r="D453" s="297" t="s">
        <v>188</v>
      </c>
      <c r="E453" s="311" t="s">
        <v>5</v>
      </c>
      <c r="F453" s="312" t="s">
        <v>634</v>
      </c>
      <c r="H453" s="311" t="s">
        <v>5</v>
      </c>
      <c r="L453" s="309"/>
      <c r="M453" s="313"/>
      <c r="N453" s="314"/>
      <c r="O453" s="314"/>
      <c r="P453" s="314"/>
      <c r="Q453" s="314"/>
      <c r="R453" s="314"/>
      <c r="S453" s="314"/>
      <c r="T453" s="315"/>
      <c r="AT453" s="311" t="s">
        <v>188</v>
      </c>
      <c r="AU453" s="311" t="s">
        <v>77</v>
      </c>
      <c r="AV453" s="310" t="s">
        <v>75</v>
      </c>
      <c r="AW453" s="310" t="s">
        <v>31</v>
      </c>
      <c r="AX453" s="310" t="s">
        <v>68</v>
      </c>
      <c r="AY453" s="311" t="s">
        <v>177</v>
      </c>
    </row>
    <row r="454" spans="2:51" s="302" customFormat="1">
      <c r="B454" s="301"/>
      <c r="D454" s="297" t="s">
        <v>188</v>
      </c>
      <c r="E454" s="303" t="s">
        <v>5</v>
      </c>
      <c r="F454" s="304" t="s">
        <v>635</v>
      </c>
      <c r="H454" s="305">
        <v>33.893000000000001</v>
      </c>
      <c r="L454" s="301"/>
      <c r="M454" s="306"/>
      <c r="N454" s="307"/>
      <c r="O454" s="307"/>
      <c r="P454" s="307"/>
      <c r="Q454" s="307"/>
      <c r="R454" s="307"/>
      <c r="S454" s="307"/>
      <c r="T454" s="308"/>
      <c r="AT454" s="303" t="s">
        <v>188</v>
      </c>
      <c r="AU454" s="303" t="s">
        <v>77</v>
      </c>
      <c r="AV454" s="302" t="s">
        <v>77</v>
      </c>
      <c r="AW454" s="302" t="s">
        <v>31</v>
      </c>
      <c r="AX454" s="302" t="s">
        <v>68</v>
      </c>
      <c r="AY454" s="303" t="s">
        <v>177</v>
      </c>
    </row>
    <row r="455" spans="2:51" s="310" customFormat="1">
      <c r="B455" s="309"/>
      <c r="D455" s="297" t="s">
        <v>188</v>
      </c>
      <c r="E455" s="311" t="s">
        <v>5</v>
      </c>
      <c r="F455" s="312" t="s">
        <v>636</v>
      </c>
      <c r="H455" s="311" t="s">
        <v>5</v>
      </c>
      <c r="L455" s="309"/>
      <c r="M455" s="313"/>
      <c r="N455" s="314"/>
      <c r="O455" s="314"/>
      <c r="P455" s="314"/>
      <c r="Q455" s="314"/>
      <c r="R455" s="314"/>
      <c r="S455" s="314"/>
      <c r="T455" s="315"/>
      <c r="AT455" s="311" t="s">
        <v>188</v>
      </c>
      <c r="AU455" s="311" t="s">
        <v>77</v>
      </c>
      <c r="AV455" s="310" t="s">
        <v>75</v>
      </c>
      <c r="AW455" s="310" t="s">
        <v>31</v>
      </c>
      <c r="AX455" s="310" t="s">
        <v>68</v>
      </c>
      <c r="AY455" s="311" t="s">
        <v>177</v>
      </c>
    </row>
    <row r="456" spans="2:51" s="302" customFormat="1">
      <c r="B456" s="301"/>
      <c r="D456" s="297" t="s">
        <v>188</v>
      </c>
      <c r="E456" s="303" t="s">
        <v>5</v>
      </c>
      <c r="F456" s="304" t="s">
        <v>637</v>
      </c>
      <c r="H456" s="305">
        <v>41.683999999999997</v>
      </c>
      <c r="L456" s="301"/>
      <c r="M456" s="306"/>
      <c r="N456" s="307"/>
      <c r="O456" s="307"/>
      <c r="P456" s="307"/>
      <c r="Q456" s="307"/>
      <c r="R456" s="307"/>
      <c r="S456" s="307"/>
      <c r="T456" s="308"/>
      <c r="AT456" s="303" t="s">
        <v>188</v>
      </c>
      <c r="AU456" s="303" t="s">
        <v>77</v>
      </c>
      <c r="AV456" s="302" t="s">
        <v>77</v>
      </c>
      <c r="AW456" s="302" t="s">
        <v>31</v>
      </c>
      <c r="AX456" s="302" t="s">
        <v>68</v>
      </c>
      <c r="AY456" s="303" t="s">
        <v>177</v>
      </c>
    </row>
    <row r="457" spans="2:51" s="310" customFormat="1">
      <c r="B457" s="309"/>
      <c r="D457" s="297" t="s">
        <v>188</v>
      </c>
      <c r="E457" s="311" t="s">
        <v>5</v>
      </c>
      <c r="F457" s="312" t="s">
        <v>638</v>
      </c>
      <c r="H457" s="311" t="s">
        <v>5</v>
      </c>
      <c r="L457" s="309"/>
      <c r="M457" s="313"/>
      <c r="N457" s="314"/>
      <c r="O457" s="314"/>
      <c r="P457" s="314"/>
      <c r="Q457" s="314"/>
      <c r="R457" s="314"/>
      <c r="S457" s="314"/>
      <c r="T457" s="315"/>
      <c r="AT457" s="311" t="s">
        <v>188</v>
      </c>
      <c r="AU457" s="311" t="s">
        <v>77</v>
      </c>
      <c r="AV457" s="310" t="s">
        <v>75</v>
      </c>
      <c r="AW457" s="310" t="s">
        <v>31</v>
      </c>
      <c r="AX457" s="310" t="s">
        <v>68</v>
      </c>
      <c r="AY457" s="311" t="s">
        <v>177</v>
      </c>
    </row>
    <row r="458" spans="2:51" s="302" customFormat="1">
      <c r="B458" s="301"/>
      <c r="D458" s="297" t="s">
        <v>188</v>
      </c>
      <c r="E458" s="303" t="s">
        <v>5</v>
      </c>
      <c r="F458" s="304" t="s">
        <v>639</v>
      </c>
      <c r="H458" s="305">
        <v>138.005</v>
      </c>
      <c r="L458" s="301"/>
      <c r="M458" s="306"/>
      <c r="N458" s="307"/>
      <c r="O458" s="307"/>
      <c r="P458" s="307"/>
      <c r="Q458" s="307"/>
      <c r="R458" s="307"/>
      <c r="S458" s="307"/>
      <c r="T458" s="308"/>
      <c r="AT458" s="303" t="s">
        <v>188</v>
      </c>
      <c r="AU458" s="303" t="s">
        <v>77</v>
      </c>
      <c r="AV458" s="302" t="s">
        <v>77</v>
      </c>
      <c r="AW458" s="302" t="s">
        <v>31</v>
      </c>
      <c r="AX458" s="302" t="s">
        <v>68</v>
      </c>
      <c r="AY458" s="303" t="s">
        <v>177</v>
      </c>
    </row>
    <row r="459" spans="2:51" s="310" customFormat="1">
      <c r="B459" s="309"/>
      <c r="D459" s="297" t="s">
        <v>188</v>
      </c>
      <c r="E459" s="311" t="s">
        <v>5</v>
      </c>
      <c r="F459" s="312" t="s">
        <v>640</v>
      </c>
      <c r="H459" s="311" t="s">
        <v>5</v>
      </c>
      <c r="L459" s="309"/>
      <c r="M459" s="313"/>
      <c r="N459" s="314"/>
      <c r="O459" s="314"/>
      <c r="P459" s="314"/>
      <c r="Q459" s="314"/>
      <c r="R459" s="314"/>
      <c r="S459" s="314"/>
      <c r="T459" s="315"/>
      <c r="AT459" s="311" t="s">
        <v>188</v>
      </c>
      <c r="AU459" s="311" t="s">
        <v>77</v>
      </c>
      <c r="AV459" s="310" t="s">
        <v>75</v>
      </c>
      <c r="AW459" s="310" t="s">
        <v>31</v>
      </c>
      <c r="AX459" s="310" t="s">
        <v>68</v>
      </c>
      <c r="AY459" s="311" t="s">
        <v>177</v>
      </c>
    </row>
    <row r="460" spans="2:51" s="302" customFormat="1">
      <c r="B460" s="301"/>
      <c r="D460" s="297" t="s">
        <v>188</v>
      </c>
      <c r="E460" s="303" t="s">
        <v>5</v>
      </c>
      <c r="F460" s="304" t="s">
        <v>641</v>
      </c>
      <c r="H460" s="305">
        <v>59.357999999999997</v>
      </c>
      <c r="L460" s="301"/>
      <c r="M460" s="306"/>
      <c r="N460" s="307"/>
      <c r="O460" s="307"/>
      <c r="P460" s="307"/>
      <c r="Q460" s="307"/>
      <c r="R460" s="307"/>
      <c r="S460" s="307"/>
      <c r="T460" s="308"/>
      <c r="AT460" s="303" t="s">
        <v>188</v>
      </c>
      <c r="AU460" s="303" t="s">
        <v>77</v>
      </c>
      <c r="AV460" s="302" t="s">
        <v>77</v>
      </c>
      <c r="AW460" s="302" t="s">
        <v>31</v>
      </c>
      <c r="AX460" s="302" t="s">
        <v>68</v>
      </c>
      <c r="AY460" s="303" t="s">
        <v>177</v>
      </c>
    </row>
    <row r="461" spans="2:51" s="310" customFormat="1">
      <c r="B461" s="309"/>
      <c r="D461" s="297" t="s">
        <v>188</v>
      </c>
      <c r="E461" s="311" t="s">
        <v>5</v>
      </c>
      <c r="F461" s="312" t="s">
        <v>642</v>
      </c>
      <c r="H461" s="311" t="s">
        <v>5</v>
      </c>
      <c r="L461" s="309"/>
      <c r="M461" s="313"/>
      <c r="N461" s="314"/>
      <c r="O461" s="314"/>
      <c r="P461" s="314"/>
      <c r="Q461" s="314"/>
      <c r="R461" s="314"/>
      <c r="S461" s="314"/>
      <c r="T461" s="315"/>
      <c r="AT461" s="311" t="s">
        <v>188</v>
      </c>
      <c r="AU461" s="311" t="s">
        <v>77</v>
      </c>
      <c r="AV461" s="310" t="s">
        <v>75</v>
      </c>
      <c r="AW461" s="310" t="s">
        <v>31</v>
      </c>
      <c r="AX461" s="310" t="s">
        <v>68</v>
      </c>
      <c r="AY461" s="311" t="s">
        <v>177</v>
      </c>
    </row>
    <row r="462" spans="2:51" s="302" customFormat="1">
      <c r="B462" s="301"/>
      <c r="D462" s="297" t="s">
        <v>188</v>
      </c>
      <c r="E462" s="303" t="s">
        <v>5</v>
      </c>
      <c r="F462" s="304" t="s">
        <v>643</v>
      </c>
      <c r="H462" s="305">
        <v>15.727</v>
      </c>
      <c r="L462" s="301"/>
      <c r="M462" s="306"/>
      <c r="N462" s="307"/>
      <c r="O462" s="307"/>
      <c r="P462" s="307"/>
      <c r="Q462" s="307"/>
      <c r="R462" s="307"/>
      <c r="S462" s="307"/>
      <c r="T462" s="308"/>
      <c r="AT462" s="303" t="s">
        <v>188</v>
      </c>
      <c r="AU462" s="303" t="s">
        <v>77</v>
      </c>
      <c r="AV462" s="302" t="s">
        <v>77</v>
      </c>
      <c r="AW462" s="302" t="s">
        <v>31</v>
      </c>
      <c r="AX462" s="302" t="s">
        <v>68</v>
      </c>
      <c r="AY462" s="303" t="s">
        <v>177</v>
      </c>
    </row>
    <row r="463" spans="2:51" s="310" customFormat="1">
      <c r="B463" s="309"/>
      <c r="D463" s="297" t="s">
        <v>188</v>
      </c>
      <c r="E463" s="311" t="s">
        <v>5</v>
      </c>
      <c r="F463" s="312" t="s">
        <v>644</v>
      </c>
      <c r="H463" s="311" t="s">
        <v>5</v>
      </c>
      <c r="L463" s="309"/>
      <c r="M463" s="313"/>
      <c r="N463" s="314"/>
      <c r="O463" s="314"/>
      <c r="P463" s="314"/>
      <c r="Q463" s="314"/>
      <c r="R463" s="314"/>
      <c r="S463" s="314"/>
      <c r="T463" s="315"/>
      <c r="AT463" s="311" t="s">
        <v>188</v>
      </c>
      <c r="AU463" s="311" t="s">
        <v>77</v>
      </c>
      <c r="AV463" s="310" t="s">
        <v>75</v>
      </c>
      <c r="AW463" s="310" t="s">
        <v>31</v>
      </c>
      <c r="AX463" s="310" t="s">
        <v>68</v>
      </c>
      <c r="AY463" s="311" t="s">
        <v>177</v>
      </c>
    </row>
    <row r="464" spans="2:51" s="302" customFormat="1">
      <c r="B464" s="301"/>
      <c r="D464" s="297" t="s">
        <v>188</v>
      </c>
      <c r="E464" s="303" t="s">
        <v>5</v>
      </c>
      <c r="F464" s="304" t="s">
        <v>645</v>
      </c>
      <c r="H464" s="305">
        <v>47.448</v>
      </c>
      <c r="L464" s="301"/>
      <c r="M464" s="306"/>
      <c r="N464" s="307"/>
      <c r="O464" s="307"/>
      <c r="P464" s="307"/>
      <c r="Q464" s="307"/>
      <c r="R464" s="307"/>
      <c r="S464" s="307"/>
      <c r="T464" s="308"/>
      <c r="AT464" s="303" t="s">
        <v>188</v>
      </c>
      <c r="AU464" s="303" t="s">
        <v>77</v>
      </c>
      <c r="AV464" s="302" t="s">
        <v>77</v>
      </c>
      <c r="AW464" s="302" t="s">
        <v>31</v>
      </c>
      <c r="AX464" s="302" t="s">
        <v>68</v>
      </c>
      <c r="AY464" s="303" t="s">
        <v>177</v>
      </c>
    </row>
    <row r="465" spans="2:65" s="310" customFormat="1">
      <c r="B465" s="309"/>
      <c r="D465" s="297" t="s">
        <v>188</v>
      </c>
      <c r="E465" s="311" t="s">
        <v>5</v>
      </c>
      <c r="F465" s="312" t="s">
        <v>646</v>
      </c>
      <c r="H465" s="311" t="s">
        <v>5</v>
      </c>
      <c r="L465" s="309"/>
      <c r="M465" s="313"/>
      <c r="N465" s="314"/>
      <c r="O465" s="314"/>
      <c r="P465" s="314"/>
      <c r="Q465" s="314"/>
      <c r="R465" s="314"/>
      <c r="S465" s="314"/>
      <c r="T465" s="315"/>
      <c r="AT465" s="311" t="s">
        <v>188</v>
      </c>
      <c r="AU465" s="311" t="s">
        <v>77</v>
      </c>
      <c r="AV465" s="310" t="s">
        <v>75</v>
      </c>
      <c r="AW465" s="310" t="s">
        <v>31</v>
      </c>
      <c r="AX465" s="310" t="s">
        <v>68</v>
      </c>
      <c r="AY465" s="311" t="s">
        <v>177</v>
      </c>
    </row>
    <row r="466" spans="2:65" s="302" customFormat="1">
      <c r="B466" s="301"/>
      <c r="D466" s="297" t="s">
        <v>188</v>
      </c>
      <c r="E466" s="303" t="s">
        <v>5</v>
      </c>
      <c r="F466" s="304" t="s">
        <v>647</v>
      </c>
      <c r="H466" s="305">
        <v>16.210999999999999</v>
      </c>
      <c r="L466" s="301"/>
      <c r="M466" s="306"/>
      <c r="N466" s="307"/>
      <c r="O466" s="307"/>
      <c r="P466" s="307"/>
      <c r="Q466" s="307"/>
      <c r="R466" s="307"/>
      <c r="S466" s="307"/>
      <c r="T466" s="308"/>
      <c r="AT466" s="303" t="s">
        <v>188</v>
      </c>
      <c r="AU466" s="303" t="s">
        <v>77</v>
      </c>
      <c r="AV466" s="302" t="s">
        <v>77</v>
      </c>
      <c r="AW466" s="302" t="s">
        <v>31</v>
      </c>
      <c r="AX466" s="302" t="s">
        <v>68</v>
      </c>
      <c r="AY466" s="303" t="s">
        <v>177</v>
      </c>
    </row>
    <row r="467" spans="2:65" s="310" customFormat="1">
      <c r="B467" s="309"/>
      <c r="D467" s="297" t="s">
        <v>188</v>
      </c>
      <c r="E467" s="311" t="s">
        <v>5</v>
      </c>
      <c r="F467" s="312" t="s">
        <v>648</v>
      </c>
      <c r="H467" s="311" t="s">
        <v>5</v>
      </c>
      <c r="L467" s="309"/>
      <c r="M467" s="313"/>
      <c r="N467" s="314"/>
      <c r="O467" s="314"/>
      <c r="P467" s="314"/>
      <c r="Q467" s="314"/>
      <c r="R467" s="314"/>
      <c r="S467" s="314"/>
      <c r="T467" s="315"/>
      <c r="AT467" s="311" t="s">
        <v>188</v>
      </c>
      <c r="AU467" s="311" t="s">
        <v>77</v>
      </c>
      <c r="AV467" s="310" t="s">
        <v>75</v>
      </c>
      <c r="AW467" s="310" t="s">
        <v>31</v>
      </c>
      <c r="AX467" s="310" t="s">
        <v>68</v>
      </c>
      <c r="AY467" s="311" t="s">
        <v>177</v>
      </c>
    </row>
    <row r="468" spans="2:65" s="317" customFormat="1">
      <c r="B468" s="316"/>
      <c r="D468" s="297" t="s">
        <v>188</v>
      </c>
      <c r="E468" s="318" t="s">
        <v>5</v>
      </c>
      <c r="F468" s="319" t="s">
        <v>191</v>
      </c>
      <c r="H468" s="320">
        <v>491.30599999999998</v>
      </c>
      <c r="L468" s="316"/>
      <c r="M468" s="321"/>
      <c r="N468" s="322"/>
      <c r="O468" s="322"/>
      <c r="P468" s="322"/>
      <c r="Q468" s="322"/>
      <c r="R468" s="322"/>
      <c r="S468" s="322"/>
      <c r="T468" s="323"/>
      <c r="AT468" s="318" t="s">
        <v>188</v>
      </c>
      <c r="AU468" s="318" t="s">
        <v>77</v>
      </c>
      <c r="AV468" s="317" t="s">
        <v>184</v>
      </c>
      <c r="AW468" s="317" t="s">
        <v>31</v>
      </c>
      <c r="AX468" s="317" t="s">
        <v>75</v>
      </c>
      <c r="AY468" s="318" t="s">
        <v>177</v>
      </c>
    </row>
    <row r="469" spans="2:65" s="921" customFormat="1" ht="25.5" customHeight="1">
      <c r="B469" s="207"/>
      <c r="C469" s="286" t="s">
        <v>649</v>
      </c>
      <c r="D469" s="286" t="s">
        <v>179</v>
      </c>
      <c r="E469" s="287" t="s">
        <v>620</v>
      </c>
      <c r="F469" s="288" t="s">
        <v>621</v>
      </c>
      <c r="G469" s="289" t="s">
        <v>225</v>
      </c>
      <c r="H469" s="290">
        <v>5.2060000000000004</v>
      </c>
      <c r="I469" s="926"/>
      <c r="J469" s="291">
        <f>ROUND(I469*H469,2)</f>
        <v>0</v>
      </c>
      <c r="K469" s="288" t="s">
        <v>183</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184</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184</v>
      </c>
      <c r="BM469" s="196" t="s">
        <v>650</v>
      </c>
    </row>
    <row r="470" spans="2:65" s="921" customFormat="1" ht="121.5">
      <c r="B470" s="207"/>
      <c r="D470" s="297" t="s">
        <v>186</v>
      </c>
      <c r="F470" s="298" t="s">
        <v>623</v>
      </c>
      <c r="L470" s="207"/>
      <c r="M470" s="299"/>
      <c r="N470" s="925"/>
      <c r="O470" s="925"/>
      <c r="P470" s="925"/>
      <c r="Q470" s="925"/>
      <c r="R470" s="925"/>
      <c r="S470" s="925"/>
      <c r="T470" s="300"/>
      <c r="AT470" s="196" t="s">
        <v>186</v>
      </c>
      <c r="AU470" s="196" t="s">
        <v>77</v>
      </c>
    </row>
    <row r="471" spans="2:65" s="302" customFormat="1">
      <c r="B471" s="301"/>
      <c r="D471" s="297" t="s">
        <v>188</v>
      </c>
      <c r="E471" s="303" t="s">
        <v>5</v>
      </c>
      <c r="F471" s="304" t="s">
        <v>651</v>
      </c>
      <c r="H471" s="305">
        <v>5.2060000000000004</v>
      </c>
      <c r="L471" s="301"/>
      <c r="M471" s="306"/>
      <c r="N471" s="307"/>
      <c r="O471" s="307"/>
      <c r="P471" s="307"/>
      <c r="Q471" s="307"/>
      <c r="R471" s="307"/>
      <c r="S471" s="307"/>
      <c r="T471" s="308"/>
      <c r="AT471" s="303" t="s">
        <v>188</v>
      </c>
      <c r="AU471" s="303" t="s">
        <v>77</v>
      </c>
      <c r="AV471" s="302" t="s">
        <v>77</v>
      </c>
      <c r="AW471" s="302" t="s">
        <v>31</v>
      </c>
      <c r="AX471" s="302" t="s">
        <v>68</v>
      </c>
      <c r="AY471" s="303" t="s">
        <v>177</v>
      </c>
    </row>
    <row r="472" spans="2:65" s="310" customFormat="1">
      <c r="B472" s="309"/>
      <c r="D472" s="297" t="s">
        <v>188</v>
      </c>
      <c r="E472" s="311" t="s">
        <v>5</v>
      </c>
      <c r="F472" s="312" t="s">
        <v>652</v>
      </c>
      <c r="H472" s="311" t="s">
        <v>5</v>
      </c>
      <c r="L472" s="309"/>
      <c r="M472" s="313"/>
      <c r="N472" s="314"/>
      <c r="O472" s="314"/>
      <c r="P472" s="314"/>
      <c r="Q472" s="314"/>
      <c r="R472" s="314"/>
      <c r="S472" s="314"/>
      <c r="T472" s="315"/>
      <c r="AT472" s="311" t="s">
        <v>188</v>
      </c>
      <c r="AU472" s="311" t="s">
        <v>77</v>
      </c>
      <c r="AV472" s="310" t="s">
        <v>75</v>
      </c>
      <c r="AW472" s="310" t="s">
        <v>31</v>
      </c>
      <c r="AX472" s="310" t="s">
        <v>68</v>
      </c>
      <c r="AY472" s="311" t="s">
        <v>177</v>
      </c>
    </row>
    <row r="473" spans="2:65" s="317" customFormat="1">
      <c r="B473" s="316"/>
      <c r="D473" s="297" t="s">
        <v>188</v>
      </c>
      <c r="E473" s="318" t="s">
        <v>5</v>
      </c>
      <c r="F473" s="319" t="s">
        <v>191</v>
      </c>
      <c r="H473" s="320">
        <v>5.2060000000000004</v>
      </c>
      <c r="L473" s="316"/>
      <c r="M473" s="321"/>
      <c r="N473" s="322"/>
      <c r="O473" s="322"/>
      <c r="P473" s="322"/>
      <c r="Q473" s="322"/>
      <c r="R473" s="322"/>
      <c r="S473" s="322"/>
      <c r="T473" s="323"/>
      <c r="AT473" s="318" t="s">
        <v>188</v>
      </c>
      <c r="AU473" s="318" t="s">
        <v>77</v>
      </c>
      <c r="AV473" s="317" t="s">
        <v>184</v>
      </c>
      <c r="AW473" s="317" t="s">
        <v>31</v>
      </c>
      <c r="AX473" s="317" t="s">
        <v>75</v>
      </c>
      <c r="AY473" s="318" t="s">
        <v>177</v>
      </c>
    </row>
    <row r="474" spans="2:65" s="921" customFormat="1" ht="25.5" customHeight="1">
      <c r="B474" s="207"/>
      <c r="C474" s="286" t="s">
        <v>653</v>
      </c>
      <c r="D474" s="286" t="s">
        <v>179</v>
      </c>
      <c r="E474" s="287" t="s">
        <v>654</v>
      </c>
      <c r="F474" s="288" t="s">
        <v>655</v>
      </c>
      <c r="G474" s="289" t="s">
        <v>182</v>
      </c>
      <c r="H474" s="290">
        <v>3938.6379999999999</v>
      </c>
      <c r="I474" s="926"/>
      <c r="J474" s="291">
        <f>ROUND(I474*H474,2)</f>
        <v>0</v>
      </c>
      <c r="K474" s="288" t="s">
        <v>183</v>
      </c>
      <c r="L474" s="207"/>
      <c r="M474" s="292" t="s">
        <v>5</v>
      </c>
      <c r="N474" s="293" t="s">
        <v>39</v>
      </c>
      <c r="O474" s="294">
        <v>0.499</v>
      </c>
      <c r="P474" s="294">
        <f>O474*H474</f>
        <v>1965.3803619999999</v>
      </c>
      <c r="Q474" s="294">
        <v>2.7499999999999998E-3</v>
      </c>
      <c r="R474" s="294">
        <f>Q474*H474</f>
        <v>10.8312545</v>
      </c>
      <c r="S474" s="294">
        <v>0</v>
      </c>
      <c r="T474" s="295">
        <f>S474*H474</f>
        <v>0</v>
      </c>
      <c r="AR474" s="196" t="s">
        <v>184</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184</v>
      </c>
      <c r="BM474" s="196" t="s">
        <v>656</v>
      </c>
    </row>
    <row r="475" spans="2:65" s="921" customFormat="1" ht="108">
      <c r="B475" s="207"/>
      <c r="D475" s="297" t="s">
        <v>186</v>
      </c>
      <c r="F475" s="298" t="s">
        <v>657</v>
      </c>
      <c r="L475" s="207"/>
      <c r="M475" s="299"/>
      <c r="N475" s="925"/>
      <c r="O475" s="925"/>
      <c r="P475" s="925"/>
      <c r="Q475" s="925"/>
      <c r="R475" s="925"/>
      <c r="S475" s="925"/>
      <c r="T475" s="300"/>
      <c r="AT475" s="196" t="s">
        <v>186</v>
      </c>
      <c r="AU475" s="196" t="s">
        <v>77</v>
      </c>
    </row>
    <row r="476" spans="2:65" s="302" customFormat="1">
      <c r="B476" s="301"/>
      <c r="D476" s="297" t="s">
        <v>188</v>
      </c>
      <c r="E476" s="303" t="s">
        <v>5</v>
      </c>
      <c r="F476" s="304" t="s">
        <v>658</v>
      </c>
      <c r="H476" s="305">
        <v>406.72</v>
      </c>
      <c r="L476" s="301"/>
      <c r="M476" s="306"/>
      <c r="N476" s="307"/>
      <c r="O476" s="307"/>
      <c r="P476" s="307"/>
      <c r="Q476" s="307"/>
      <c r="R476" s="307"/>
      <c r="S476" s="307"/>
      <c r="T476" s="308"/>
      <c r="AT476" s="303" t="s">
        <v>188</v>
      </c>
      <c r="AU476" s="303" t="s">
        <v>77</v>
      </c>
      <c r="AV476" s="302" t="s">
        <v>77</v>
      </c>
      <c r="AW476" s="302" t="s">
        <v>31</v>
      </c>
      <c r="AX476" s="302" t="s">
        <v>68</v>
      </c>
      <c r="AY476" s="303" t="s">
        <v>177</v>
      </c>
    </row>
    <row r="477" spans="2:65" s="302" customFormat="1">
      <c r="B477" s="301"/>
      <c r="D477" s="297" t="s">
        <v>188</v>
      </c>
      <c r="E477" s="303" t="s">
        <v>5</v>
      </c>
      <c r="F477" s="304" t="s">
        <v>659</v>
      </c>
      <c r="H477" s="305">
        <v>1.5</v>
      </c>
      <c r="L477" s="301"/>
      <c r="M477" s="306"/>
      <c r="N477" s="307"/>
      <c r="O477" s="307"/>
      <c r="P477" s="307"/>
      <c r="Q477" s="307"/>
      <c r="R477" s="307"/>
      <c r="S477" s="307"/>
      <c r="T477" s="308"/>
      <c r="AT477" s="303" t="s">
        <v>188</v>
      </c>
      <c r="AU477" s="303" t="s">
        <v>77</v>
      </c>
      <c r="AV477" s="302" t="s">
        <v>77</v>
      </c>
      <c r="AW477" s="302" t="s">
        <v>31</v>
      </c>
      <c r="AX477" s="302" t="s">
        <v>68</v>
      </c>
      <c r="AY477" s="303" t="s">
        <v>177</v>
      </c>
    </row>
    <row r="478" spans="2:65" s="310" customFormat="1">
      <c r="B478" s="309"/>
      <c r="D478" s="297" t="s">
        <v>188</v>
      </c>
      <c r="E478" s="311" t="s">
        <v>5</v>
      </c>
      <c r="F478" s="312" t="s">
        <v>625</v>
      </c>
      <c r="H478" s="311" t="s">
        <v>5</v>
      </c>
      <c r="L478" s="309"/>
      <c r="M478" s="313"/>
      <c r="N478" s="314"/>
      <c r="O478" s="314"/>
      <c r="P478" s="314"/>
      <c r="Q478" s="314"/>
      <c r="R478" s="314"/>
      <c r="S478" s="314"/>
      <c r="T478" s="315"/>
      <c r="AT478" s="311" t="s">
        <v>188</v>
      </c>
      <c r="AU478" s="311" t="s">
        <v>77</v>
      </c>
      <c r="AV478" s="310" t="s">
        <v>75</v>
      </c>
      <c r="AW478" s="310" t="s">
        <v>31</v>
      </c>
      <c r="AX478" s="310" t="s">
        <v>68</v>
      </c>
      <c r="AY478" s="311" t="s">
        <v>177</v>
      </c>
    </row>
    <row r="479" spans="2:65" s="302" customFormat="1">
      <c r="B479" s="301"/>
      <c r="D479" s="297" t="s">
        <v>188</v>
      </c>
      <c r="E479" s="303" t="s">
        <v>5</v>
      </c>
      <c r="F479" s="304" t="s">
        <v>660</v>
      </c>
      <c r="H479" s="305">
        <v>307.83999999999997</v>
      </c>
      <c r="L479" s="301"/>
      <c r="M479" s="306"/>
      <c r="N479" s="307"/>
      <c r="O479" s="307"/>
      <c r="P479" s="307"/>
      <c r="Q479" s="307"/>
      <c r="R479" s="307"/>
      <c r="S479" s="307"/>
      <c r="T479" s="308"/>
      <c r="AT479" s="303" t="s">
        <v>188</v>
      </c>
      <c r="AU479" s="303" t="s">
        <v>77</v>
      </c>
      <c r="AV479" s="302" t="s">
        <v>77</v>
      </c>
      <c r="AW479" s="302" t="s">
        <v>31</v>
      </c>
      <c r="AX479" s="302" t="s">
        <v>68</v>
      </c>
      <c r="AY479" s="303" t="s">
        <v>177</v>
      </c>
    </row>
    <row r="480" spans="2:65" s="310" customFormat="1">
      <c r="B480" s="309"/>
      <c r="D480" s="297" t="s">
        <v>188</v>
      </c>
      <c r="E480" s="311" t="s">
        <v>5</v>
      </c>
      <c r="F480" s="312" t="s">
        <v>627</v>
      </c>
      <c r="H480" s="311" t="s">
        <v>5</v>
      </c>
      <c r="L480" s="309"/>
      <c r="M480" s="313"/>
      <c r="N480" s="314"/>
      <c r="O480" s="314"/>
      <c r="P480" s="314"/>
      <c r="Q480" s="314"/>
      <c r="R480" s="314"/>
      <c r="S480" s="314"/>
      <c r="T480" s="315"/>
      <c r="AT480" s="311" t="s">
        <v>188</v>
      </c>
      <c r="AU480" s="311" t="s">
        <v>77</v>
      </c>
      <c r="AV480" s="310" t="s">
        <v>75</v>
      </c>
      <c r="AW480" s="310" t="s">
        <v>31</v>
      </c>
      <c r="AX480" s="310" t="s">
        <v>68</v>
      </c>
      <c r="AY480" s="311" t="s">
        <v>177</v>
      </c>
    </row>
    <row r="481" spans="2:51" s="302" customFormat="1">
      <c r="B481" s="301"/>
      <c r="D481" s="297" t="s">
        <v>188</v>
      </c>
      <c r="E481" s="303" t="s">
        <v>5</v>
      </c>
      <c r="F481" s="304" t="s">
        <v>661</v>
      </c>
      <c r="H481" s="305">
        <v>134.768</v>
      </c>
      <c r="L481" s="301"/>
      <c r="M481" s="306"/>
      <c r="N481" s="307"/>
      <c r="O481" s="307"/>
      <c r="P481" s="307"/>
      <c r="Q481" s="307"/>
      <c r="R481" s="307"/>
      <c r="S481" s="307"/>
      <c r="T481" s="308"/>
      <c r="AT481" s="303" t="s">
        <v>188</v>
      </c>
      <c r="AU481" s="303" t="s">
        <v>77</v>
      </c>
      <c r="AV481" s="302" t="s">
        <v>77</v>
      </c>
      <c r="AW481" s="302" t="s">
        <v>31</v>
      </c>
      <c r="AX481" s="302" t="s">
        <v>68</v>
      </c>
      <c r="AY481" s="303" t="s">
        <v>177</v>
      </c>
    </row>
    <row r="482" spans="2:51" s="302" customFormat="1">
      <c r="B482" s="301"/>
      <c r="D482" s="297" t="s">
        <v>188</v>
      </c>
      <c r="E482" s="303" t="s">
        <v>5</v>
      </c>
      <c r="F482" s="304" t="s">
        <v>662</v>
      </c>
      <c r="H482" s="305">
        <v>4.3680000000000003</v>
      </c>
      <c r="L482" s="301"/>
      <c r="M482" s="306"/>
      <c r="N482" s="307"/>
      <c r="O482" s="307"/>
      <c r="P482" s="307"/>
      <c r="Q482" s="307"/>
      <c r="R482" s="307"/>
      <c r="S482" s="307"/>
      <c r="T482" s="308"/>
      <c r="AT482" s="303" t="s">
        <v>188</v>
      </c>
      <c r="AU482" s="303" t="s">
        <v>77</v>
      </c>
      <c r="AV482" s="302" t="s">
        <v>77</v>
      </c>
      <c r="AW482" s="302" t="s">
        <v>31</v>
      </c>
      <c r="AX482" s="302" t="s">
        <v>68</v>
      </c>
      <c r="AY482" s="303" t="s">
        <v>177</v>
      </c>
    </row>
    <row r="483" spans="2:51" s="310" customFormat="1">
      <c r="B483" s="309"/>
      <c r="D483" s="297" t="s">
        <v>188</v>
      </c>
      <c r="E483" s="311" t="s">
        <v>5</v>
      </c>
      <c r="F483" s="312" t="s">
        <v>629</v>
      </c>
      <c r="H483" s="311" t="s">
        <v>5</v>
      </c>
      <c r="L483" s="309"/>
      <c r="M483" s="313"/>
      <c r="N483" s="314"/>
      <c r="O483" s="314"/>
      <c r="P483" s="314"/>
      <c r="Q483" s="314"/>
      <c r="R483" s="314"/>
      <c r="S483" s="314"/>
      <c r="T483" s="315"/>
      <c r="AT483" s="311" t="s">
        <v>188</v>
      </c>
      <c r="AU483" s="311" t="s">
        <v>77</v>
      </c>
      <c r="AV483" s="310" t="s">
        <v>75</v>
      </c>
      <c r="AW483" s="310" t="s">
        <v>31</v>
      </c>
      <c r="AX483" s="310" t="s">
        <v>68</v>
      </c>
      <c r="AY483" s="311" t="s">
        <v>177</v>
      </c>
    </row>
    <row r="484" spans="2:51" s="302" customFormat="1">
      <c r="B484" s="301"/>
      <c r="D484" s="297" t="s">
        <v>188</v>
      </c>
      <c r="E484" s="303" t="s">
        <v>5</v>
      </c>
      <c r="F484" s="304" t="s">
        <v>663</v>
      </c>
      <c r="H484" s="305">
        <v>53.652000000000001</v>
      </c>
      <c r="L484" s="301"/>
      <c r="M484" s="306"/>
      <c r="N484" s="307"/>
      <c r="O484" s="307"/>
      <c r="P484" s="307"/>
      <c r="Q484" s="307"/>
      <c r="R484" s="307"/>
      <c r="S484" s="307"/>
      <c r="T484" s="308"/>
      <c r="AT484" s="303" t="s">
        <v>188</v>
      </c>
      <c r="AU484" s="303" t="s">
        <v>77</v>
      </c>
      <c r="AV484" s="302" t="s">
        <v>77</v>
      </c>
      <c r="AW484" s="302" t="s">
        <v>31</v>
      </c>
      <c r="AX484" s="302" t="s">
        <v>68</v>
      </c>
      <c r="AY484" s="303" t="s">
        <v>177</v>
      </c>
    </row>
    <row r="485" spans="2:51" s="302" customFormat="1">
      <c r="B485" s="301"/>
      <c r="D485" s="297" t="s">
        <v>188</v>
      </c>
      <c r="E485" s="303" t="s">
        <v>5</v>
      </c>
      <c r="F485" s="304" t="s">
        <v>664</v>
      </c>
      <c r="H485" s="305">
        <v>2.8319999999999999</v>
      </c>
      <c r="L485" s="301"/>
      <c r="M485" s="306"/>
      <c r="N485" s="307"/>
      <c r="O485" s="307"/>
      <c r="P485" s="307"/>
      <c r="Q485" s="307"/>
      <c r="R485" s="307"/>
      <c r="S485" s="307"/>
      <c r="T485" s="308"/>
      <c r="AT485" s="303" t="s">
        <v>188</v>
      </c>
      <c r="AU485" s="303" t="s">
        <v>77</v>
      </c>
      <c r="AV485" s="302" t="s">
        <v>77</v>
      </c>
      <c r="AW485" s="302" t="s">
        <v>31</v>
      </c>
      <c r="AX485" s="302" t="s">
        <v>68</v>
      </c>
      <c r="AY485" s="303" t="s">
        <v>177</v>
      </c>
    </row>
    <row r="486" spans="2:51" s="310" customFormat="1">
      <c r="B486" s="309"/>
      <c r="D486" s="297" t="s">
        <v>188</v>
      </c>
      <c r="E486" s="311" t="s">
        <v>5</v>
      </c>
      <c r="F486" s="312" t="s">
        <v>665</v>
      </c>
      <c r="H486" s="311" t="s">
        <v>5</v>
      </c>
      <c r="L486" s="309"/>
      <c r="M486" s="313"/>
      <c r="N486" s="314"/>
      <c r="O486" s="314"/>
      <c r="P486" s="314"/>
      <c r="Q486" s="314"/>
      <c r="R486" s="314"/>
      <c r="S486" s="314"/>
      <c r="T486" s="315"/>
      <c r="AT486" s="311" t="s">
        <v>188</v>
      </c>
      <c r="AU486" s="311" t="s">
        <v>77</v>
      </c>
      <c r="AV486" s="310" t="s">
        <v>75</v>
      </c>
      <c r="AW486" s="310" t="s">
        <v>31</v>
      </c>
      <c r="AX486" s="310" t="s">
        <v>68</v>
      </c>
      <c r="AY486" s="311" t="s">
        <v>177</v>
      </c>
    </row>
    <row r="487" spans="2:51" s="302" customFormat="1">
      <c r="B487" s="301"/>
      <c r="D487" s="297" t="s">
        <v>188</v>
      </c>
      <c r="E487" s="303" t="s">
        <v>5</v>
      </c>
      <c r="F487" s="304" t="s">
        <v>666</v>
      </c>
      <c r="H487" s="305">
        <v>298.17200000000003</v>
      </c>
      <c r="L487" s="301"/>
      <c r="M487" s="306"/>
      <c r="N487" s="307"/>
      <c r="O487" s="307"/>
      <c r="P487" s="307"/>
      <c r="Q487" s="307"/>
      <c r="R487" s="307"/>
      <c r="S487" s="307"/>
      <c r="T487" s="308"/>
      <c r="AT487" s="303" t="s">
        <v>188</v>
      </c>
      <c r="AU487" s="303" t="s">
        <v>77</v>
      </c>
      <c r="AV487" s="302" t="s">
        <v>77</v>
      </c>
      <c r="AW487" s="302" t="s">
        <v>31</v>
      </c>
      <c r="AX487" s="302" t="s">
        <v>68</v>
      </c>
      <c r="AY487" s="303" t="s">
        <v>177</v>
      </c>
    </row>
    <row r="488" spans="2:51" s="310" customFormat="1">
      <c r="B488" s="309"/>
      <c r="D488" s="297" t="s">
        <v>188</v>
      </c>
      <c r="E488" s="311" t="s">
        <v>5</v>
      </c>
      <c r="F488" s="312" t="s">
        <v>633</v>
      </c>
      <c r="H488" s="311" t="s">
        <v>5</v>
      </c>
      <c r="L488" s="309"/>
      <c r="M488" s="313"/>
      <c r="N488" s="314"/>
      <c r="O488" s="314"/>
      <c r="P488" s="314"/>
      <c r="Q488" s="314"/>
      <c r="R488" s="314"/>
      <c r="S488" s="314"/>
      <c r="T488" s="315"/>
      <c r="AT488" s="311" t="s">
        <v>188</v>
      </c>
      <c r="AU488" s="311" t="s">
        <v>77</v>
      </c>
      <c r="AV488" s="310" t="s">
        <v>75</v>
      </c>
      <c r="AW488" s="310" t="s">
        <v>31</v>
      </c>
      <c r="AX488" s="310" t="s">
        <v>68</v>
      </c>
      <c r="AY488" s="311" t="s">
        <v>177</v>
      </c>
    </row>
    <row r="489" spans="2:51" s="302" customFormat="1">
      <c r="B489" s="301"/>
      <c r="D489" s="297" t="s">
        <v>188</v>
      </c>
      <c r="E489" s="303" t="s">
        <v>5</v>
      </c>
      <c r="F489" s="304" t="s">
        <v>667</v>
      </c>
      <c r="H489" s="305">
        <v>338.68799999999999</v>
      </c>
      <c r="L489" s="301"/>
      <c r="M489" s="306"/>
      <c r="N489" s="307"/>
      <c r="O489" s="307"/>
      <c r="P489" s="307"/>
      <c r="Q489" s="307"/>
      <c r="R489" s="307"/>
      <c r="S489" s="307"/>
      <c r="T489" s="308"/>
      <c r="AT489" s="303" t="s">
        <v>188</v>
      </c>
      <c r="AU489" s="303" t="s">
        <v>77</v>
      </c>
      <c r="AV489" s="302" t="s">
        <v>77</v>
      </c>
      <c r="AW489" s="302" t="s">
        <v>31</v>
      </c>
      <c r="AX489" s="302" t="s">
        <v>68</v>
      </c>
      <c r="AY489" s="303" t="s">
        <v>177</v>
      </c>
    </row>
    <row r="490" spans="2:51" s="310" customFormat="1">
      <c r="B490" s="309"/>
      <c r="D490" s="297" t="s">
        <v>188</v>
      </c>
      <c r="E490" s="311" t="s">
        <v>5</v>
      </c>
      <c r="F490" s="312" t="s">
        <v>668</v>
      </c>
      <c r="H490" s="311" t="s">
        <v>5</v>
      </c>
      <c r="L490" s="309"/>
      <c r="M490" s="313"/>
      <c r="N490" s="314"/>
      <c r="O490" s="314"/>
      <c r="P490" s="314"/>
      <c r="Q490" s="314"/>
      <c r="R490" s="314"/>
      <c r="S490" s="314"/>
      <c r="T490" s="315"/>
      <c r="AT490" s="311" t="s">
        <v>188</v>
      </c>
      <c r="AU490" s="311" t="s">
        <v>77</v>
      </c>
      <c r="AV490" s="310" t="s">
        <v>75</v>
      </c>
      <c r="AW490" s="310" t="s">
        <v>31</v>
      </c>
      <c r="AX490" s="310" t="s">
        <v>68</v>
      </c>
      <c r="AY490" s="311" t="s">
        <v>177</v>
      </c>
    </row>
    <row r="491" spans="2:51" s="302" customFormat="1">
      <c r="B491" s="301"/>
      <c r="D491" s="297" t="s">
        <v>188</v>
      </c>
      <c r="E491" s="303" t="s">
        <v>5</v>
      </c>
      <c r="F491" s="304" t="s">
        <v>669</v>
      </c>
      <c r="H491" s="305">
        <v>297.48</v>
      </c>
      <c r="L491" s="301"/>
      <c r="M491" s="306"/>
      <c r="N491" s="307"/>
      <c r="O491" s="307"/>
      <c r="P491" s="307"/>
      <c r="Q491" s="307"/>
      <c r="R491" s="307"/>
      <c r="S491" s="307"/>
      <c r="T491" s="308"/>
      <c r="AT491" s="303" t="s">
        <v>188</v>
      </c>
      <c r="AU491" s="303" t="s">
        <v>77</v>
      </c>
      <c r="AV491" s="302" t="s">
        <v>77</v>
      </c>
      <c r="AW491" s="302" t="s">
        <v>31</v>
      </c>
      <c r="AX491" s="302" t="s">
        <v>68</v>
      </c>
      <c r="AY491" s="303" t="s">
        <v>177</v>
      </c>
    </row>
    <row r="492" spans="2:51" s="302" customFormat="1">
      <c r="B492" s="301"/>
      <c r="D492" s="297" t="s">
        <v>188</v>
      </c>
      <c r="E492" s="303" t="s">
        <v>5</v>
      </c>
      <c r="F492" s="304" t="s">
        <v>670</v>
      </c>
      <c r="H492" s="305">
        <v>17.8</v>
      </c>
      <c r="L492" s="301"/>
      <c r="M492" s="306"/>
      <c r="N492" s="307"/>
      <c r="O492" s="307"/>
      <c r="P492" s="307"/>
      <c r="Q492" s="307"/>
      <c r="R492" s="307"/>
      <c r="S492" s="307"/>
      <c r="T492" s="308"/>
      <c r="AT492" s="303" t="s">
        <v>188</v>
      </c>
      <c r="AU492" s="303" t="s">
        <v>77</v>
      </c>
      <c r="AV492" s="302" t="s">
        <v>77</v>
      </c>
      <c r="AW492" s="302" t="s">
        <v>31</v>
      </c>
      <c r="AX492" s="302" t="s">
        <v>68</v>
      </c>
      <c r="AY492" s="303" t="s">
        <v>177</v>
      </c>
    </row>
    <row r="493" spans="2:51" s="310" customFormat="1">
      <c r="B493" s="309"/>
      <c r="D493" s="297" t="s">
        <v>188</v>
      </c>
      <c r="E493" s="311" t="s">
        <v>5</v>
      </c>
      <c r="F493" s="312" t="s">
        <v>638</v>
      </c>
      <c r="H493" s="311" t="s">
        <v>5</v>
      </c>
      <c r="L493" s="309"/>
      <c r="M493" s="313"/>
      <c r="N493" s="314"/>
      <c r="O493" s="314"/>
      <c r="P493" s="314"/>
      <c r="Q493" s="314"/>
      <c r="R493" s="314"/>
      <c r="S493" s="314"/>
      <c r="T493" s="315"/>
      <c r="AT493" s="311" t="s">
        <v>188</v>
      </c>
      <c r="AU493" s="311" t="s">
        <v>77</v>
      </c>
      <c r="AV493" s="310" t="s">
        <v>75</v>
      </c>
      <c r="AW493" s="310" t="s">
        <v>31</v>
      </c>
      <c r="AX493" s="310" t="s">
        <v>68</v>
      </c>
      <c r="AY493" s="311" t="s">
        <v>177</v>
      </c>
    </row>
    <row r="494" spans="2:51" s="302" customFormat="1">
      <c r="B494" s="301"/>
      <c r="D494" s="297" t="s">
        <v>188</v>
      </c>
      <c r="E494" s="303" t="s">
        <v>5</v>
      </c>
      <c r="F494" s="304" t="s">
        <v>671</v>
      </c>
      <c r="H494" s="305">
        <v>828.03</v>
      </c>
      <c r="L494" s="301"/>
      <c r="M494" s="306"/>
      <c r="N494" s="307"/>
      <c r="O494" s="307"/>
      <c r="P494" s="307"/>
      <c r="Q494" s="307"/>
      <c r="R494" s="307"/>
      <c r="S494" s="307"/>
      <c r="T494" s="308"/>
      <c r="AT494" s="303" t="s">
        <v>188</v>
      </c>
      <c r="AU494" s="303" t="s">
        <v>77</v>
      </c>
      <c r="AV494" s="302" t="s">
        <v>77</v>
      </c>
      <c r="AW494" s="302" t="s">
        <v>31</v>
      </c>
      <c r="AX494" s="302" t="s">
        <v>68</v>
      </c>
      <c r="AY494" s="303" t="s">
        <v>177</v>
      </c>
    </row>
    <row r="495" spans="2:51" s="302" customFormat="1">
      <c r="B495" s="301"/>
      <c r="D495" s="297" t="s">
        <v>188</v>
      </c>
      <c r="E495" s="303" t="s">
        <v>5</v>
      </c>
      <c r="F495" s="304" t="s">
        <v>672</v>
      </c>
      <c r="H495" s="305">
        <v>57.54</v>
      </c>
      <c r="L495" s="301"/>
      <c r="M495" s="306"/>
      <c r="N495" s="307"/>
      <c r="O495" s="307"/>
      <c r="P495" s="307"/>
      <c r="Q495" s="307"/>
      <c r="R495" s="307"/>
      <c r="S495" s="307"/>
      <c r="T495" s="308"/>
      <c r="AT495" s="303" t="s">
        <v>188</v>
      </c>
      <c r="AU495" s="303" t="s">
        <v>77</v>
      </c>
      <c r="AV495" s="302" t="s">
        <v>77</v>
      </c>
      <c r="AW495" s="302" t="s">
        <v>31</v>
      </c>
      <c r="AX495" s="302" t="s">
        <v>68</v>
      </c>
      <c r="AY495" s="303" t="s">
        <v>177</v>
      </c>
    </row>
    <row r="496" spans="2:51" s="310" customFormat="1">
      <c r="B496" s="309"/>
      <c r="D496" s="297" t="s">
        <v>188</v>
      </c>
      <c r="E496" s="311" t="s">
        <v>5</v>
      </c>
      <c r="F496" s="312" t="s">
        <v>673</v>
      </c>
      <c r="H496" s="311" t="s">
        <v>5</v>
      </c>
      <c r="L496" s="309"/>
      <c r="M496" s="313"/>
      <c r="N496" s="314"/>
      <c r="O496" s="314"/>
      <c r="P496" s="314"/>
      <c r="Q496" s="314"/>
      <c r="R496" s="314"/>
      <c r="S496" s="314"/>
      <c r="T496" s="315"/>
      <c r="AT496" s="311" t="s">
        <v>188</v>
      </c>
      <c r="AU496" s="311" t="s">
        <v>77</v>
      </c>
      <c r="AV496" s="310" t="s">
        <v>75</v>
      </c>
      <c r="AW496" s="310" t="s">
        <v>31</v>
      </c>
      <c r="AX496" s="310" t="s">
        <v>68</v>
      </c>
      <c r="AY496" s="311" t="s">
        <v>177</v>
      </c>
    </row>
    <row r="497" spans="2:65" s="302" customFormat="1">
      <c r="B497" s="301"/>
      <c r="D497" s="297" t="s">
        <v>188</v>
      </c>
      <c r="E497" s="303" t="s">
        <v>5</v>
      </c>
      <c r="F497" s="304" t="s">
        <v>674</v>
      </c>
      <c r="H497" s="305">
        <v>356.14800000000002</v>
      </c>
      <c r="L497" s="301"/>
      <c r="M497" s="306"/>
      <c r="N497" s="307"/>
      <c r="O497" s="307"/>
      <c r="P497" s="307"/>
      <c r="Q497" s="307"/>
      <c r="R497" s="307"/>
      <c r="S497" s="307"/>
      <c r="T497" s="308"/>
      <c r="AT497" s="303" t="s">
        <v>188</v>
      </c>
      <c r="AU497" s="303" t="s">
        <v>77</v>
      </c>
      <c r="AV497" s="302" t="s">
        <v>77</v>
      </c>
      <c r="AW497" s="302" t="s">
        <v>31</v>
      </c>
      <c r="AX497" s="302" t="s">
        <v>68</v>
      </c>
      <c r="AY497" s="303" t="s">
        <v>177</v>
      </c>
    </row>
    <row r="498" spans="2:65" s="302" customFormat="1">
      <c r="B498" s="301"/>
      <c r="D498" s="297" t="s">
        <v>188</v>
      </c>
      <c r="E498" s="303" t="s">
        <v>5</v>
      </c>
      <c r="F498" s="304" t="s">
        <v>675</v>
      </c>
      <c r="H498" s="305">
        <v>13.8</v>
      </c>
      <c r="L498" s="301"/>
      <c r="M498" s="306"/>
      <c r="N498" s="307"/>
      <c r="O498" s="307"/>
      <c r="P498" s="307"/>
      <c r="Q498" s="307"/>
      <c r="R498" s="307"/>
      <c r="S498" s="307"/>
      <c r="T498" s="308"/>
      <c r="AT498" s="303" t="s">
        <v>188</v>
      </c>
      <c r="AU498" s="303" t="s">
        <v>77</v>
      </c>
      <c r="AV498" s="302" t="s">
        <v>77</v>
      </c>
      <c r="AW498" s="302" t="s">
        <v>31</v>
      </c>
      <c r="AX498" s="302" t="s">
        <v>68</v>
      </c>
      <c r="AY498" s="303" t="s">
        <v>177</v>
      </c>
    </row>
    <row r="499" spans="2:65" s="310" customFormat="1">
      <c r="B499" s="309"/>
      <c r="D499" s="297" t="s">
        <v>188</v>
      </c>
      <c r="E499" s="311" t="s">
        <v>5</v>
      </c>
      <c r="F499" s="312" t="s">
        <v>642</v>
      </c>
      <c r="H499" s="311" t="s">
        <v>5</v>
      </c>
      <c r="L499" s="309"/>
      <c r="M499" s="313"/>
      <c r="N499" s="314"/>
      <c r="O499" s="314"/>
      <c r="P499" s="314"/>
      <c r="Q499" s="314"/>
      <c r="R499" s="314"/>
      <c r="S499" s="314"/>
      <c r="T499" s="315"/>
      <c r="AT499" s="311" t="s">
        <v>188</v>
      </c>
      <c r="AU499" s="311" t="s">
        <v>77</v>
      </c>
      <c r="AV499" s="310" t="s">
        <v>75</v>
      </c>
      <c r="AW499" s="310" t="s">
        <v>31</v>
      </c>
      <c r="AX499" s="310" t="s">
        <v>68</v>
      </c>
      <c r="AY499" s="311" t="s">
        <v>177</v>
      </c>
    </row>
    <row r="500" spans="2:65" s="302" customFormat="1">
      <c r="B500" s="301"/>
      <c r="D500" s="297" t="s">
        <v>188</v>
      </c>
      <c r="E500" s="303" t="s">
        <v>5</v>
      </c>
      <c r="F500" s="304" t="s">
        <v>676</v>
      </c>
      <c r="H500" s="305">
        <v>157.26599999999999</v>
      </c>
      <c r="L500" s="301"/>
      <c r="M500" s="306"/>
      <c r="N500" s="307"/>
      <c r="O500" s="307"/>
      <c r="P500" s="307"/>
      <c r="Q500" s="307"/>
      <c r="R500" s="307"/>
      <c r="S500" s="307"/>
      <c r="T500" s="308"/>
      <c r="AT500" s="303" t="s">
        <v>188</v>
      </c>
      <c r="AU500" s="303" t="s">
        <v>77</v>
      </c>
      <c r="AV500" s="302" t="s">
        <v>77</v>
      </c>
      <c r="AW500" s="302" t="s">
        <v>31</v>
      </c>
      <c r="AX500" s="302" t="s">
        <v>68</v>
      </c>
      <c r="AY500" s="303" t="s">
        <v>177</v>
      </c>
    </row>
    <row r="501" spans="2:65" s="302" customFormat="1">
      <c r="B501" s="301"/>
      <c r="D501" s="297" t="s">
        <v>188</v>
      </c>
      <c r="E501" s="303" t="s">
        <v>5</v>
      </c>
      <c r="F501" s="304" t="s">
        <v>677</v>
      </c>
      <c r="H501" s="305">
        <v>25.44</v>
      </c>
      <c r="L501" s="301"/>
      <c r="M501" s="306"/>
      <c r="N501" s="307"/>
      <c r="O501" s="307"/>
      <c r="P501" s="307"/>
      <c r="Q501" s="307"/>
      <c r="R501" s="307"/>
      <c r="S501" s="307"/>
      <c r="T501" s="308"/>
      <c r="AT501" s="303" t="s">
        <v>188</v>
      </c>
      <c r="AU501" s="303" t="s">
        <v>77</v>
      </c>
      <c r="AV501" s="302" t="s">
        <v>77</v>
      </c>
      <c r="AW501" s="302" t="s">
        <v>31</v>
      </c>
      <c r="AX501" s="302" t="s">
        <v>68</v>
      </c>
      <c r="AY501" s="303" t="s">
        <v>177</v>
      </c>
    </row>
    <row r="502" spans="2:65" s="310" customFormat="1">
      <c r="B502" s="309"/>
      <c r="D502" s="297" t="s">
        <v>188</v>
      </c>
      <c r="E502" s="311" t="s">
        <v>5</v>
      </c>
      <c r="F502" s="312" t="s">
        <v>644</v>
      </c>
      <c r="H502" s="311" t="s">
        <v>5</v>
      </c>
      <c r="L502" s="309"/>
      <c r="M502" s="313"/>
      <c r="N502" s="314"/>
      <c r="O502" s="314"/>
      <c r="P502" s="314"/>
      <c r="Q502" s="314"/>
      <c r="R502" s="314"/>
      <c r="S502" s="314"/>
      <c r="T502" s="315"/>
      <c r="AT502" s="311" t="s">
        <v>188</v>
      </c>
      <c r="AU502" s="311" t="s">
        <v>77</v>
      </c>
      <c r="AV502" s="310" t="s">
        <v>75</v>
      </c>
      <c r="AW502" s="310" t="s">
        <v>31</v>
      </c>
      <c r="AX502" s="310" t="s">
        <v>68</v>
      </c>
      <c r="AY502" s="311" t="s">
        <v>177</v>
      </c>
    </row>
    <row r="503" spans="2:65" s="302" customFormat="1">
      <c r="B503" s="301"/>
      <c r="D503" s="297" t="s">
        <v>188</v>
      </c>
      <c r="E503" s="303" t="s">
        <v>5</v>
      </c>
      <c r="F503" s="304" t="s">
        <v>678</v>
      </c>
      <c r="H503" s="305">
        <v>474.48</v>
      </c>
      <c r="L503" s="301"/>
      <c r="M503" s="306"/>
      <c r="N503" s="307"/>
      <c r="O503" s="307"/>
      <c r="P503" s="307"/>
      <c r="Q503" s="307"/>
      <c r="R503" s="307"/>
      <c r="S503" s="307"/>
      <c r="T503" s="308"/>
      <c r="AT503" s="303" t="s">
        <v>188</v>
      </c>
      <c r="AU503" s="303" t="s">
        <v>77</v>
      </c>
      <c r="AV503" s="302" t="s">
        <v>77</v>
      </c>
      <c r="AW503" s="302" t="s">
        <v>31</v>
      </c>
      <c r="AX503" s="302" t="s">
        <v>68</v>
      </c>
      <c r="AY503" s="303" t="s">
        <v>177</v>
      </c>
    </row>
    <row r="504" spans="2:65" s="310" customFormat="1">
      <c r="B504" s="309"/>
      <c r="D504" s="297" t="s">
        <v>188</v>
      </c>
      <c r="E504" s="311" t="s">
        <v>5</v>
      </c>
      <c r="F504" s="312" t="s">
        <v>646</v>
      </c>
      <c r="H504" s="311" t="s">
        <v>5</v>
      </c>
      <c r="L504" s="309"/>
      <c r="M504" s="313"/>
      <c r="N504" s="314"/>
      <c r="O504" s="314"/>
      <c r="P504" s="314"/>
      <c r="Q504" s="314"/>
      <c r="R504" s="314"/>
      <c r="S504" s="314"/>
      <c r="T504" s="315"/>
      <c r="AT504" s="311" t="s">
        <v>188</v>
      </c>
      <c r="AU504" s="311" t="s">
        <v>77</v>
      </c>
      <c r="AV504" s="310" t="s">
        <v>75</v>
      </c>
      <c r="AW504" s="310" t="s">
        <v>31</v>
      </c>
      <c r="AX504" s="310" t="s">
        <v>68</v>
      </c>
      <c r="AY504" s="311" t="s">
        <v>177</v>
      </c>
    </row>
    <row r="505" spans="2:65" s="302" customFormat="1">
      <c r="B505" s="301"/>
      <c r="D505" s="297" t="s">
        <v>188</v>
      </c>
      <c r="E505" s="303" t="s">
        <v>5</v>
      </c>
      <c r="F505" s="304" t="s">
        <v>679</v>
      </c>
      <c r="H505" s="305">
        <v>162.114</v>
      </c>
      <c r="L505" s="301"/>
      <c r="M505" s="306"/>
      <c r="N505" s="307"/>
      <c r="O505" s="307"/>
      <c r="P505" s="307"/>
      <c r="Q505" s="307"/>
      <c r="R505" s="307"/>
      <c r="S505" s="307"/>
      <c r="T505" s="308"/>
      <c r="AT505" s="303" t="s">
        <v>188</v>
      </c>
      <c r="AU505" s="303" t="s">
        <v>77</v>
      </c>
      <c r="AV505" s="302" t="s">
        <v>77</v>
      </c>
      <c r="AW505" s="302" t="s">
        <v>31</v>
      </c>
      <c r="AX505" s="302" t="s">
        <v>68</v>
      </c>
      <c r="AY505" s="303" t="s">
        <v>177</v>
      </c>
    </row>
    <row r="506" spans="2:65" s="310" customFormat="1">
      <c r="B506" s="309"/>
      <c r="D506" s="297" t="s">
        <v>188</v>
      </c>
      <c r="E506" s="311" t="s">
        <v>5</v>
      </c>
      <c r="F506" s="312" t="s">
        <v>648</v>
      </c>
      <c r="H506" s="311" t="s">
        <v>5</v>
      </c>
      <c r="L506" s="309"/>
      <c r="M506" s="313"/>
      <c r="N506" s="314"/>
      <c r="O506" s="314"/>
      <c r="P506" s="314"/>
      <c r="Q506" s="314"/>
      <c r="R506" s="314"/>
      <c r="S506" s="314"/>
      <c r="T506" s="315"/>
      <c r="AT506" s="311" t="s">
        <v>188</v>
      </c>
      <c r="AU506" s="311" t="s">
        <v>77</v>
      </c>
      <c r="AV506" s="310" t="s">
        <v>75</v>
      </c>
      <c r="AW506" s="310" t="s">
        <v>31</v>
      </c>
      <c r="AX506" s="310" t="s">
        <v>68</v>
      </c>
      <c r="AY506" s="311" t="s">
        <v>177</v>
      </c>
    </row>
    <row r="507" spans="2:65" s="317" customFormat="1">
      <c r="B507" s="316"/>
      <c r="D507" s="297" t="s">
        <v>188</v>
      </c>
      <c r="E507" s="318" t="s">
        <v>5</v>
      </c>
      <c r="F507" s="319" t="s">
        <v>191</v>
      </c>
      <c r="H507" s="320">
        <v>3938.6379999999999</v>
      </c>
      <c r="L507" s="316"/>
      <c r="M507" s="321"/>
      <c r="N507" s="322"/>
      <c r="O507" s="322"/>
      <c r="P507" s="322"/>
      <c r="Q507" s="322"/>
      <c r="R507" s="322"/>
      <c r="S507" s="322"/>
      <c r="T507" s="323"/>
      <c r="AT507" s="318" t="s">
        <v>188</v>
      </c>
      <c r="AU507" s="318" t="s">
        <v>77</v>
      </c>
      <c r="AV507" s="317" t="s">
        <v>184</v>
      </c>
      <c r="AW507" s="317" t="s">
        <v>31</v>
      </c>
      <c r="AX507" s="317" t="s">
        <v>75</v>
      </c>
      <c r="AY507" s="318" t="s">
        <v>177</v>
      </c>
    </row>
    <row r="508" spans="2:65" s="921" customFormat="1" ht="25.5" customHeight="1">
      <c r="B508" s="207"/>
      <c r="C508" s="286" t="s">
        <v>680</v>
      </c>
      <c r="D508" s="286" t="s">
        <v>179</v>
      </c>
      <c r="E508" s="287" t="s">
        <v>681</v>
      </c>
      <c r="F508" s="288" t="s">
        <v>682</v>
      </c>
      <c r="G508" s="289" t="s">
        <v>182</v>
      </c>
      <c r="H508" s="290">
        <v>3938.6379999999999</v>
      </c>
      <c r="I508" s="926"/>
      <c r="J508" s="291">
        <f>ROUND(I508*H508,2)</f>
        <v>0</v>
      </c>
      <c r="K508" s="288" t="s">
        <v>183</v>
      </c>
      <c r="L508" s="207"/>
      <c r="M508" s="292" t="s">
        <v>5</v>
      </c>
      <c r="N508" s="293" t="s">
        <v>39</v>
      </c>
      <c r="O508" s="294">
        <v>0.17</v>
      </c>
      <c r="P508" s="294">
        <f>O508*H508</f>
        <v>669.56846000000007</v>
      </c>
      <c r="Q508" s="294">
        <v>0</v>
      </c>
      <c r="R508" s="294">
        <f>Q508*H508</f>
        <v>0</v>
      </c>
      <c r="S508" s="294">
        <v>0</v>
      </c>
      <c r="T508" s="295">
        <f>S508*H508</f>
        <v>0</v>
      </c>
      <c r="AR508" s="196" t="s">
        <v>184</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184</v>
      </c>
      <c r="BM508" s="196" t="s">
        <v>683</v>
      </c>
    </row>
    <row r="509" spans="2:65" s="921" customFormat="1" ht="108">
      <c r="B509" s="207"/>
      <c r="D509" s="297" t="s">
        <v>186</v>
      </c>
      <c r="F509" s="298" t="s">
        <v>657</v>
      </c>
      <c r="L509" s="207"/>
      <c r="M509" s="299"/>
      <c r="N509" s="925"/>
      <c r="O509" s="925"/>
      <c r="P509" s="925"/>
      <c r="Q509" s="925"/>
      <c r="R509" s="925"/>
      <c r="S509" s="925"/>
      <c r="T509" s="300"/>
      <c r="AT509" s="196" t="s">
        <v>186</v>
      </c>
      <c r="AU509" s="196" t="s">
        <v>77</v>
      </c>
    </row>
    <row r="510" spans="2:65" s="302" customFormat="1">
      <c r="B510" s="301"/>
      <c r="D510" s="297" t="s">
        <v>188</v>
      </c>
      <c r="E510" s="303" t="s">
        <v>5</v>
      </c>
      <c r="F510" s="304" t="s">
        <v>684</v>
      </c>
      <c r="H510" s="305">
        <v>3938.6379999999999</v>
      </c>
      <c r="L510" s="301"/>
      <c r="M510" s="306"/>
      <c r="N510" s="307"/>
      <c r="O510" s="307"/>
      <c r="P510" s="307"/>
      <c r="Q510" s="307"/>
      <c r="R510" s="307"/>
      <c r="S510" s="307"/>
      <c r="T510" s="308"/>
      <c r="AT510" s="303" t="s">
        <v>188</v>
      </c>
      <c r="AU510" s="303" t="s">
        <v>77</v>
      </c>
      <c r="AV510" s="302" t="s">
        <v>77</v>
      </c>
      <c r="AW510" s="302" t="s">
        <v>31</v>
      </c>
      <c r="AX510" s="302" t="s">
        <v>68</v>
      </c>
      <c r="AY510" s="303" t="s">
        <v>177</v>
      </c>
    </row>
    <row r="511" spans="2:65" s="317" customFormat="1">
      <c r="B511" s="316"/>
      <c r="D511" s="297" t="s">
        <v>188</v>
      </c>
      <c r="E511" s="318" t="s">
        <v>5</v>
      </c>
      <c r="F511" s="319" t="s">
        <v>191</v>
      </c>
      <c r="H511" s="320">
        <v>3938.6379999999999</v>
      </c>
      <c r="L511" s="316"/>
      <c r="M511" s="321"/>
      <c r="N511" s="322"/>
      <c r="O511" s="322"/>
      <c r="P511" s="322"/>
      <c r="Q511" s="322"/>
      <c r="R511" s="322"/>
      <c r="S511" s="322"/>
      <c r="T511" s="323"/>
      <c r="AT511" s="318" t="s">
        <v>188</v>
      </c>
      <c r="AU511" s="318" t="s">
        <v>77</v>
      </c>
      <c r="AV511" s="317" t="s">
        <v>184</v>
      </c>
      <c r="AW511" s="317" t="s">
        <v>31</v>
      </c>
      <c r="AX511" s="317" t="s">
        <v>75</v>
      </c>
      <c r="AY511" s="318" t="s">
        <v>177</v>
      </c>
    </row>
    <row r="512" spans="2:65" s="921" customFormat="1" ht="25.5" customHeight="1">
      <c r="B512" s="207"/>
      <c r="C512" s="286" t="s">
        <v>685</v>
      </c>
      <c r="D512" s="286" t="s">
        <v>179</v>
      </c>
      <c r="E512" s="287" t="s">
        <v>686</v>
      </c>
      <c r="F512" s="288" t="s">
        <v>687</v>
      </c>
      <c r="G512" s="289" t="s">
        <v>422</v>
      </c>
      <c r="H512" s="290">
        <v>60.368000000000002</v>
      </c>
      <c r="I512" s="926"/>
      <c r="J512" s="291">
        <f>ROUND(I512*H512,2)</f>
        <v>0</v>
      </c>
      <c r="K512" s="288" t="s">
        <v>183</v>
      </c>
      <c r="L512" s="207"/>
      <c r="M512" s="292" t="s">
        <v>5</v>
      </c>
      <c r="N512" s="293" t="s">
        <v>39</v>
      </c>
      <c r="O512" s="294">
        <v>36.738</v>
      </c>
      <c r="P512" s="294">
        <f>O512*H512</f>
        <v>2217.7995839999999</v>
      </c>
      <c r="Q512" s="294">
        <v>1.04881</v>
      </c>
      <c r="R512" s="294">
        <f>Q512*H512</f>
        <v>63.314562080000002</v>
      </c>
      <c r="S512" s="294">
        <v>0</v>
      </c>
      <c r="T512" s="295">
        <f>S512*H512</f>
        <v>0</v>
      </c>
      <c r="AR512" s="196" t="s">
        <v>184</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184</v>
      </c>
      <c r="BM512" s="196" t="s">
        <v>688</v>
      </c>
    </row>
    <row r="513" spans="2:65" s="302" customFormat="1">
      <c r="B513" s="301"/>
      <c r="D513" s="297" t="s">
        <v>188</v>
      </c>
      <c r="E513" s="303" t="s">
        <v>5</v>
      </c>
      <c r="F513" s="304" t="s">
        <v>689</v>
      </c>
      <c r="H513" s="305">
        <v>60.368000000000002</v>
      </c>
      <c r="L513" s="301"/>
      <c r="M513" s="306"/>
      <c r="N513" s="307"/>
      <c r="O513" s="307"/>
      <c r="P513" s="307"/>
      <c r="Q513" s="307"/>
      <c r="R513" s="307"/>
      <c r="S513" s="307"/>
      <c r="T513" s="308"/>
      <c r="AT513" s="303" t="s">
        <v>188</v>
      </c>
      <c r="AU513" s="303" t="s">
        <v>77</v>
      </c>
      <c r="AV513" s="302" t="s">
        <v>77</v>
      </c>
      <c r="AW513" s="302" t="s">
        <v>31</v>
      </c>
      <c r="AX513" s="302" t="s">
        <v>68</v>
      </c>
      <c r="AY513" s="303" t="s">
        <v>177</v>
      </c>
    </row>
    <row r="514" spans="2:65" s="310" customFormat="1">
      <c r="B514" s="309"/>
      <c r="D514" s="297" t="s">
        <v>188</v>
      </c>
      <c r="E514" s="311" t="s">
        <v>5</v>
      </c>
      <c r="F514" s="312" t="s">
        <v>690</v>
      </c>
      <c r="H514" s="311" t="s">
        <v>5</v>
      </c>
      <c r="L514" s="309"/>
      <c r="M514" s="313"/>
      <c r="N514" s="314"/>
      <c r="O514" s="314"/>
      <c r="P514" s="314"/>
      <c r="Q514" s="314"/>
      <c r="R514" s="314"/>
      <c r="S514" s="314"/>
      <c r="T514" s="315"/>
      <c r="AT514" s="311" t="s">
        <v>188</v>
      </c>
      <c r="AU514" s="311" t="s">
        <v>77</v>
      </c>
      <c r="AV514" s="310" t="s">
        <v>75</v>
      </c>
      <c r="AW514" s="310" t="s">
        <v>31</v>
      </c>
      <c r="AX514" s="310" t="s">
        <v>68</v>
      </c>
      <c r="AY514" s="311" t="s">
        <v>177</v>
      </c>
    </row>
    <row r="515" spans="2:65" s="317" customFormat="1">
      <c r="B515" s="316"/>
      <c r="D515" s="297" t="s">
        <v>188</v>
      </c>
      <c r="E515" s="318" t="s">
        <v>5</v>
      </c>
      <c r="F515" s="319" t="s">
        <v>191</v>
      </c>
      <c r="H515" s="320">
        <v>60.368000000000002</v>
      </c>
      <c r="L515" s="316"/>
      <c r="M515" s="321"/>
      <c r="N515" s="322"/>
      <c r="O515" s="322"/>
      <c r="P515" s="322"/>
      <c r="Q515" s="322"/>
      <c r="R515" s="322"/>
      <c r="S515" s="322"/>
      <c r="T515" s="323"/>
      <c r="AT515" s="318" t="s">
        <v>188</v>
      </c>
      <c r="AU515" s="318" t="s">
        <v>77</v>
      </c>
      <c r="AV515" s="317" t="s">
        <v>184</v>
      </c>
      <c r="AW515" s="317" t="s">
        <v>31</v>
      </c>
      <c r="AX515" s="317" t="s">
        <v>75</v>
      </c>
      <c r="AY515" s="318" t="s">
        <v>177</v>
      </c>
    </row>
    <row r="516" spans="2:65" s="921" customFormat="1" ht="25.5" customHeight="1">
      <c r="B516" s="207"/>
      <c r="C516" s="286" t="s">
        <v>691</v>
      </c>
      <c r="D516" s="286" t="s">
        <v>179</v>
      </c>
      <c r="E516" s="287" t="s">
        <v>692</v>
      </c>
      <c r="F516" s="288" t="s">
        <v>693</v>
      </c>
      <c r="G516" s="289" t="s">
        <v>194</v>
      </c>
      <c r="H516" s="290">
        <v>40</v>
      </c>
      <c r="I516" s="926"/>
      <c r="J516" s="291">
        <f>ROUND(I516*H516,2)</f>
        <v>0</v>
      </c>
      <c r="K516" s="288" t="s">
        <v>183</v>
      </c>
      <c r="L516" s="207"/>
      <c r="M516" s="292" t="s">
        <v>5</v>
      </c>
      <c r="N516" s="293" t="s">
        <v>39</v>
      </c>
      <c r="O516" s="294">
        <v>2.5579999999999998</v>
      </c>
      <c r="P516" s="294">
        <f>O516*H516</f>
        <v>102.32</v>
      </c>
      <c r="Q516" s="294">
        <v>0.44674000000000003</v>
      </c>
      <c r="R516" s="294">
        <f>Q516*H516</f>
        <v>17.869600000000002</v>
      </c>
      <c r="S516" s="294">
        <v>0</v>
      </c>
      <c r="T516" s="295">
        <f>S516*H516</f>
        <v>0</v>
      </c>
      <c r="AR516" s="196" t="s">
        <v>184</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184</v>
      </c>
      <c r="BM516" s="196" t="s">
        <v>694</v>
      </c>
    </row>
    <row r="517" spans="2:65" s="302" customFormat="1">
      <c r="B517" s="301"/>
      <c r="D517" s="297" t="s">
        <v>188</v>
      </c>
      <c r="E517" s="303" t="s">
        <v>5</v>
      </c>
      <c r="F517" s="304" t="s">
        <v>695</v>
      </c>
      <c r="H517" s="305">
        <v>40</v>
      </c>
      <c r="L517" s="301"/>
      <c r="M517" s="306"/>
      <c r="N517" s="307"/>
      <c r="O517" s="307"/>
      <c r="P517" s="307"/>
      <c r="Q517" s="307"/>
      <c r="R517" s="307"/>
      <c r="S517" s="307"/>
      <c r="T517" s="308"/>
      <c r="AT517" s="303" t="s">
        <v>188</v>
      </c>
      <c r="AU517" s="303" t="s">
        <v>77</v>
      </c>
      <c r="AV517" s="302" t="s">
        <v>77</v>
      </c>
      <c r="AW517" s="302" t="s">
        <v>31</v>
      </c>
      <c r="AX517" s="302" t="s">
        <v>68</v>
      </c>
      <c r="AY517" s="303" t="s">
        <v>177</v>
      </c>
    </row>
    <row r="518" spans="2:65" s="317" customFormat="1">
      <c r="B518" s="316"/>
      <c r="D518" s="297" t="s">
        <v>188</v>
      </c>
      <c r="E518" s="318" t="s">
        <v>5</v>
      </c>
      <c r="F518" s="319" t="s">
        <v>191</v>
      </c>
      <c r="H518" s="320">
        <v>40</v>
      </c>
      <c r="L518" s="316"/>
      <c r="M518" s="321"/>
      <c r="N518" s="322"/>
      <c r="O518" s="322"/>
      <c r="P518" s="322"/>
      <c r="Q518" s="322"/>
      <c r="R518" s="322"/>
      <c r="S518" s="322"/>
      <c r="T518" s="323"/>
      <c r="AT518" s="318" t="s">
        <v>188</v>
      </c>
      <c r="AU518" s="318" t="s">
        <v>77</v>
      </c>
      <c r="AV518" s="317" t="s">
        <v>184</v>
      </c>
      <c r="AW518" s="317" t="s">
        <v>31</v>
      </c>
      <c r="AX518" s="317" t="s">
        <v>75</v>
      </c>
      <c r="AY518" s="318" t="s">
        <v>177</v>
      </c>
    </row>
    <row r="519" spans="2:65" s="921" customFormat="1" ht="16.5" customHeight="1">
      <c r="B519" s="207"/>
      <c r="C519" s="324" t="s">
        <v>696</v>
      </c>
      <c r="D519" s="324" t="s">
        <v>440</v>
      </c>
      <c r="E519" s="325" t="s">
        <v>697</v>
      </c>
      <c r="F519" s="326" t="s">
        <v>698</v>
      </c>
      <c r="G519" s="327" t="s">
        <v>194</v>
      </c>
      <c r="H519" s="328">
        <v>4</v>
      </c>
      <c r="I519" s="928"/>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222</v>
      </c>
      <c r="AT519" s="196" t="s">
        <v>440</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184</v>
      </c>
      <c r="BM519" s="196" t="s">
        <v>699</v>
      </c>
    </row>
    <row r="520" spans="2:65" s="921" customFormat="1" ht="16.5" customHeight="1">
      <c r="B520" s="207"/>
      <c r="C520" s="324" t="s">
        <v>700</v>
      </c>
      <c r="D520" s="324" t="s">
        <v>440</v>
      </c>
      <c r="E520" s="325" t="s">
        <v>701</v>
      </c>
      <c r="F520" s="326" t="s">
        <v>702</v>
      </c>
      <c r="G520" s="327" t="s">
        <v>194</v>
      </c>
      <c r="H520" s="328">
        <v>13</v>
      </c>
      <c r="I520" s="928"/>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222</v>
      </c>
      <c r="AT520" s="196" t="s">
        <v>440</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184</v>
      </c>
      <c r="BM520" s="196" t="s">
        <v>703</v>
      </c>
    </row>
    <row r="521" spans="2:65" s="921" customFormat="1" ht="16.5" customHeight="1">
      <c r="B521" s="207"/>
      <c r="C521" s="324" t="s">
        <v>704</v>
      </c>
      <c r="D521" s="324" t="s">
        <v>440</v>
      </c>
      <c r="E521" s="325" t="s">
        <v>705</v>
      </c>
      <c r="F521" s="326" t="s">
        <v>706</v>
      </c>
      <c r="G521" s="327" t="s">
        <v>194</v>
      </c>
      <c r="H521" s="328">
        <v>23</v>
      </c>
      <c r="I521" s="928"/>
      <c r="J521" s="329">
        <f>ROUND(I521*H521,2)</f>
        <v>0</v>
      </c>
      <c r="K521" s="326" t="s">
        <v>5</v>
      </c>
      <c r="L521" s="330"/>
      <c r="M521" s="331" t="s">
        <v>5</v>
      </c>
      <c r="N521" s="332" t="s">
        <v>39</v>
      </c>
      <c r="O521" s="294">
        <v>0</v>
      </c>
      <c r="P521" s="294">
        <f>O521*H521</f>
        <v>0</v>
      </c>
      <c r="Q521" s="294">
        <v>0.98299999999999998</v>
      </c>
      <c r="R521" s="294">
        <f>Q521*H521</f>
        <v>22.608999999999998</v>
      </c>
      <c r="S521" s="294">
        <v>0</v>
      </c>
      <c r="T521" s="295">
        <f>S521*H521</f>
        <v>0</v>
      </c>
      <c r="AR521" s="196" t="s">
        <v>222</v>
      </c>
      <c r="AT521" s="196" t="s">
        <v>440</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184</v>
      </c>
      <c r="BM521" s="196" t="s">
        <v>707</v>
      </c>
    </row>
    <row r="522" spans="2:65" s="921" customFormat="1" ht="25.5" customHeight="1">
      <c r="B522" s="207"/>
      <c r="C522" s="286" t="s">
        <v>708</v>
      </c>
      <c r="D522" s="286" t="s">
        <v>179</v>
      </c>
      <c r="E522" s="287" t="s">
        <v>709</v>
      </c>
      <c r="F522" s="288" t="s">
        <v>710</v>
      </c>
      <c r="G522" s="289" t="s">
        <v>182</v>
      </c>
      <c r="H522" s="290">
        <v>457.87</v>
      </c>
      <c r="I522" s="926"/>
      <c r="J522" s="291">
        <f>ROUND(I522*H522,2)</f>
        <v>0</v>
      </c>
      <c r="K522" s="288" t="s">
        <v>183</v>
      </c>
      <c r="L522" s="207"/>
      <c r="M522" s="292" t="s">
        <v>5</v>
      </c>
      <c r="N522" s="293" t="s">
        <v>39</v>
      </c>
      <c r="O522" s="294">
        <v>1.1719999999999999</v>
      </c>
      <c r="P522" s="294">
        <f>O522*H522</f>
        <v>536.62364000000002</v>
      </c>
      <c r="Q522" s="294">
        <v>0</v>
      </c>
      <c r="R522" s="294">
        <f>Q522*H522</f>
        <v>0</v>
      </c>
      <c r="S522" s="294">
        <v>0</v>
      </c>
      <c r="T522" s="295">
        <f>S522*H522</f>
        <v>0</v>
      </c>
      <c r="AR522" s="196" t="s">
        <v>184</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184</v>
      </c>
      <c r="BM522" s="196" t="s">
        <v>711</v>
      </c>
    </row>
    <row r="523" spans="2:65" s="921" customFormat="1" ht="54">
      <c r="B523" s="207"/>
      <c r="D523" s="297" t="s">
        <v>186</v>
      </c>
      <c r="F523" s="298" t="s">
        <v>712</v>
      </c>
      <c r="L523" s="207"/>
      <c r="M523" s="299"/>
      <c r="N523" s="925"/>
      <c r="O523" s="925"/>
      <c r="P523" s="925"/>
      <c r="Q523" s="925"/>
      <c r="R523" s="925"/>
      <c r="S523" s="925"/>
      <c r="T523" s="300"/>
      <c r="AT523" s="196" t="s">
        <v>186</v>
      </c>
      <c r="AU523" s="196" t="s">
        <v>77</v>
      </c>
    </row>
    <row r="524" spans="2:65" s="302" customFormat="1">
      <c r="B524" s="301"/>
      <c r="D524" s="297" t="s">
        <v>188</v>
      </c>
      <c r="E524" s="303" t="s">
        <v>5</v>
      </c>
      <c r="F524" s="304" t="s">
        <v>5</v>
      </c>
      <c r="H524" s="305">
        <v>0</v>
      </c>
      <c r="L524" s="301"/>
      <c r="M524" s="306"/>
      <c r="N524" s="307"/>
      <c r="O524" s="307"/>
      <c r="P524" s="307"/>
      <c r="Q524" s="307"/>
      <c r="R524" s="307"/>
      <c r="S524" s="307"/>
      <c r="T524" s="308"/>
      <c r="AT524" s="303" t="s">
        <v>188</v>
      </c>
      <c r="AU524" s="303" t="s">
        <v>77</v>
      </c>
      <c r="AV524" s="302" t="s">
        <v>77</v>
      </c>
      <c r="AW524" s="302" t="s">
        <v>31</v>
      </c>
      <c r="AX524" s="302" t="s">
        <v>68</v>
      </c>
      <c r="AY524" s="303" t="s">
        <v>177</v>
      </c>
    </row>
    <row r="525" spans="2:65" s="302" customFormat="1">
      <c r="B525" s="301"/>
      <c r="D525" s="297" t="s">
        <v>188</v>
      </c>
      <c r="E525" s="303" t="s">
        <v>5</v>
      </c>
      <c r="F525" s="304" t="s">
        <v>713</v>
      </c>
      <c r="H525" s="305">
        <v>457.87</v>
      </c>
      <c r="L525" s="301"/>
      <c r="M525" s="306"/>
      <c r="N525" s="307"/>
      <c r="O525" s="307"/>
      <c r="P525" s="307"/>
      <c r="Q525" s="307"/>
      <c r="R525" s="307"/>
      <c r="S525" s="307"/>
      <c r="T525" s="308"/>
      <c r="AT525" s="303" t="s">
        <v>188</v>
      </c>
      <c r="AU525" s="303" t="s">
        <v>77</v>
      </c>
      <c r="AV525" s="302" t="s">
        <v>77</v>
      </c>
      <c r="AW525" s="302" t="s">
        <v>31</v>
      </c>
      <c r="AX525" s="302" t="s">
        <v>68</v>
      </c>
      <c r="AY525" s="303" t="s">
        <v>177</v>
      </c>
    </row>
    <row r="526" spans="2:65" s="302" customFormat="1">
      <c r="B526" s="301"/>
      <c r="D526" s="297" t="s">
        <v>188</v>
      </c>
      <c r="E526" s="303" t="s">
        <v>5</v>
      </c>
      <c r="F526" s="304" t="s">
        <v>5</v>
      </c>
      <c r="H526" s="305">
        <v>0</v>
      </c>
      <c r="L526" s="301"/>
      <c r="M526" s="306"/>
      <c r="N526" s="307"/>
      <c r="O526" s="307"/>
      <c r="P526" s="307"/>
      <c r="Q526" s="307"/>
      <c r="R526" s="307"/>
      <c r="S526" s="307"/>
      <c r="T526" s="308"/>
      <c r="AT526" s="303" t="s">
        <v>188</v>
      </c>
      <c r="AU526" s="303" t="s">
        <v>77</v>
      </c>
      <c r="AV526" s="302" t="s">
        <v>77</v>
      </c>
      <c r="AW526" s="302" t="s">
        <v>31</v>
      </c>
      <c r="AX526" s="302" t="s">
        <v>68</v>
      </c>
      <c r="AY526" s="303" t="s">
        <v>177</v>
      </c>
    </row>
    <row r="527" spans="2:65" s="310" customFormat="1">
      <c r="B527" s="309"/>
      <c r="D527" s="297" t="s">
        <v>188</v>
      </c>
      <c r="E527" s="311" t="s">
        <v>5</v>
      </c>
      <c r="F527" s="312" t="s">
        <v>714</v>
      </c>
      <c r="H527" s="311" t="s">
        <v>5</v>
      </c>
      <c r="L527" s="309"/>
      <c r="M527" s="313"/>
      <c r="N527" s="314"/>
      <c r="O527" s="314"/>
      <c r="P527" s="314"/>
      <c r="Q527" s="314"/>
      <c r="R527" s="314"/>
      <c r="S527" s="314"/>
      <c r="T527" s="315"/>
      <c r="AT527" s="311" t="s">
        <v>188</v>
      </c>
      <c r="AU527" s="311" t="s">
        <v>77</v>
      </c>
      <c r="AV527" s="310" t="s">
        <v>75</v>
      </c>
      <c r="AW527" s="310" t="s">
        <v>31</v>
      </c>
      <c r="AX527" s="310" t="s">
        <v>68</v>
      </c>
      <c r="AY527" s="311" t="s">
        <v>177</v>
      </c>
    </row>
    <row r="528" spans="2:65" s="302" customFormat="1">
      <c r="B528" s="301"/>
      <c r="D528" s="297" t="s">
        <v>188</v>
      </c>
      <c r="E528" s="303" t="s">
        <v>5</v>
      </c>
      <c r="F528" s="304" t="s">
        <v>5</v>
      </c>
      <c r="H528" s="305">
        <v>0</v>
      </c>
      <c r="L528" s="301"/>
      <c r="M528" s="306"/>
      <c r="N528" s="307"/>
      <c r="O528" s="307"/>
      <c r="P528" s="307"/>
      <c r="Q528" s="307"/>
      <c r="R528" s="307"/>
      <c r="S528" s="307"/>
      <c r="T528" s="308"/>
      <c r="AT528" s="303" t="s">
        <v>188</v>
      </c>
      <c r="AU528" s="303" t="s">
        <v>77</v>
      </c>
      <c r="AV528" s="302" t="s">
        <v>77</v>
      </c>
      <c r="AW528" s="302" t="s">
        <v>31</v>
      </c>
      <c r="AX528" s="302" t="s">
        <v>68</v>
      </c>
      <c r="AY528" s="303" t="s">
        <v>177</v>
      </c>
    </row>
    <row r="529" spans="2:65" s="334" customFormat="1">
      <c r="B529" s="333"/>
      <c r="D529" s="297" t="s">
        <v>188</v>
      </c>
      <c r="E529" s="335" t="s">
        <v>5</v>
      </c>
      <c r="F529" s="336" t="s">
        <v>715</v>
      </c>
      <c r="H529" s="337">
        <v>457.87</v>
      </c>
      <c r="L529" s="333"/>
      <c r="M529" s="338"/>
      <c r="N529" s="339"/>
      <c r="O529" s="339"/>
      <c r="P529" s="339"/>
      <c r="Q529" s="339"/>
      <c r="R529" s="339"/>
      <c r="S529" s="339"/>
      <c r="T529" s="340"/>
      <c r="AT529" s="335" t="s">
        <v>188</v>
      </c>
      <c r="AU529" s="335" t="s">
        <v>77</v>
      </c>
      <c r="AV529" s="334" t="s">
        <v>197</v>
      </c>
      <c r="AW529" s="334" t="s">
        <v>31</v>
      </c>
      <c r="AX529" s="334" t="s">
        <v>68</v>
      </c>
      <c r="AY529" s="335" t="s">
        <v>177</v>
      </c>
    </row>
    <row r="530" spans="2:65" s="302" customFormat="1">
      <c r="B530" s="301"/>
      <c r="D530" s="297" t="s">
        <v>188</v>
      </c>
      <c r="E530" s="303" t="s">
        <v>5</v>
      </c>
      <c r="F530" s="304" t="s">
        <v>5</v>
      </c>
      <c r="H530" s="305">
        <v>0</v>
      </c>
      <c r="L530" s="301"/>
      <c r="M530" s="306"/>
      <c r="N530" s="307"/>
      <c r="O530" s="307"/>
      <c r="P530" s="307"/>
      <c r="Q530" s="307"/>
      <c r="R530" s="307"/>
      <c r="S530" s="307"/>
      <c r="T530" s="308"/>
      <c r="AT530" s="303" t="s">
        <v>188</v>
      </c>
      <c r="AU530" s="303" t="s">
        <v>77</v>
      </c>
      <c r="AV530" s="302" t="s">
        <v>77</v>
      </c>
      <c r="AW530" s="302" t="s">
        <v>31</v>
      </c>
      <c r="AX530" s="302" t="s">
        <v>68</v>
      </c>
      <c r="AY530" s="303" t="s">
        <v>177</v>
      </c>
    </row>
    <row r="531" spans="2:65" s="302" customFormat="1">
      <c r="B531" s="301"/>
      <c r="D531" s="297" t="s">
        <v>188</v>
      </c>
      <c r="E531" s="303" t="s">
        <v>5</v>
      </c>
      <c r="F531" s="304" t="s">
        <v>5</v>
      </c>
      <c r="H531" s="305">
        <v>0</v>
      </c>
      <c r="L531" s="301"/>
      <c r="M531" s="306"/>
      <c r="N531" s="307"/>
      <c r="O531" s="307"/>
      <c r="P531" s="307"/>
      <c r="Q531" s="307"/>
      <c r="R531" s="307"/>
      <c r="S531" s="307"/>
      <c r="T531" s="308"/>
      <c r="AT531" s="303" t="s">
        <v>188</v>
      </c>
      <c r="AU531" s="303" t="s">
        <v>77</v>
      </c>
      <c r="AV531" s="302" t="s">
        <v>77</v>
      </c>
      <c r="AW531" s="302" t="s">
        <v>31</v>
      </c>
      <c r="AX531" s="302" t="s">
        <v>68</v>
      </c>
      <c r="AY531" s="303" t="s">
        <v>177</v>
      </c>
    </row>
    <row r="532" spans="2:65" s="334" customFormat="1">
      <c r="B532" s="333"/>
      <c r="D532" s="297" t="s">
        <v>188</v>
      </c>
      <c r="E532" s="335" t="s">
        <v>5</v>
      </c>
      <c r="F532" s="336" t="s">
        <v>715</v>
      </c>
      <c r="H532" s="337">
        <v>0</v>
      </c>
      <c r="L532" s="333"/>
      <c r="M532" s="338"/>
      <c r="N532" s="339"/>
      <c r="O532" s="339"/>
      <c r="P532" s="339"/>
      <c r="Q532" s="339"/>
      <c r="R532" s="339"/>
      <c r="S532" s="339"/>
      <c r="T532" s="340"/>
      <c r="AT532" s="335" t="s">
        <v>188</v>
      </c>
      <c r="AU532" s="335" t="s">
        <v>77</v>
      </c>
      <c r="AV532" s="334" t="s">
        <v>197</v>
      </c>
      <c r="AW532" s="334" t="s">
        <v>31</v>
      </c>
      <c r="AX532" s="334" t="s">
        <v>68</v>
      </c>
      <c r="AY532" s="335" t="s">
        <v>177</v>
      </c>
    </row>
    <row r="533" spans="2:65" s="317" customFormat="1">
      <c r="B533" s="316"/>
      <c r="D533" s="297" t="s">
        <v>188</v>
      </c>
      <c r="E533" s="318" t="s">
        <v>5</v>
      </c>
      <c r="F533" s="319" t="s">
        <v>191</v>
      </c>
      <c r="H533" s="320">
        <v>457.87</v>
      </c>
      <c r="L533" s="316"/>
      <c r="M533" s="321"/>
      <c r="N533" s="322"/>
      <c r="O533" s="322"/>
      <c r="P533" s="322"/>
      <c r="Q533" s="322"/>
      <c r="R533" s="322"/>
      <c r="S533" s="322"/>
      <c r="T533" s="323"/>
      <c r="AT533" s="318" t="s">
        <v>188</v>
      </c>
      <c r="AU533" s="318" t="s">
        <v>77</v>
      </c>
      <c r="AV533" s="317" t="s">
        <v>184</v>
      </c>
      <c r="AW533" s="317" t="s">
        <v>31</v>
      </c>
      <c r="AX533" s="317" t="s">
        <v>75</v>
      </c>
      <c r="AY533" s="318" t="s">
        <v>177</v>
      </c>
    </row>
    <row r="534" spans="2:65" s="921" customFormat="1" ht="25.5" customHeight="1">
      <c r="B534" s="207"/>
      <c r="C534" s="324" t="s">
        <v>716</v>
      </c>
      <c r="D534" s="324" t="s">
        <v>440</v>
      </c>
      <c r="E534" s="325" t="s">
        <v>717</v>
      </c>
      <c r="F534" s="326" t="s">
        <v>718</v>
      </c>
      <c r="G534" s="327" t="s">
        <v>182</v>
      </c>
      <c r="H534" s="328">
        <v>457.87</v>
      </c>
      <c r="I534" s="928"/>
      <c r="J534" s="329">
        <f>ROUND(I534*H534,2)</f>
        <v>0</v>
      </c>
      <c r="K534" s="326" t="s">
        <v>183</v>
      </c>
      <c r="L534" s="330"/>
      <c r="M534" s="331" t="s">
        <v>5</v>
      </c>
      <c r="N534" s="332" t="s">
        <v>39</v>
      </c>
      <c r="O534" s="294">
        <v>0</v>
      </c>
      <c r="P534" s="294">
        <f>O534*H534</f>
        <v>0</v>
      </c>
      <c r="Q534" s="294">
        <v>1.6799999999999999E-2</v>
      </c>
      <c r="R534" s="294">
        <f>Q534*H534</f>
        <v>7.6922159999999993</v>
      </c>
      <c r="S534" s="294">
        <v>0</v>
      </c>
      <c r="T534" s="295">
        <f>S534*H534</f>
        <v>0</v>
      </c>
      <c r="AR534" s="196" t="s">
        <v>222</v>
      </c>
      <c r="AT534" s="196" t="s">
        <v>440</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184</v>
      </c>
      <c r="BM534" s="196" t="s">
        <v>719</v>
      </c>
    </row>
    <row r="535" spans="2:65" s="921" customFormat="1" ht="25.5" customHeight="1">
      <c r="B535" s="207"/>
      <c r="C535" s="286" t="s">
        <v>720</v>
      </c>
      <c r="D535" s="286" t="s">
        <v>179</v>
      </c>
      <c r="E535" s="287" t="s">
        <v>721</v>
      </c>
      <c r="F535" s="288" t="s">
        <v>722</v>
      </c>
      <c r="G535" s="289" t="s">
        <v>182</v>
      </c>
      <c r="H535" s="290">
        <v>0.9</v>
      </c>
      <c r="I535" s="926"/>
      <c r="J535" s="291">
        <f>ROUND(I535*H535,2)</f>
        <v>0</v>
      </c>
      <c r="K535" s="288" t="s">
        <v>183</v>
      </c>
      <c r="L535" s="207"/>
      <c r="M535" s="292" t="s">
        <v>5</v>
      </c>
      <c r="N535" s="293" t="s">
        <v>39</v>
      </c>
      <c r="O535" s="294">
        <v>0.998</v>
      </c>
      <c r="P535" s="294">
        <f>O535*H535</f>
        <v>0.8982</v>
      </c>
      <c r="Q535" s="294">
        <v>0</v>
      </c>
      <c r="R535" s="294">
        <f>Q535*H535</f>
        <v>0</v>
      </c>
      <c r="S535" s="294">
        <v>0</v>
      </c>
      <c r="T535" s="295">
        <f>S535*H535</f>
        <v>0</v>
      </c>
      <c r="AR535" s="196" t="s">
        <v>184</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184</v>
      </c>
      <c r="BM535" s="196" t="s">
        <v>723</v>
      </c>
    </row>
    <row r="536" spans="2:65" s="921" customFormat="1" ht="54">
      <c r="B536" s="207"/>
      <c r="D536" s="297" t="s">
        <v>186</v>
      </c>
      <c r="F536" s="298" t="s">
        <v>712</v>
      </c>
      <c r="L536" s="207"/>
      <c r="M536" s="299"/>
      <c r="N536" s="925"/>
      <c r="O536" s="925"/>
      <c r="P536" s="925"/>
      <c r="Q536" s="925"/>
      <c r="R536" s="925"/>
      <c r="S536" s="925"/>
      <c r="T536" s="300"/>
      <c r="AT536" s="196" t="s">
        <v>186</v>
      </c>
      <c r="AU536" s="196" t="s">
        <v>77</v>
      </c>
    </row>
    <row r="537" spans="2:65" s="302" customFormat="1">
      <c r="B537" s="301"/>
      <c r="D537" s="297" t="s">
        <v>188</v>
      </c>
      <c r="E537" s="303" t="s">
        <v>5</v>
      </c>
      <c r="F537" s="304" t="s">
        <v>724</v>
      </c>
      <c r="H537" s="305">
        <v>0.9</v>
      </c>
      <c r="L537" s="301"/>
      <c r="M537" s="306"/>
      <c r="N537" s="307"/>
      <c r="O537" s="307"/>
      <c r="P537" s="307"/>
      <c r="Q537" s="307"/>
      <c r="R537" s="307"/>
      <c r="S537" s="307"/>
      <c r="T537" s="308"/>
      <c r="AT537" s="303" t="s">
        <v>188</v>
      </c>
      <c r="AU537" s="303" t="s">
        <v>77</v>
      </c>
      <c r="AV537" s="302" t="s">
        <v>77</v>
      </c>
      <c r="AW537" s="302" t="s">
        <v>31</v>
      </c>
      <c r="AX537" s="302" t="s">
        <v>68</v>
      </c>
      <c r="AY537" s="303" t="s">
        <v>177</v>
      </c>
    </row>
    <row r="538" spans="2:65" s="317" customFormat="1">
      <c r="B538" s="316"/>
      <c r="D538" s="297" t="s">
        <v>188</v>
      </c>
      <c r="E538" s="318" t="s">
        <v>5</v>
      </c>
      <c r="F538" s="319" t="s">
        <v>191</v>
      </c>
      <c r="H538" s="320">
        <v>0.9</v>
      </c>
      <c r="L538" s="316"/>
      <c r="M538" s="321"/>
      <c r="N538" s="322"/>
      <c r="O538" s="322"/>
      <c r="P538" s="322"/>
      <c r="Q538" s="322"/>
      <c r="R538" s="322"/>
      <c r="S538" s="322"/>
      <c r="T538" s="323"/>
      <c r="AT538" s="318" t="s">
        <v>188</v>
      </c>
      <c r="AU538" s="318" t="s">
        <v>77</v>
      </c>
      <c r="AV538" s="317" t="s">
        <v>184</v>
      </c>
      <c r="AW538" s="317" t="s">
        <v>31</v>
      </c>
      <c r="AX538" s="317" t="s">
        <v>75</v>
      </c>
      <c r="AY538" s="318" t="s">
        <v>177</v>
      </c>
    </row>
    <row r="539" spans="2:65" s="921" customFormat="1" ht="38.25" customHeight="1">
      <c r="B539" s="207"/>
      <c r="C539" s="324" t="s">
        <v>725</v>
      </c>
      <c r="D539" s="324" t="s">
        <v>440</v>
      </c>
      <c r="E539" s="325" t="s">
        <v>726</v>
      </c>
      <c r="F539" s="326" t="s">
        <v>727</v>
      </c>
      <c r="G539" s="327" t="s">
        <v>194</v>
      </c>
      <c r="H539" s="328">
        <v>2</v>
      </c>
      <c r="I539" s="928"/>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222</v>
      </c>
      <c r="AT539" s="196" t="s">
        <v>440</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184</v>
      </c>
      <c r="BM539" s="196" t="s">
        <v>728</v>
      </c>
    </row>
    <row r="540" spans="2:65" s="921" customFormat="1" ht="16.5" customHeight="1">
      <c r="B540" s="207"/>
      <c r="C540" s="286" t="s">
        <v>729</v>
      </c>
      <c r="D540" s="286" t="s">
        <v>179</v>
      </c>
      <c r="E540" s="287" t="s">
        <v>730</v>
      </c>
      <c r="F540" s="288" t="s">
        <v>731</v>
      </c>
      <c r="G540" s="289" t="s">
        <v>225</v>
      </c>
      <c r="H540" s="290">
        <v>2.1240000000000001</v>
      </c>
      <c r="I540" s="926"/>
      <c r="J540" s="291">
        <f>ROUND(I540*H540,2)</f>
        <v>0</v>
      </c>
      <c r="K540" s="288" t="s">
        <v>183</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184</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184</v>
      </c>
      <c r="BM540" s="196" t="s">
        <v>732</v>
      </c>
    </row>
    <row r="541" spans="2:65" s="921" customFormat="1" ht="40.5">
      <c r="B541" s="207"/>
      <c r="D541" s="297" t="s">
        <v>186</v>
      </c>
      <c r="F541" s="298" t="s">
        <v>733</v>
      </c>
      <c r="L541" s="207"/>
      <c r="M541" s="299"/>
      <c r="N541" s="925"/>
      <c r="O541" s="925"/>
      <c r="P541" s="925"/>
      <c r="Q541" s="925"/>
      <c r="R541" s="925"/>
      <c r="S541" s="925"/>
      <c r="T541" s="300"/>
      <c r="AT541" s="196" t="s">
        <v>186</v>
      </c>
      <c r="AU541" s="196" t="s">
        <v>77</v>
      </c>
    </row>
    <row r="542" spans="2:65" s="302" customFormat="1">
      <c r="B542" s="301"/>
      <c r="D542" s="297" t="s">
        <v>188</v>
      </c>
      <c r="E542" s="303" t="s">
        <v>5</v>
      </c>
      <c r="F542" s="304" t="s">
        <v>734</v>
      </c>
      <c r="H542" s="305">
        <v>0.51200000000000001</v>
      </c>
      <c r="L542" s="301"/>
      <c r="M542" s="306"/>
      <c r="N542" s="307"/>
      <c r="O542" s="307"/>
      <c r="P542" s="307"/>
      <c r="Q542" s="307"/>
      <c r="R542" s="307"/>
      <c r="S542" s="307"/>
      <c r="T542" s="308"/>
      <c r="AT542" s="303" t="s">
        <v>188</v>
      </c>
      <c r="AU542" s="303" t="s">
        <v>77</v>
      </c>
      <c r="AV542" s="302" t="s">
        <v>77</v>
      </c>
      <c r="AW542" s="302" t="s">
        <v>31</v>
      </c>
      <c r="AX542" s="302" t="s">
        <v>68</v>
      </c>
      <c r="AY542" s="303" t="s">
        <v>177</v>
      </c>
    </row>
    <row r="543" spans="2:65" s="302" customFormat="1">
      <c r="B543" s="301"/>
      <c r="D543" s="297" t="s">
        <v>188</v>
      </c>
      <c r="E543" s="303" t="s">
        <v>5</v>
      </c>
      <c r="F543" s="304" t="s">
        <v>735</v>
      </c>
      <c r="H543" s="305">
        <v>0.435</v>
      </c>
      <c r="L543" s="301"/>
      <c r="M543" s="306"/>
      <c r="N543" s="307"/>
      <c r="O543" s="307"/>
      <c r="P543" s="307"/>
      <c r="Q543" s="307"/>
      <c r="R543" s="307"/>
      <c r="S543" s="307"/>
      <c r="T543" s="308"/>
      <c r="AT543" s="303" t="s">
        <v>188</v>
      </c>
      <c r="AU543" s="303" t="s">
        <v>77</v>
      </c>
      <c r="AV543" s="302" t="s">
        <v>77</v>
      </c>
      <c r="AW543" s="302" t="s">
        <v>31</v>
      </c>
      <c r="AX543" s="302" t="s">
        <v>68</v>
      </c>
      <c r="AY543" s="303" t="s">
        <v>177</v>
      </c>
    </row>
    <row r="544" spans="2:65" s="310" customFormat="1">
      <c r="B544" s="309"/>
      <c r="D544" s="297" t="s">
        <v>188</v>
      </c>
      <c r="E544" s="311" t="s">
        <v>5</v>
      </c>
      <c r="F544" s="312" t="s">
        <v>736</v>
      </c>
      <c r="H544" s="311" t="s">
        <v>5</v>
      </c>
      <c r="L544" s="309"/>
      <c r="M544" s="313"/>
      <c r="N544" s="314"/>
      <c r="O544" s="314"/>
      <c r="P544" s="314"/>
      <c r="Q544" s="314"/>
      <c r="R544" s="314"/>
      <c r="S544" s="314"/>
      <c r="T544" s="315"/>
      <c r="AT544" s="311" t="s">
        <v>188</v>
      </c>
      <c r="AU544" s="311" t="s">
        <v>77</v>
      </c>
      <c r="AV544" s="310" t="s">
        <v>75</v>
      </c>
      <c r="AW544" s="310" t="s">
        <v>31</v>
      </c>
      <c r="AX544" s="310" t="s">
        <v>68</v>
      </c>
      <c r="AY544" s="311" t="s">
        <v>177</v>
      </c>
    </row>
    <row r="545" spans="2:65" s="302" customFormat="1">
      <c r="B545" s="301"/>
      <c r="D545" s="297" t="s">
        <v>188</v>
      </c>
      <c r="E545" s="303" t="s">
        <v>5</v>
      </c>
      <c r="F545" s="304" t="s">
        <v>737</v>
      </c>
      <c r="H545" s="305">
        <v>0.58899999999999997</v>
      </c>
      <c r="L545" s="301"/>
      <c r="M545" s="306"/>
      <c r="N545" s="307"/>
      <c r="O545" s="307"/>
      <c r="P545" s="307"/>
      <c r="Q545" s="307"/>
      <c r="R545" s="307"/>
      <c r="S545" s="307"/>
      <c r="T545" s="308"/>
      <c r="AT545" s="303" t="s">
        <v>188</v>
      </c>
      <c r="AU545" s="303" t="s">
        <v>77</v>
      </c>
      <c r="AV545" s="302" t="s">
        <v>77</v>
      </c>
      <c r="AW545" s="302" t="s">
        <v>31</v>
      </c>
      <c r="AX545" s="302" t="s">
        <v>68</v>
      </c>
      <c r="AY545" s="303" t="s">
        <v>177</v>
      </c>
    </row>
    <row r="546" spans="2:65" s="302" customFormat="1">
      <c r="B546" s="301"/>
      <c r="D546" s="297" t="s">
        <v>188</v>
      </c>
      <c r="E546" s="303" t="s">
        <v>5</v>
      </c>
      <c r="F546" s="304" t="s">
        <v>738</v>
      </c>
      <c r="H546" s="305">
        <v>0.29399999999999998</v>
      </c>
      <c r="L546" s="301"/>
      <c r="M546" s="306"/>
      <c r="N546" s="307"/>
      <c r="O546" s="307"/>
      <c r="P546" s="307"/>
      <c r="Q546" s="307"/>
      <c r="R546" s="307"/>
      <c r="S546" s="307"/>
      <c r="T546" s="308"/>
      <c r="AT546" s="303" t="s">
        <v>188</v>
      </c>
      <c r="AU546" s="303" t="s">
        <v>77</v>
      </c>
      <c r="AV546" s="302" t="s">
        <v>77</v>
      </c>
      <c r="AW546" s="302" t="s">
        <v>31</v>
      </c>
      <c r="AX546" s="302" t="s">
        <v>68</v>
      </c>
      <c r="AY546" s="303" t="s">
        <v>177</v>
      </c>
    </row>
    <row r="547" spans="2:65" s="310" customFormat="1">
      <c r="B547" s="309"/>
      <c r="D547" s="297" t="s">
        <v>188</v>
      </c>
      <c r="E547" s="311" t="s">
        <v>5</v>
      </c>
      <c r="F547" s="312" t="s">
        <v>739</v>
      </c>
      <c r="H547" s="311" t="s">
        <v>5</v>
      </c>
      <c r="L547" s="309"/>
      <c r="M547" s="313"/>
      <c r="N547" s="314"/>
      <c r="O547" s="314"/>
      <c r="P547" s="314"/>
      <c r="Q547" s="314"/>
      <c r="R547" s="314"/>
      <c r="S547" s="314"/>
      <c r="T547" s="315"/>
      <c r="AT547" s="311" t="s">
        <v>188</v>
      </c>
      <c r="AU547" s="311" t="s">
        <v>77</v>
      </c>
      <c r="AV547" s="310" t="s">
        <v>75</v>
      </c>
      <c r="AW547" s="310" t="s">
        <v>31</v>
      </c>
      <c r="AX547" s="310" t="s">
        <v>68</v>
      </c>
      <c r="AY547" s="311" t="s">
        <v>177</v>
      </c>
    </row>
    <row r="548" spans="2:65" s="302" customFormat="1">
      <c r="B548" s="301"/>
      <c r="D548" s="297" t="s">
        <v>188</v>
      </c>
      <c r="E548" s="303" t="s">
        <v>5</v>
      </c>
      <c r="F548" s="304" t="s">
        <v>738</v>
      </c>
      <c r="H548" s="305">
        <v>0.29399999999999998</v>
      </c>
      <c r="L548" s="301"/>
      <c r="M548" s="306"/>
      <c r="N548" s="307"/>
      <c r="O548" s="307"/>
      <c r="P548" s="307"/>
      <c r="Q548" s="307"/>
      <c r="R548" s="307"/>
      <c r="S548" s="307"/>
      <c r="T548" s="308"/>
      <c r="AT548" s="303" t="s">
        <v>188</v>
      </c>
      <c r="AU548" s="303" t="s">
        <v>77</v>
      </c>
      <c r="AV548" s="302" t="s">
        <v>77</v>
      </c>
      <c r="AW548" s="302" t="s">
        <v>31</v>
      </c>
      <c r="AX548" s="302" t="s">
        <v>68</v>
      </c>
      <c r="AY548" s="303" t="s">
        <v>177</v>
      </c>
    </row>
    <row r="549" spans="2:65" s="310" customFormat="1">
      <c r="B549" s="309"/>
      <c r="D549" s="297" t="s">
        <v>188</v>
      </c>
      <c r="E549" s="311" t="s">
        <v>5</v>
      </c>
      <c r="F549" s="312" t="s">
        <v>612</v>
      </c>
      <c r="H549" s="311" t="s">
        <v>5</v>
      </c>
      <c r="L549" s="309"/>
      <c r="M549" s="313"/>
      <c r="N549" s="314"/>
      <c r="O549" s="314"/>
      <c r="P549" s="314"/>
      <c r="Q549" s="314"/>
      <c r="R549" s="314"/>
      <c r="S549" s="314"/>
      <c r="T549" s="315"/>
      <c r="AT549" s="311" t="s">
        <v>188</v>
      </c>
      <c r="AU549" s="311" t="s">
        <v>77</v>
      </c>
      <c r="AV549" s="310" t="s">
        <v>75</v>
      </c>
      <c r="AW549" s="310" t="s">
        <v>31</v>
      </c>
      <c r="AX549" s="310" t="s">
        <v>68</v>
      </c>
      <c r="AY549" s="311" t="s">
        <v>177</v>
      </c>
    </row>
    <row r="550" spans="2:65" s="317" customFormat="1">
      <c r="B550" s="316"/>
      <c r="D550" s="297" t="s">
        <v>188</v>
      </c>
      <c r="E550" s="318" t="s">
        <v>5</v>
      </c>
      <c r="F550" s="319" t="s">
        <v>191</v>
      </c>
      <c r="H550" s="320">
        <v>2.1240000000000001</v>
      </c>
      <c r="L550" s="316"/>
      <c r="M550" s="321"/>
      <c r="N550" s="322"/>
      <c r="O550" s="322"/>
      <c r="P550" s="322"/>
      <c r="Q550" s="322"/>
      <c r="R550" s="322"/>
      <c r="S550" s="322"/>
      <c r="T550" s="323"/>
      <c r="AT550" s="318" t="s">
        <v>188</v>
      </c>
      <c r="AU550" s="318" t="s">
        <v>77</v>
      </c>
      <c r="AV550" s="317" t="s">
        <v>184</v>
      </c>
      <c r="AW550" s="317" t="s">
        <v>31</v>
      </c>
      <c r="AX550" s="317" t="s">
        <v>75</v>
      </c>
      <c r="AY550" s="318" t="s">
        <v>177</v>
      </c>
    </row>
    <row r="551" spans="2:65" s="274" customFormat="1" ht="29.85" customHeight="1">
      <c r="B551" s="273"/>
      <c r="D551" s="275" t="s">
        <v>67</v>
      </c>
      <c r="E551" s="284" t="s">
        <v>184</v>
      </c>
      <c r="F551" s="284" t="s">
        <v>740</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21" customFormat="1" ht="25.5" customHeight="1">
      <c r="B552" s="207"/>
      <c r="C552" s="286" t="s">
        <v>741</v>
      </c>
      <c r="D552" s="286" t="s">
        <v>179</v>
      </c>
      <c r="E552" s="287" t="s">
        <v>742</v>
      </c>
      <c r="F552" s="288" t="s">
        <v>743</v>
      </c>
      <c r="G552" s="289" t="s">
        <v>182</v>
      </c>
      <c r="H552" s="290">
        <v>211</v>
      </c>
      <c r="I552" s="926"/>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184</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184</v>
      </c>
      <c r="BM552" s="196" t="s">
        <v>744</v>
      </c>
    </row>
    <row r="553" spans="2:65" s="302" customFormat="1">
      <c r="B553" s="301"/>
      <c r="D553" s="297" t="s">
        <v>188</v>
      </c>
      <c r="E553" s="303" t="s">
        <v>5</v>
      </c>
      <c r="F553" s="304" t="s">
        <v>745</v>
      </c>
      <c r="H553" s="305">
        <v>29.75</v>
      </c>
      <c r="L553" s="301"/>
      <c r="M553" s="306"/>
      <c r="N553" s="307"/>
      <c r="O553" s="307"/>
      <c r="P553" s="307"/>
      <c r="Q553" s="307"/>
      <c r="R553" s="307"/>
      <c r="S553" s="307"/>
      <c r="T553" s="308"/>
      <c r="AT553" s="303" t="s">
        <v>188</v>
      </c>
      <c r="AU553" s="303" t="s">
        <v>77</v>
      </c>
      <c r="AV553" s="302" t="s">
        <v>77</v>
      </c>
      <c r="AW553" s="302" t="s">
        <v>31</v>
      </c>
      <c r="AX553" s="302" t="s">
        <v>68</v>
      </c>
      <c r="AY553" s="303" t="s">
        <v>177</v>
      </c>
    </row>
    <row r="554" spans="2:65" s="302" customFormat="1">
      <c r="B554" s="301"/>
      <c r="D554" s="297" t="s">
        <v>188</v>
      </c>
      <c r="E554" s="303" t="s">
        <v>5</v>
      </c>
      <c r="F554" s="304" t="s">
        <v>746</v>
      </c>
      <c r="H554" s="305">
        <v>30.5</v>
      </c>
      <c r="L554" s="301"/>
      <c r="M554" s="306"/>
      <c r="N554" s="307"/>
      <c r="O554" s="307"/>
      <c r="P554" s="307"/>
      <c r="Q554" s="307"/>
      <c r="R554" s="307"/>
      <c r="S554" s="307"/>
      <c r="T554" s="308"/>
      <c r="AT554" s="303" t="s">
        <v>188</v>
      </c>
      <c r="AU554" s="303" t="s">
        <v>77</v>
      </c>
      <c r="AV554" s="302" t="s">
        <v>77</v>
      </c>
      <c r="AW554" s="302" t="s">
        <v>31</v>
      </c>
      <c r="AX554" s="302" t="s">
        <v>68</v>
      </c>
      <c r="AY554" s="303" t="s">
        <v>177</v>
      </c>
    </row>
    <row r="555" spans="2:65" s="310" customFormat="1">
      <c r="B555" s="309"/>
      <c r="D555" s="297" t="s">
        <v>188</v>
      </c>
      <c r="E555" s="311" t="s">
        <v>5</v>
      </c>
      <c r="F555" s="312" t="s">
        <v>736</v>
      </c>
      <c r="H555" s="311" t="s">
        <v>5</v>
      </c>
      <c r="L555" s="309"/>
      <c r="M555" s="313"/>
      <c r="N555" s="314"/>
      <c r="O555" s="314"/>
      <c r="P555" s="314"/>
      <c r="Q555" s="314"/>
      <c r="R555" s="314"/>
      <c r="S555" s="314"/>
      <c r="T555" s="315"/>
      <c r="AT555" s="311" t="s">
        <v>188</v>
      </c>
      <c r="AU555" s="311" t="s">
        <v>77</v>
      </c>
      <c r="AV555" s="310" t="s">
        <v>75</v>
      </c>
      <c r="AW555" s="310" t="s">
        <v>31</v>
      </c>
      <c r="AX555" s="310" t="s">
        <v>68</v>
      </c>
      <c r="AY555" s="311" t="s">
        <v>177</v>
      </c>
    </row>
    <row r="556" spans="2:65" s="302" customFormat="1">
      <c r="B556" s="301"/>
      <c r="D556" s="297" t="s">
        <v>188</v>
      </c>
      <c r="E556" s="303" t="s">
        <v>5</v>
      </c>
      <c r="F556" s="304" t="s">
        <v>747</v>
      </c>
      <c r="H556" s="305">
        <v>59.25</v>
      </c>
      <c r="L556" s="301"/>
      <c r="M556" s="306"/>
      <c r="N556" s="307"/>
      <c r="O556" s="307"/>
      <c r="P556" s="307"/>
      <c r="Q556" s="307"/>
      <c r="R556" s="307"/>
      <c r="S556" s="307"/>
      <c r="T556" s="308"/>
      <c r="AT556" s="303" t="s">
        <v>188</v>
      </c>
      <c r="AU556" s="303" t="s">
        <v>77</v>
      </c>
      <c r="AV556" s="302" t="s">
        <v>77</v>
      </c>
      <c r="AW556" s="302" t="s">
        <v>31</v>
      </c>
      <c r="AX556" s="302" t="s">
        <v>68</v>
      </c>
      <c r="AY556" s="303" t="s">
        <v>177</v>
      </c>
    </row>
    <row r="557" spans="2:65" s="302" customFormat="1">
      <c r="B557" s="301"/>
      <c r="D557" s="297" t="s">
        <v>188</v>
      </c>
      <c r="E557" s="303" t="s">
        <v>5</v>
      </c>
      <c r="F557" s="304" t="s">
        <v>746</v>
      </c>
      <c r="H557" s="305">
        <v>30.5</v>
      </c>
      <c r="L557" s="301"/>
      <c r="M557" s="306"/>
      <c r="N557" s="307"/>
      <c r="O557" s="307"/>
      <c r="P557" s="307"/>
      <c r="Q557" s="307"/>
      <c r="R557" s="307"/>
      <c r="S557" s="307"/>
      <c r="T557" s="308"/>
      <c r="AT557" s="303" t="s">
        <v>188</v>
      </c>
      <c r="AU557" s="303" t="s">
        <v>77</v>
      </c>
      <c r="AV557" s="302" t="s">
        <v>77</v>
      </c>
      <c r="AW557" s="302" t="s">
        <v>31</v>
      </c>
      <c r="AX557" s="302" t="s">
        <v>68</v>
      </c>
      <c r="AY557" s="303" t="s">
        <v>177</v>
      </c>
    </row>
    <row r="558" spans="2:65" s="310" customFormat="1">
      <c r="B558" s="309"/>
      <c r="D558" s="297" t="s">
        <v>188</v>
      </c>
      <c r="E558" s="311" t="s">
        <v>5</v>
      </c>
      <c r="F558" s="312" t="s">
        <v>739</v>
      </c>
      <c r="H558" s="311" t="s">
        <v>5</v>
      </c>
      <c r="L558" s="309"/>
      <c r="M558" s="313"/>
      <c r="N558" s="314"/>
      <c r="O558" s="314"/>
      <c r="P558" s="314"/>
      <c r="Q558" s="314"/>
      <c r="R558" s="314"/>
      <c r="S558" s="314"/>
      <c r="T558" s="315"/>
      <c r="AT558" s="311" t="s">
        <v>188</v>
      </c>
      <c r="AU558" s="311" t="s">
        <v>77</v>
      </c>
      <c r="AV558" s="310" t="s">
        <v>75</v>
      </c>
      <c r="AW558" s="310" t="s">
        <v>31</v>
      </c>
      <c r="AX558" s="310" t="s">
        <v>68</v>
      </c>
      <c r="AY558" s="311" t="s">
        <v>177</v>
      </c>
    </row>
    <row r="559" spans="2:65" s="302" customFormat="1">
      <c r="B559" s="301"/>
      <c r="D559" s="297" t="s">
        <v>188</v>
      </c>
      <c r="E559" s="303" t="s">
        <v>5</v>
      </c>
      <c r="F559" s="304" t="s">
        <v>748</v>
      </c>
      <c r="H559" s="305">
        <v>61</v>
      </c>
      <c r="L559" s="301"/>
      <c r="M559" s="306"/>
      <c r="N559" s="307"/>
      <c r="O559" s="307"/>
      <c r="P559" s="307"/>
      <c r="Q559" s="307"/>
      <c r="R559" s="307"/>
      <c r="S559" s="307"/>
      <c r="T559" s="308"/>
      <c r="AT559" s="303" t="s">
        <v>188</v>
      </c>
      <c r="AU559" s="303" t="s">
        <v>77</v>
      </c>
      <c r="AV559" s="302" t="s">
        <v>77</v>
      </c>
      <c r="AW559" s="302" t="s">
        <v>31</v>
      </c>
      <c r="AX559" s="302" t="s">
        <v>68</v>
      </c>
      <c r="AY559" s="303" t="s">
        <v>177</v>
      </c>
    </row>
    <row r="560" spans="2:65" s="310" customFormat="1">
      <c r="B560" s="309"/>
      <c r="D560" s="297" t="s">
        <v>188</v>
      </c>
      <c r="E560" s="311" t="s">
        <v>5</v>
      </c>
      <c r="F560" s="312" t="s">
        <v>612</v>
      </c>
      <c r="H560" s="311" t="s">
        <v>5</v>
      </c>
      <c r="L560" s="309"/>
      <c r="M560" s="313"/>
      <c r="N560" s="314"/>
      <c r="O560" s="314"/>
      <c r="P560" s="314"/>
      <c r="Q560" s="314"/>
      <c r="R560" s="314"/>
      <c r="S560" s="314"/>
      <c r="T560" s="315"/>
      <c r="AT560" s="311" t="s">
        <v>188</v>
      </c>
      <c r="AU560" s="311" t="s">
        <v>77</v>
      </c>
      <c r="AV560" s="310" t="s">
        <v>75</v>
      </c>
      <c r="AW560" s="310" t="s">
        <v>31</v>
      </c>
      <c r="AX560" s="310" t="s">
        <v>68</v>
      </c>
      <c r="AY560" s="311" t="s">
        <v>177</v>
      </c>
    </row>
    <row r="561" spans="2:65" s="317" customFormat="1">
      <c r="B561" s="316"/>
      <c r="D561" s="297" t="s">
        <v>188</v>
      </c>
      <c r="E561" s="318" t="s">
        <v>5</v>
      </c>
      <c r="F561" s="319" t="s">
        <v>191</v>
      </c>
      <c r="H561" s="320">
        <v>211</v>
      </c>
      <c r="L561" s="316"/>
      <c r="M561" s="321"/>
      <c r="N561" s="322"/>
      <c r="O561" s="322"/>
      <c r="P561" s="322"/>
      <c r="Q561" s="322"/>
      <c r="R561" s="322"/>
      <c r="S561" s="322"/>
      <c r="T561" s="323"/>
      <c r="AT561" s="318" t="s">
        <v>188</v>
      </c>
      <c r="AU561" s="318" t="s">
        <v>77</v>
      </c>
      <c r="AV561" s="317" t="s">
        <v>184</v>
      </c>
      <c r="AW561" s="317" t="s">
        <v>31</v>
      </c>
      <c r="AX561" s="317" t="s">
        <v>75</v>
      </c>
      <c r="AY561" s="318" t="s">
        <v>177</v>
      </c>
    </row>
    <row r="562" spans="2:65" s="921" customFormat="1" ht="16.5" customHeight="1">
      <c r="B562" s="207"/>
      <c r="C562" s="324" t="s">
        <v>749</v>
      </c>
      <c r="D562" s="324" t="s">
        <v>440</v>
      </c>
      <c r="E562" s="325" t="s">
        <v>750</v>
      </c>
      <c r="F562" s="326" t="s">
        <v>751</v>
      </c>
      <c r="G562" s="327" t="s">
        <v>182</v>
      </c>
      <c r="H562" s="328">
        <v>211</v>
      </c>
      <c r="I562" s="928"/>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222</v>
      </c>
      <c r="AT562" s="196" t="s">
        <v>440</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184</v>
      </c>
      <c r="BM562" s="196" t="s">
        <v>752</v>
      </c>
    </row>
    <row r="563" spans="2:65" s="921" customFormat="1" ht="25.5" customHeight="1">
      <c r="B563" s="207"/>
      <c r="C563" s="286" t="s">
        <v>753</v>
      </c>
      <c r="D563" s="286" t="s">
        <v>179</v>
      </c>
      <c r="E563" s="287" t="s">
        <v>754</v>
      </c>
      <c r="F563" s="288" t="s">
        <v>755</v>
      </c>
      <c r="G563" s="289" t="s">
        <v>182</v>
      </c>
      <c r="H563" s="290">
        <v>949.32</v>
      </c>
      <c r="I563" s="926"/>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184</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184</v>
      </c>
      <c r="BM563" s="196" t="s">
        <v>756</v>
      </c>
    </row>
    <row r="564" spans="2:65" s="302" customFormat="1">
      <c r="B564" s="301"/>
      <c r="D564" s="297" t="s">
        <v>188</v>
      </c>
      <c r="E564" s="303" t="s">
        <v>5</v>
      </c>
      <c r="F564" s="304" t="s">
        <v>757</v>
      </c>
      <c r="H564" s="305">
        <v>150.80000000000001</v>
      </c>
      <c r="L564" s="301"/>
      <c r="M564" s="306"/>
      <c r="N564" s="307"/>
      <c r="O564" s="307"/>
      <c r="P564" s="307"/>
      <c r="Q564" s="307"/>
      <c r="R564" s="307"/>
      <c r="S564" s="307"/>
      <c r="T564" s="308"/>
      <c r="AT564" s="303" t="s">
        <v>188</v>
      </c>
      <c r="AU564" s="303" t="s">
        <v>77</v>
      </c>
      <c r="AV564" s="302" t="s">
        <v>77</v>
      </c>
      <c r="AW564" s="302" t="s">
        <v>31</v>
      </c>
      <c r="AX564" s="302" t="s">
        <v>68</v>
      </c>
      <c r="AY564" s="303" t="s">
        <v>177</v>
      </c>
    </row>
    <row r="565" spans="2:65" s="302" customFormat="1">
      <c r="B565" s="301"/>
      <c r="D565" s="297" t="s">
        <v>188</v>
      </c>
      <c r="E565" s="303" t="s">
        <v>5</v>
      </c>
      <c r="F565" s="304" t="s">
        <v>758</v>
      </c>
      <c r="H565" s="305">
        <v>239.4</v>
      </c>
      <c r="L565" s="301"/>
      <c r="M565" s="306"/>
      <c r="N565" s="307"/>
      <c r="O565" s="307"/>
      <c r="P565" s="307"/>
      <c r="Q565" s="307"/>
      <c r="R565" s="307"/>
      <c r="S565" s="307"/>
      <c r="T565" s="308"/>
      <c r="AT565" s="303" t="s">
        <v>188</v>
      </c>
      <c r="AU565" s="303" t="s">
        <v>77</v>
      </c>
      <c r="AV565" s="302" t="s">
        <v>77</v>
      </c>
      <c r="AW565" s="302" t="s">
        <v>31</v>
      </c>
      <c r="AX565" s="302" t="s">
        <v>68</v>
      </c>
      <c r="AY565" s="303" t="s">
        <v>177</v>
      </c>
    </row>
    <row r="566" spans="2:65" s="310" customFormat="1">
      <c r="B566" s="309"/>
      <c r="D566" s="297" t="s">
        <v>188</v>
      </c>
      <c r="E566" s="311" t="s">
        <v>5</v>
      </c>
      <c r="F566" s="312" t="s">
        <v>736</v>
      </c>
      <c r="H566" s="311" t="s">
        <v>5</v>
      </c>
      <c r="L566" s="309"/>
      <c r="M566" s="313"/>
      <c r="N566" s="314"/>
      <c r="O566" s="314"/>
      <c r="P566" s="314"/>
      <c r="Q566" s="314"/>
      <c r="R566" s="314"/>
      <c r="S566" s="314"/>
      <c r="T566" s="315"/>
      <c r="AT566" s="311" t="s">
        <v>188</v>
      </c>
      <c r="AU566" s="311" t="s">
        <v>77</v>
      </c>
      <c r="AV566" s="310" t="s">
        <v>75</v>
      </c>
      <c r="AW566" s="310" t="s">
        <v>31</v>
      </c>
      <c r="AX566" s="310" t="s">
        <v>68</v>
      </c>
      <c r="AY566" s="311" t="s">
        <v>177</v>
      </c>
    </row>
    <row r="567" spans="2:65" s="302" customFormat="1">
      <c r="B567" s="301"/>
      <c r="D567" s="297" t="s">
        <v>188</v>
      </c>
      <c r="E567" s="303" t="s">
        <v>5</v>
      </c>
      <c r="F567" s="304" t="s">
        <v>757</v>
      </c>
      <c r="H567" s="305">
        <v>150.80000000000001</v>
      </c>
      <c r="L567" s="301"/>
      <c r="M567" s="306"/>
      <c r="N567" s="307"/>
      <c r="O567" s="307"/>
      <c r="P567" s="307"/>
      <c r="Q567" s="307"/>
      <c r="R567" s="307"/>
      <c r="S567" s="307"/>
      <c r="T567" s="308"/>
      <c r="AT567" s="303" t="s">
        <v>188</v>
      </c>
      <c r="AU567" s="303" t="s">
        <v>77</v>
      </c>
      <c r="AV567" s="302" t="s">
        <v>77</v>
      </c>
      <c r="AW567" s="302" t="s">
        <v>31</v>
      </c>
      <c r="AX567" s="302" t="s">
        <v>68</v>
      </c>
      <c r="AY567" s="303" t="s">
        <v>177</v>
      </c>
    </row>
    <row r="568" spans="2:65" s="302" customFormat="1">
      <c r="B568" s="301"/>
      <c r="D568" s="297" t="s">
        <v>188</v>
      </c>
      <c r="E568" s="303" t="s">
        <v>5</v>
      </c>
      <c r="F568" s="304" t="s">
        <v>759</v>
      </c>
      <c r="H568" s="305">
        <v>243.6</v>
      </c>
      <c r="L568" s="301"/>
      <c r="M568" s="306"/>
      <c r="N568" s="307"/>
      <c r="O568" s="307"/>
      <c r="P568" s="307"/>
      <c r="Q568" s="307"/>
      <c r="R568" s="307"/>
      <c r="S568" s="307"/>
      <c r="T568" s="308"/>
      <c r="AT568" s="303" t="s">
        <v>188</v>
      </c>
      <c r="AU568" s="303" t="s">
        <v>77</v>
      </c>
      <c r="AV568" s="302" t="s">
        <v>77</v>
      </c>
      <c r="AW568" s="302" t="s">
        <v>31</v>
      </c>
      <c r="AX568" s="302" t="s">
        <v>68</v>
      </c>
      <c r="AY568" s="303" t="s">
        <v>177</v>
      </c>
    </row>
    <row r="569" spans="2:65" s="310" customFormat="1">
      <c r="B569" s="309"/>
      <c r="D569" s="297" t="s">
        <v>188</v>
      </c>
      <c r="E569" s="311" t="s">
        <v>5</v>
      </c>
      <c r="F569" s="312" t="s">
        <v>739</v>
      </c>
      <c r="H569" s="311" t="s">
        <v>5</v>
      </c>
      <c r="L569" s="309"/>
      <c r="M569" s="313"/>
      <c r="N569" s="314"/>
      <c r="O569" s="314"/>
      <c r="P569" s="314"/>
      <c r="Q569" s="314"/>
      <c r="R569" s="314"/>
      <c r="S569" s="314"/>
      <c r="T569" s="315"/>
      <c r="AT569" s="311" t="s">
        <v>188</v>
      </c>
      <c r="AU569" s="311" t="s">
        <v>77</v>
      </c>
      <c r="AV569" s="310" t="s">
        <v>75</v>
      </c>
      <c r="AW569" s="310" t="s">
        <v>31</v>
      </c>
      <c r="AX569" s="310" t="s">
        <v>68</v>
      </c>
      <c r="AY569" s="311" t="s">
        <v>177</v>
      </c>
    </row>
    <row r="570" spans="2:65" s="302" customFormat="1">
      <c r="B570" s="301"/>
      <c r="D570" s="297" t="s">
        <v>188</v>
      </c>
      <c r="E570" s="303" t="s">
        <v>5</v>
      </c>
      <c r="F570" s="304" t="s">
        <v>760</v>
      </c>
      <c r="H570" s="305">
        <v>164.72</v>
      </c>
      <c r="L570" s="301"/>
      <c r="M570" s="306"/>
      <c r="N570" s="307"/>
      <c r="O570" s="307"/>
      <c r="P570" s="307"/>
      <c r="Q570" s="307"/>
      <c r="R570" s="307"/>
      <c r="S570" s="307"/>
      <c r="T570" s="308"/>
      <c r="AT570" s="303" t="s">
        <v>188</v>
      </c>
      <c r="AU570" s="303" t="s">
        <v>77</v>
      </c>
      <c r="AV570" s="302" t="s">
        <v>77</v>
      </c>
      <c r="AW570" s="302" t="s">
        <v>31</v>
      </c>
      <c r="AX570" s="302" t="s">
        <v>68</v>
      </c>
      <c r="AY570" s="303" t="s">
        <v>177</v>
      </c>
    </row>
    <row r="571" spans="2:65" s="310" customFormat="1">
      <c r="B571" s="309"/>
      <c r="D571" s="297" t="s">
        <v>188</v>
      </c>
      <c r="E571" s="311" t="s">
        <v>5</v>
      </c>
      <c r="F571" s="312" t="s">
        <v>612</v>
      </c>
      <c r="H571" s="311" t="s">
        <v>5</v>
      </c>
      <c r="L571" s="309"/>
      <c r="M571" s="313"/>
      <c r="N571" s="314"/>
      <c r="O571" s="314"/>
      <c r="P571" s="314"/>
      <c r="Q571" s="314"/>
      <c r="R571" s="314"/>
      <c r="S571" s="314"/>
      <c r="T571" s="315"/>
      <c r="AT571" s="311" t="s">
        <v>188</v>
      </c>
      <c r="AU571" s="311" t="s">
        <v>77</v>
      </c>
      <c r="AV571" s="310" t="s">
        <v>75</v>
      </c>
      <c r="AW571" s="310" t="s">
        <v>31</v>
      </c>
      <c r="AX571" s="310" t="s">
        <v>68</v>
      </c>
      <c r="AY571" s="311" t="s">
        <v>177</v>
      </c>
    </row>
    <row r="572" spans="2:65" s="317" customFormat="1">
      <c r="B572" s="316"/>
      <c r="D572" s="297" t="s">
        <v>188</v>
      </c>
      <c r="E572" s="318" t="s">
        <v>5</v>
      </c>
      <c r="F572" s="319" t="s">
        <v>191</v>
      </c>
      <c r="H572" s="320">
        <v>949.32</v>
      </c>
      <c r="L572" s="316"/>
      <c r="M572" s="321"/>
      <c r="N572" s="322"/>
      <c r="O572" s="322"/>
      <c r="P572" s="322"/>
      <c r="Q572" s="322"/>
      <c r="R572" s="322"/>
      <c r="S572" s="322"/>
      <c r="T572" s="323"/>
      <c r="AT572" s="318" t="s">
        <v>188</v>
      </c>
      <c r="AU572" s="318" t="s">
        <v>77</v>
      </c>
      <c r="AV572" s="317" t="s">
        <v>184</v>
      </c>
      <c r="AW572" s="317" t="s">
        <v>31</v>
      </c>
      <c r="AX572" s="317" t="s">
        <v>75</v>
      </c>
      <c r="AY572" s="318" t="s">
        <v>177</v>
      </c>
    </row>
    <row r="573" spans="2:65" s="921" customFormat="1" ht="16.5" customHeight="1">
      <c r="B573" s="207"/>
      <c r="C573" s="324" t="s">
        <v>761</v>
      </c>
      <c r="D573" s="324" t="s">
        <v>440</v>
      </c>
      <c r="E573" s="325" t="s">
        <v>762</v>
      </c>
      <c r="F573" s="326" t="s">
        <v>763</v>
      </c>
      <c r="G573" s="327" t="s">
        <v>182</v>
      </c>
      <c r="H573" s="328">
        <v>949.32</v>
      </c>
      <c r="I573" s="928"/>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222</v>
      </c>
      <c r="AT573" s="196" t="s">
        <v>440</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184</v>
      </c>
      <c r="BM573" s="196" t="s">
        <v>764</v>
      </c>
    </row>
    <row r="574" spans="2:65" s="921" customFormat="1" ht="38.25" customHeight="1">
      <c r="B574" s="207"/>
      <c r="C574" s="286" t="s">
        <v>765</v>
      </c>
      <c r="D574" s="286" t="s">
        <v>179</v>
      </c>
      <c r="E574" s="287" t="s">
        <v>766</v>
      </c>
      <c r="F574" s="288" t="s">
        <v>767</v>
      </c>
      <c r="G574" s="289" t="s">
        <v>225</v>
      </c>
      <c r="H574" s="290">
        <v>22.672000000000001</v>
      </c>
      <c r="I574" s="926"/>
      <c r="J574" s="291">
        <f>ROUND(I574*H574,2)</f>
        <v>0</v>
      </c>
      <c r="K574" s="288" t="s">
        <v>183</v>
      </c>
      <c r="L574" s="207"/>
      <c r="M574" s="292" t="s">
        <v>5</v>
      </c>
      <c r="N574" s="293" t="s">
        <v>39</v>
      </c>
      <c r="O574" s="294">
        <v>1.224</v>
      </c>
      <c r="P574" s="294">
        <f>O574*H574</f>
        <v>27.750527999999999</v>
      </c>
      <c r="Q574" s="294">
        <v>2.45343</v>
      </c>
      <c r="R574" s="294">
        <f>Q574*H574</f>
        <v>55.624164960000002</v>
      </c>
      <c r="S574" s="294">
        <v>0</v>
      </c>
      <c r="T574" s="295">
        <f>S574*H574</f>
        <v>0</v>
      </c>
      <c r="AR574" s="196" t="s">
        <v>184</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184</v>
      </c>
      <c r="BM574" s="196" t="s">
        <v>768</v>
      </c>
    </row>
    <row r="575" spans="2:65" s="921" customFormat="1" ht="40.5">
      <c r="B575" s="207"/>
      <c r="D575" s="297" t="s">
        <v>186</v>
      </c>
      <c r="F575" s="298" t="s">
        <v>769</v>
      </c>
      <c r="L575" s="207"/>
      <c r="M575" s="299"/>
      <c r="N575" s="925"/>
      <c r="O575" s="925"/>
      <c r="P575" s="925"/>
      <c r="Q575" s="925"/>
      <c r="R575" s="925"/>
      <c r="S575" s="925"/>
      <c r="T575" s="300"/>
      <c r="AT575" s="196" t="s">
        <v>186</v>
      </c>
      <c r="AU575" s="196" t="s">
        <v>77</v>
      </c>
    </row>
    <row r="576" spans="2:65" s="302" customFormat="1">
      <c r="B576" s="301"/>
      <c r="D576" s="297" t="s">
        <v>188</v>
      </c>
      <c r="E576" s="303" t="s">
        <v>5</v>
      </c>
      <c r="F576" s="304" t="s">
        <v>770</v>
      </c>
      <c r="H576" s="305">
        <v>22.672000000000001</v>
      </c>
      <c r="L576" s="301"/>
      <c r="M576" s="306"/>
      <c r="N576" s="307"/>
      <c r="O576" s="307"/>
      <c r="P576" s="307"/>
      <c r="Q576" s="307"/>
      <c r="R576" s="307"/>
      <c r="S576" s="307"/>
      <c r="T576" s="308"/>
      <c r="AT576" s="303" t="s">
        <v>188</v>
      </c>
      <c r="AU576" s="303" t="s">
        <v>77</v>
      </c>
      <c r="AV576" s="302" t="s">
        <v>77</v>
      </c>
      <c r="AW576" s="302" t="s">
        <v>31</v>
      </c>
      <c r="AX576" s="302" t="s">
        <v>68</v>
      </c>
      <c r="AY576" s="303" t="s">
        <v>177</v>
      </c>
    </row>
    <row r="577" spans="2:65" s="310" customFormat="1">
      <c r="B577" s="309"/>
      <c r="D577" s="297" t="s">
        <v>188</v>
      </c>
      <c r="E577" s="311" t="s">
        <v>5</v>
      </c>
      <c r="F577" s="312" t="s">
        <v>771</v>
      </c>
      <c r="H577" s="311" t="s">
        <v>5</v>
      </c>
      <c r="L577" s="309"/>
      <c r="M577" s="313"/>
      <c r="N577" s="314"/>
      <c r="O577" s="314"/>
      <c r="P577" s="314"/>
      <c r="Q577" s="314"/>
      <c r="R577" s="314"/>
      <c r="S577" s="314"/>
      <c r="T577" s="315"/>
      <c r="AT577" s="311" t="s">
        <v>188</v>
      </c>
      <c r="AU577" s="311" t="s">
        <v>77</v>
      </c>
      <c r="AV577" s="310" t="s">
        <v>75</v>
      </c>
      <c r="AW577" s="310" t="s">
        <v>31</v>
      </c>
      <c r="AX577" s="310" t="s">
        <v>68</v>
      </c>
      <c r="AY577" s="311" t="s">
        <v>177</v>
      </c>
    </row>
    <row r="578" spans="2:65" s="317" customFormat="1">
      <c r="B578" s="316"/>
      <c r="D578" s="297" t="s">
        <v>188</v>
      </c>
      <c r="E578" s="318" t="s">
        <v>5</v>
      </c>
      <c r="F578" s="319" t="s">
        <v>191</v>
      </c>
      <c r="H578" s="320">
        <v>22.672000000000001</v>
      </c>
      <c r="L578" s="316"/>
      <c r="M578" s="321"/>
      <c r="N578" s="322"/>
      <c r="O578" s="322"/>
      <c r="P578" s="322"/>
      <c r="Q578" s="322"/>
      <c r="R578" s="322"/>
      <c r="S578" s="322"/>
      <c r="T578" s="323"/>
      <c r="AT578" s="318" t="s">
        <v>188</v>
      </c>
      <c r="AU578" s="318" t="s">
        <v>77</v>
      </c>
      <c r="AV578" s="317" t="s">
        <v>184</v>
      </c>
      <c r="AW578" s="317" t="s">
        <v>31</v>
      </c>
      <c r="AX578" s="317" t="s">
        <v>75</v>
      </c>
      <c r="AY578" s="318" t="s">
        <v>177</v>
      </c>
    </row>
    <row r="579" spans="2:65" s="921" customFormat="1" ht="38.25" customHeight="1">
      <c r="B579" s="207"/>
      <c r="C579" s="286" t="s">
        <v>772</v>
      </c>
      <c r="D579" s="286" t="s">
        <v>179</v>
      </c>
      <c r="E579" s="287" t="s">
        <v>766</v>
      </c>
      <c r="F579" s="288" t="s">
        <v>767</v>
      </c>
      <c r="G579" s="289" t="s">
        <v>225</v>
      </c>
      <c r="H579" s="290">
        <v>4.3650000000000002</v>
      </c>
      <c r="I579" s="926"/>
      <c r="J579" s="291">
        <f>ROUND(I579*H579,2)</f>
        <v>0</v>
      </c>
      <c r="K579" s="288" t="s">
        <v>183</v>
      </c>
      <c r="L579" s="207"/>
      <c r="M579" s="292" t="s">
        <v>5</v>
      </c>
      <c r="N579" s="293" t="s">
        <v>39</v>
      </c>
      <c r="O579" s="294">
        <v>1.224</v>
      </c>
      <c r="P579" s="294">
        <f>O579*H579</f>
        <v>5.3427600000000002</v>
      </c>
      <c r="Q579" s="294">
        <v>2.45343</v>
      </c>
      <c r="R579" s="294">
        <f>Q579*H579</f>
        <v>10.70922195</v>
      </c>
      <c r="S579" s="294">
        <v>0</v>
      </c>
      <c r="T579" s="295">
        <f>S579*H579</f>
        <v>0</v>
      </c>
      <c r="AR579" s="196" t="s">
        <v>184</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184</v>
      </c>
      <c r="BM579" s="196" t="s">
        <v>773</v>
      </c>
    </row>
    <row r="580" spans="2:65" s="921" customFormat="1" ht="40.5">
      <c r="B580" s="207"/>
      <c r="D580" s="297" t="s">
        <v>186</v>
      </c>
      <c r="F580" s="298" t="s">
        <v>769</v>
      </c>
      <c r="L580" s="207"/>
      <c r="M580" s="299"/>
      <c r="N580" s="925"/>
      <c r="O580" s="925"/>
      <c r="P580" s="925"/>
      <c r="Q580" s="925"/>
      <c r="R580" s="925"/>
      <c r="S580" s="925"/>
      <c r="T580" s="300"/>
      <c r="AT580" s="196" t="s">
        <v>186</v>
      </c>
      <c r="AU580" s="196" t="s">
        <v>77</v>
      </c>
    </row>
    <row r="581" spans="2:65" s="302" customFormat="1">
      <c r="B581" s="301"/>
      <c r="D581" s="297" t="s">
        <v>188</v>
      </c>
      <c r="E581" s="303" t="s">
        <v>5</v>
      </c>
      <c r="F581" s="304" t="s">
        <v>774</v>
      </c>
      <c r="H581" s="305">
        <v>2.91</v>
      </c>
      <c r="L581" s="301"/>
      <c r="M581" s="306"/>
      <c r="N581" s="307"/>
      <c r="O581" s="307"/>
      <c r="P581" s="307"/>
      <c r="Q581" s="307"/>
      <c r="R581" s="307"/>
      <c r="S581" s="307"/>
      <c r="T581" s="308"/>
      <c r="AT581" s="303" t="s">
        <v>188</v>
      </c>
      <c r="AU581" s="303" t="s">
        <v>77</v>
      </c>
      <c r="AV581" s="302" t="s">
        <v>77</v>
      </c>
      <c r="AW581" s="302" t="s">
        <v>31</v>
      </c>
      <c r="AX581" s="302" t="s">
        <v>68</v>
      </c>
      <c r="AY581" s="303" t="s">
        <v>177</v>
      </c>
    </row>
    <row r="582" spans="2:65" s="310" customFormat="1">
      <c r="B582" s="309"/>
      <c r="D582" s="297" t="s">
        <v>188</v>
      </c>
      <c r="E582" s="311" t="s">
        <v>5</v>
      </c>
      <c r="F582" s="312" t="s">
        <v>736</v>
      </c>
      <c r="H582" s="311" t="s">
        <v>5</v>
      </c>
      <c r="L582" s="309"/>
      <c r="M582" s="313"/>
      <c r="N582" s="314"/>
      <c r="O582" s="314"/>
      <c r="P582" s="314"/>
      <c r="Q582" s="314"/>
      <c r="R582" s="314"/>
      <c r="S582" s="314"/>
      <c r="T582" s="315"/>
      <c r="AT582" s="311" t="s">
        <v>188</v>
      </c>
      <c r="AU582" s="311" t="s">
        <v>77</v>
      </c>
      <c r="AV582" s="310" t="s">
        <v>75</v>
      </c>
      <c r="AW582" s="310" t="s">
        <v>31</v>
      </c>
      <c r="AX582" s="310" t="s">
        <v>68</v>
      </c>
      <c r="AY582" s="311" t="s">
        <v>177</v>
      </c>
    </row>
    <row r="583" spans="2:65" s="302" customFormat="1">
      <c r="B583" s="301"/>
      <c r="D583" s="297" t="s">
        <v>188</v>
      </c>
      <c r="E583" s="303" t="s">
        <v>5</v>
      </c>
      <c r="F583" s="304" t="s">
        <v>775</v>
      </c>
      <c r="H583" s="305">
        <v>1.4550000000000001</v>
      </c>
      <c r="L583" s="301"/>
      <c r="M583" s="306"/>
      <c r="N583" s="307"/>
      <c r="O583" s="307"/>
      <c r="P583" s="307"/>
      <c r="Q583" s="307"/>
      <c r="R583" s="307"/>
      <c r="S583" s="307"/>
      <c r="T583" s="308"/>
      <c r="AT583" s="303" t="s">
        <v>188</v>
      </c>
      <c r="AU583" s="303" t="s">
        <v>77</v>
      </c>
      <c r="AV583" s="302" t="s">
        <v>77</v>
      </c>
      <c r="AW583" s="302" t="s">
        <v>31</v>
      </c>
      <c r="AX583" s="302" t="s">
        <v>68</v>
      </c>
      <c r="AY583" s="303" t="s">
        <v>177</v>
      </c>
    </row>
    <row r="584" spans="2:65" s="310" customFormat="1">
      <c r="B584" s="309"/>
      <c r="D584" s="297" t="s">
        <v>188</v>
      </c>
      <c r="E584" s="311" t="s">
        <v>5</v>
      </c>
      <c r="F584" s="312" t="s">
        <v>739</v>
      </c>
      <c r="H584" s="311" t="s">
        <v>5</v>
      </c>
      <c r="L584" s="309"/>
      <c r="M584" s="313"/>
      <c r="N584" s="314"/>
      <c r="O584" s="314"/>
      <c r="P584" s="314"/>
      <c r="Q584" s="314"/>
      <c r="R584" s="314"/>
      <c r="S584" s="314"/>
      <c r="T584" s="315"/>
      <c r="AT584" s="311" t="s">
        <v>188</v>
      </c>
      <c r="AU584" s="311" t="s">
        <v>77</v>
      </c>
      <c r="AV584" s="310" t="s">
        <v>75</v>
      </c>
      <c r="AW584" s="310" t="s">
        <v>31</v>
      </c>
      <c r="AX584" s="310" t="s">
        <v>68</v>
      </c>
      <c r="AY584" s="311" t="s">
        <v>177</v>
      </c>
    </row>
    <row r="585" spans="2:65" s="310" customFormat="1">
      <c r="B585" s="309"/>
      <c r="D585" s="297" t="s">
        <v>188</v>
      </c>
      <c r="E585" s="311" t="s">
        <v>5</v>
      </c>
      <c r="F585" s="312" t="s">
        <v>776</v>
      </c>
      <c r="H585" s="311" t="s">
        <v>5</v>
      </c>
      <c r="L585" s="309"/>
      <c r="M585" s="313"/>
      <c r="N585" s="314"/>
      <c r="O585" s="314"/>
      <c r="P585" s="314"/>
      <c r="Q585" s="314"/>
      <c r="R585" s="314"/>
      <c r="S585" s="314"/>
      <c r="T585" s="315"/>
      <c r="AT585" s="311" t="s">
        <v>188</v>
      </c>
      <c r="AU585" s="311" t="s">
        <v>77</v>
      </c>
      <c r="AV585" s="310" t="s">
        <v>75</v>
      </c>
      <c r="AW585" s="310" t="s">
        <v>31</v>
      </c>
      <c r="AX585" s="310" t="s">
        <v>68</v>
      </c>
      <c r="AY585" s="311" t="s">
        <v>177</v>
      </c>
    </row>
    <row r="586" spans="2:65" s="317" customFormat="1">
      <c r="B586" s="316"/>
      <c r="D586" s="297" t="s">
        <v>188</v>
      </c>
      <c r="E586" s="318" t="s">
        <v>5</v>
      </c>
      <c r="F586" s="319" t="s">
        <v>191</v>
      </c>
      <c r="H586" s="320">
        <v>4.3650000000000002</v>
      </c>
      <c r="L586" s="316"/>
      <c r="M586" s="321"/>
      <c r="N586" s="322"/>
      <c r="O586" s="322"/>
      <c r="P586" s="322"/>
      <c r="Q586" s="322"/>
      <c r="R586" s="322"/>
      <c r="S586" s="322"/>
      <c r="T586" s="323"/>
      <c r="AT586" s="318" t="s">
        <v>188</v>
      </c>
      <c r="AU586" s="318" t="s">
        <v>77</v>
      </c>
      <c r="AV586" s="317" t="s">
        <v>184</v>
      </c>
      <c r="AW586" s="317" t="s">
        <v>31</v>
      </c>
      <c r="AX586" s="317" t="s">
        <v>75</v>
      </c>
      <c r="AY586" s="318" t="s">
        <v>177</v>
      </c>
    </row>
    <row r="587" spans="2:65" s="921" customFormat="1" ht="25.5" customHeight="1">
      <c r="B587" s="207"/>
      <c r="C587" s="286" t="s">
        <v>777</v>
      </c>
      <c r="D587" s="286" t="s">
        <v>179</v>
      </c>
      <c r="E587" s="287" t="s">
        <v>778</v>
      </c>
      <c r="F587" s="288" t="s">
        <v>779</v>
      </c>
      <c r="G587" s="289" t="s">
        <v>182</v>
      </c>
      <c r="H587" s="290">
        <v>21.824999999999999</v>
      </c>
      <c r="I587" s="926"/>
      <c r="J587" s="291">
        <f>ROUND(I587*H587,2)</f>
        <v>0</v>
      </c>
      <c r="K587" s="288" t="s">
        <v>183</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184</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184</v>
      </c>
      <c r="BM587" s="196" t="s">
        <v>780</v>
      </c>
    </row>
    <row r="588" spans="2:65" s="921" customFormat="1" ht="202.5">
      <c r="B588" s="207"/>
      <c r="D588" s="297" t="s">
        <v>186</v>
      </c>
      <c r="F588" s="298" t="s">
        <v>781</v>
      </c>
      <c r="L588" s="207"/>
      <c r="M588" s="299"/>
      <c r="N588" s="925"/>
      <c r="O588" s="925"/>
      <c r="P588" s="925"/>
      <c r="Q588" s="925"/>
      <c r="R588" s="925"/>
      <c r="S588" s="925"/>
      <c r="T588" s="300"/>
      <c r="AT588" s="196" t="s">
        <v>186</v>
      </c>
      <c r="AU588" s="196" t="s">
        <v>77</v>
      </c>
    </row>
    <row r="589" spans="2:65" s="302" customFormat="1">
      <c r="B589" s="301"/>
      <c r="D589" s="297" t="s">
        <v>188</v>
      </c>
      <c r="E589" s="303" t="s">
        <v>5</v>
      </c>
      <c r="F589" s="304" t="s">
        <v>782</v>
      </c>
      <c r="H589" s="305">
        <v>14.55</v>
      </c>
      <c r="L589" s="301"/>
      <c r="M589" s="306"/>
      <c r="N589" s="307"/>
      <c r="O589" s="307"/>
      <c r="P589" s="307"/>
      <c r="Q589" s="307"/>
      <c r="R589" s="307"/>
      <c r="S589" s="307"/>
      <c r="T589" s="308"/>
      <c r="AT589" s="303" t="s">
        <v>188</v>
      </c>
      <c r="AU589" s="303" t="s">
        <v>77</v>
      </c>
      <c r="AV589" s="302" t="s">
        <v>77</v>
      </c>
      <c r="AW589" s="302" t="s">
        <v>31</v>
      </c>
      <c r="AX589" s="302" t="s">
        <v>68</v>
      </c>
      <c r="AY589" s="303" t="s">
        <v>177</v>
      </c>
    </row>
    <row r="590" spans="2:65" s="302" customFormat="1">
      <c r="B590" s="301"/>
      <c r="D590" s="297" t="s">
        <v>188</v>
      </c>
      <c r="E590" s="303" t="s">
        <v>5</v>
      </c>
      <c r="F590" s="304" t="s">
        <v>783</v>
      </c>
      <c r="H590" s="305">
        <v>7.2750000000000004</v>
      </c>
      <c r="L590" s="301"/>
      <c r="M590" s="306"/>
      <c r="N590" s="307"/>
      <c r="O590" s="307"/>
      <c r="P590" s="307"/>
      <c r="Q590" s="307"/>
      <c r="R590" s="307"/>
      <c r="S590" s="307"/>
      <c r="T590" s="308"/>
      <c r="AT590" s="303" t="s">
        <v>188</v>
      </c>
      <c r="AU590" s="303" t="s">
        <v>77</v>
      </c>
      <c r="AV590" s="302" t="s">
        <v>77</v>
      </c>
      <c r="AW590" s="302" t="s">
        <v>31</v>
      </c>
      <c r="AX590" s="302" t="s">
        <v>68</v>
      </c>
      <c r="AY590" s="303" t="s">
        <v>177</v>
      </c>
    </row>
    <row r="591" spans="2:65" s="310" customFormat="1">
      <c r="B591" s="309"/>
      <c r="D591" s="297" t="s">
        <v>188</v>
      </c>
      <c r="E591" s="311" t="s">
        <v>5</v>
      </c>
      <c r="F591" s="312" t="s">
        <v>784</v>
      </c>
      <c r="H591" s="311" t="s">
        <v>5</v>
      </c>
      <c r="L591" s="309"/>
      <c r="M591" s="313"/>
      <c r="N591" s="314"/>
      <c r="O591" s="314"/>
      <c r="P591" s="314"/>
      <c r="Q591" s="314"/>
      <c r="R591" s="314"/>
      <c r="S591" s="314"/>
      <c r="T591" s="315"/>
      <c r="AT591" s="311" t="s">
        <v>188</v>
      </c>
      <c r="AU591" s="311" t="s">
        <v>77</v>
      </c>
      <c r="AV591" s="310" t="s">
        <v>75</v>
      </c>
      <c r="AW591" s="310" t="s">
        <v>31</v>
      </c>
      <c r="AX591" s="310" t="s">
        <v>68</v>
      </c>
      <c r="AY591" s="311" t="s">
        <v>177</v>
      </c>
    </row>
    <row r="592" spans="2:65" s="317" customFormat="1">
      <c r="B592" s="316"/>
      <c r="D592" s="297" t="s">
        <v>188</v>
      </c>
      <c r="E592" s="318" t="s">
        <v>5</v>
      </c>
      <c r="F592" s="319" t="s">
        <v>191</v>
      </c>
      <c r="H592" s="320">
        <v>21.824999999999999</v>
      </c>
      <c r="L592" s="316"/>
      <c r="M592" s="321"/>
      <c r="N592" s="322"/>
      <c r="O592" s="322"/>
      <c r="P592" s="322"/>
      <c r="Q592" s="322"/>
      <c r="R592" s="322"/>
      <c r="S592" s="322"/>
      <c r="T592" s="323"/>
      <c r="AT592" s="318" t="s">
        <v>188</v>
      </c>
      <c r="AU592" s="318" t="s">
        <v>77</v>
      </c>
      <c r="AV592" s="317" t="s">
        <v>184</v>
      </c>
      <c r="AW592" s="317" t="s">
        <v>31</v>
      </c>
      <c r="AX592" s="317" t="s">
        <v>75</v>
      </c>
      <c r="AY592" s="318" t="s">
        <v>177</v>
      </c>
    </row>
    <row r="593" spans="2:65" s="921" customFormat="1" ht="25.5" customHeight="1">
      <c r="B593" s="207"/>
      <c r="C593" s="286" t="s">
        <v>785</v>
      </c>
      <c r="D593" s="286" t="s">
        <v>179</v>
      </c>
      <c r="E593" s="287" t="s">
        <v>786</v>
      </c>
      <c r="F593" s="288" t="s">
        <v>787</v>
      </c>
      <c r="G593" s="289" t="s">
        <v>182</v>
      </c>
      <c r="H593" s="290">
        <v>21.824999999999999</v>
      </c>
      <c r="I593" s="926"/>
      <c r="J593" s="291">
        <f>ROUND(I593*H593,2)</f>
        <v>0</v>
      </c>
      <c r="K593" s="288" t="s">
        <v>183</v>
      </c>
      <c r="L593" s="207"/>
      <c r="M593" s="292" t="s">
        <v>5</v>
      </c>
      <c r="N593" s="293" t="s">
        <v>39</v>
      </c>
      <c r="O593" s="294">
        <v>0.22500000000000001</v>
      </c>
      <c r="P593" s="294">
        <f>O593*H593</f>
        <v>4.9106249999999996</v>
      </c>
      <c r="Q593" s="294">
        <v>0</v>
      </c>
      <c r="R593" s="294">
        <f>Q593*H593</f>
        <v>0</v>
      </c>
      <c r="S593" s="294">
        <v>0</v>
      </c>
      <c r="T593" s="295">
        <f>S593*H593</f>
        <v>0</v>
      </c>
      <c r="AR593" s="196" t="s">
        <v>184</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184</v>
      </c>
      <c r="BM593" s="196" t="s">
        <v>788</v>
      </c>
    </row>
    <row r="594" spans="2:65" s="921" customFormat="1" ht="202.5">
      <c r="B594" s="207"/>
      <c r="D594" s="297" t="s">
        <v>186</v>
      </c>
      <c r="F594" s="298" t="s">
        <v>781</v>
      </c>
      <c r="L594" s="207"/>
      <c r="M594" s="299"/>
      <c r="N594" s="925"/>
      <c r="O594" s="925"/>
      <c r="P594" s="925"/>
      <c r="Q594" s="925"/>
      <c r="R594" s="925"/>
      <c r="S594" s="925"/>
      <c r="T594" s="300"/>
      <c r="AT594" s="196" t="s">
        <v>186</v>
      </c>
      <c r="AU594" s="196" t="s">
        <v>77</v>
      </c>
    </row>
    <row r="595" spans="2:65" s="921" customFormat="1" ht="25.5" customHeight="1">
      <c r="B595" s="207"/>
      <c r="C595" s="286" t="s">
        <v>789</v>
      </c>
      <c r="D595" s="286" t="s">
        <v>179</v>
      </c>
      <c r="E595" s="287" t="s">
        <v>790</v>
      </c>
      <c r="F595" s="288" t="s">
        <v>791</v>
      </c>
      <c r="G595" s="289" t="s">
        <v>182</v>
      </c>
      <c r="H595" s="290">
        <v>174.4</v>
      </c>
      <c r="I595" s="926"/>
      <c r="J595" s="291">
        <f>ROUND(I595*H595,2)</f>
        <v>0</v>
      </c>
      <c r="K595" s="288" t="s">
        <v>183</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184</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184</v>
      </c>
      <c r="BM595" s="196" t="s">
        <v>792</v>
      </c>
    </row>
    <row r="596" spans="2:65" s="921" customFormat="1" ht="27">
      <c r="B596" s="207"/>
      <c r="D596" s="297" t="s">
        <v>186</v>
      </c>
      <c r="F596" s="298" t="s">
        <v>793</v>
      </c>
      <c r="L596" s="207"/>
      <c r="M596" s="299"/>
      <c r="N596" s="925"/>
      <c r="O596" s="925"/>
      <c r="P596" s="925"/>
      <c r="Q596" s="925"/>
      <c r="R596" s="925"/>
      <c r="S596" s="925"/>
      <c r="T596" s="300"/>
      <c r="AT596" s="196" t="s">
        <v>186</v>
      </c>
      <c r="AU596" s="196" t="s">
        <v>77</v>
      </c>
    </row>
    <row r="597" spans="2:65" s="302" customFormat="1">
      <c r="B597" s="301"/>
      <c r="D597" s="297" t="s">
        <v>188</v>
      </c>
      <c r="E597" s="303" t="s">
        <v>5</v>
      </c>
      <c r="F597" s="304" t="s">
        <v>794</v>
      </c>
      <c r="H597" s="305">
        <v>174.4</v>
      </c>
      <c r="L597" s="301"/>
      <c r="M597" s="306"/>
      <c r="N597" s="307"/>
      <c r="O597" s="307"/>
      <c r="P597" s="307"/>
      <c r="Q597" s="307"/>
      <c r="R597" s="307"/>
      <c r="S597" s="307"/>
      <c r="T597" s="308"/>
      <c r="AT597" s="303" t="s">
        <v>188</v>
      </c>
      <c r="AU597" s="303" t="s">
        <v>77</v>
      </c>
      <c r="AV597" s="302" t="s">
        <v>77</v>
      </c>
      <c r="AW597" s="302" t="s">
        <v>31</v>
      </c>
      <c r="AX597" s="302" t="s">
        <v>68</v>
      </c>
      <c r="AY597" s="303" t="s">
        <v>177</v>
      </c>
    </row>
    <row r="598" spans="2:65" s="310" customFormat="1">
      <c r="B598" s="309"/>
      <c r="D598" s="297" t="s">
        <v>188</v>
      </c>
      <c r="E598" s="311" t="s">
        <v>5</v>
      </c>
      <c r="F598" s="312" t="s">
        <v>795</v>
      </c>
      <c r="H598" s="311" t="s">
        <v>5</v>
      </c>
      <c r="L598" s="309"/>
      <c r="M598" s="313"/>
      <c r="N598" s="314"/>
      <c r="O598" s="314"/>
      <c r="P598" s="314"/>
      <c r="Q598" s="314"/>
      <c r="R598" s="314"/>
      <c r="S598" s="314"/>
      <c r="T598" s="315"/>
      <c r="AT598" s="311" t="s">
        <v>188</v>
      </c>
      <c r="AU598" s="311" t="s">
        <v>77</v>
      </c>
      <c r="AV598" s="310" t="s">
        <v>75</v>
      </c>
      <c r="AW598" s="310" t="s">
        <v>31</v>
      </c>
      <c r="AX598" s="310" t="s">
        <v>68</v>
      </c>
      <c r="AY598" s="311" t="s">
        <v>177</v>
      </c>
    </row>
    <row r="599" spans="2:65" s="317" customFormat="1">
      <c r="B599" s="316"/>
      <c r="D599" s="297" t="s">
        <v>188</v>
      </c>
      <c r="E599" s="318" t="s">
        <v>5</v>
      </c>
      <c r="F599" s="319" t="s">
        <v>191</v>
      </c>
      <c r="H599" s="320">
        <v>174.4</v>
      </c>
      <c r="L599" s="316"/>
      <c r="M599" s="321"/>
      <c r="N599" s="322"/>
      <c r="O599" s="322"/>
      <c r="P599" s="322"/>
      <c r="Q599" s="322"/>
      <c r="R599" s="322"/>
      <c r="S599" s="322"/>
      <c r="T599" s="323"/>
      <c r="AT599" s="318" t="s">
        <v>188</v>
      </c>
      <c r="AU599" s="318" t="s">
        <v>77</v>
      </c>
      <c r="AV599" s="317" t="s">
        <v>184</v>
      </c>
      <c r="AW599" s="317" t="s">
        <v>31</v>
      </c>
      <c r="AX599" s="317" t="s">
        <v>75</v>
      </c>
      <c r="AY599" s="318" t="s">
        <v>177</v>
      </c>
    </row>
    <row r="600" spans="2:65" s="921" customFormat="1" ht="25.5" customHeight="1">
      <c r="B600" s="207"/>
      <c r="C600" s="286" t="s">
        <v>796</v>
      </c>
      <c r="D600" s="286" t="s">
        <v>179</v>
      </c>
      <c r="E600" s="287" t="s">
        <v>797</v>
      </c>
      <c r="F600" s="288" t="s">
        <v>798</v>
      </c>
      <c r="G600" s="289" t="s">
        <v>182</v>
      </c>
      <c r="H600" s="290">
        <v>174.4</v>
      </c>
      <c r="I600" s="926"/>
      <c r="J600" s="291">
        <f>ROUND(I600*H600,2)</f>
        <v>0</v>
      </c>
      <c r="K600" s="288" t="s">
        <v>183</v>
      </c>
      <c r="L600" s="207"/>
      <c r="M600" s="292" t="s">
        <v>5</v>
      </c>
      <c r="N600" s="293" t="s">
        <v>39</v>
      </c>
      <c r="O600" s="294">
        <v>0.08</v>
      </c>
      <c r="P600" s="294">
        <f>O600*H600</f>
        <v>13.952</v>
      </c>
      <c r="Q600" s="294">
        <v>0</v>
      </c>
      <c r="R600" s="294">
        <f>Q600*H600</f>
        <v>0</v>
      </c>
      <c r="S600" s="294">
        <v>0</v>
      </c>
      <c r="T600" s="295">
        <f>S600*H600</f>
        <v>0</v>
      </c>
      <c r="AR600" s="196" t="s">
        <v>184</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184</v>
      </c>
      <c r="BM600" s="196" t="s">
        <v>799</v>
      </c>
    </row>
    <row r="601" spans="2:65" s="921" customFormat="1" ht="27">
      <c r="B601" s="207"/>
      <c r="D601" s="297" t="s">
        <v>186</v>
      </c>
      <c r="F601" s="298" t="s">
        <v>793</v>
      </c>
      <c r="L601" s="207"/>
      <c r="M601" s="299"/>
      <c r="N601" s="925"/>
      <c r="O601" s="925"/>
      <c r="P601" s="925"/>
      <c r="Q601" s="925"/>
      <c r="R601" s="925"/>
      <c r="S601" s="925"/>
      <c r="T601" s="300"/>
      <c r="AT601" s="196" t="s">
        <v>186</v>
      </c>
      <c r="AU601" s="196" t="s">
        <v>77</v>
      </c>
    </row>
    <row r="602" spans="2:65" s="921" customFormat="1" ht="25.5" customHeight="1">
      <c r="B602" s="207"/>
      <c r="C602" s="286" t="s">
        <v>800</v>
      </c>
      <c r="D602" s="286" t="s">
        <v>179</v>
      </c>
      <c r="E602" s="287" t="s">
        <v>801</v>
      </c>
      <c r="F602" s="288" t="s">
        <v>802</v>
      </c>
      <c r="G602" s="289" t="s">
        <v>182</v>
      </c>
      <c r="H602" s="290">
        <v>21.824999999999999</v>
      </c>
      <c r="I602" s="926"/>
      <c r="J602" s="291">
        <f>ROUND(I602*H602,2)</f>
        <v>0</v>
      </c>
      <c r="K602" s="288" t="s">
        <v>183</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184</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184</v>
      </c>
      <c r="BM602" s="196" t="s">
        <v>803</v>
      </c>
    </row>
    <row r="603" spans="2:65" s="921" customFormat="1" ht="27">
      <c r="B603" s="207"/>
      <c r="D603" s="297" t="s">
        <v>186</v>
      </c>
      <c r="F603" s="298" t="s">
        <v>793</v>
      </c>
      <c r="L603" s="207"/>
      <c r="M603" s="299"/>
      <c r="N603" s="925"/>
      <c r="O603" s="925"/>
      <c r="P603" s="925"/>
      <c r="Q603" s="925"/>
      <c r="R603" s="925"/>
      <c r="S603" s="925"/>
      <c r="T603" s="300"/>
      <c r="AT603" s="196" t="s">
        <v>186</v>
      </c>
      <c r="AU603" s="196" t="s">
        <v>77</v>
      </c>
    </row>
    <row r="604" spans="2:65" s="302" customFormat="1">
      <c r="B604" s="301"/>
      <c r="D604" s="297" t="s">
        <v>188</v>
      </c>
      <c r="E604" s="303" t="s">
        <v>5</v>
      </c>
      <c r="F604" s="304" t="s">
        <v>804</v>
      </c>
      <c r="H604" s="305">
        <v>21.824999999999999</v>
      </c>
      <c r="L604" s="301"/>
      <c r="M604" s="306"/>
      <c r="N604" s="307"/>
      <c r="O604" s="307"/>
      <c r="P604" s="307"/>
      <c r="Q604" s="307"/>
      <c r="R604" s="307"/>
      <c r="S604" s="307"/>
      <c r="T604" s="308"/>
      <c r="AT604" s="303" t="s">
        <v>188</v>
      </c>
      <c r="AU604" s="303" t="s">
        <v>77</v>
      </c>
      <c r="AV604" s="302" t="s">
        <v>77</v>
      </c>
      <c r="AW604" s="302" t="s">
        <v>31</v>
      </c>
      <c r="AX604" s="302" t="s">
        <v>68</v>
      </c>
      <c r="AY604" s="303" t="s">
        <v>177</v>
      </c>
    </row>
    <row r="605" spans="2:65" s="310" customFormat="1">
      <c r="B605" s="309"/>
      <c r="D605" s="297" t="s">
        <v>188</v>
      </c>
      <c r="E605" s="311" t="s">
        <v>5</v>
      </c>
      <c r="F605" s="312" t="s">
        <v>805</v>
      </c>
      <c r="H605" s="311" t="s">
        <v>5</v>
      </c>
      <c r="L605" s="309"/>
      <c r="M605" s="313"/>
      <c r="N605" s="314"/>
      <c r="O605" s="314"/>
      <c r="P605" s="314"/>
      <c r="Q605" s="314"/>
      <c r="R605" s="314"/>
      <c r="S605" s="314"/>
      <c r="T605" s="315"/>
      <c r="AT605" s="311" t="s">
        <v>188</v>
      </c>
      <c r="AU605" s="311" t="s">
        <v>77</v>
      </c>
      <c r="AV605" s="310" t="s">
        <v>75</v>
      </c>
      <c r="AW605" s="310" t="s">
        <v>31</v>
      </c>
      <c r="AX605" s="310" t="s">
        <v>68</v>
      </c>
      <c r="AY605" s="311" t="s">
        <v>177</v>
      </c>
    </row>
    <row r="606" spans="2:65" s="317" customFormat="1">
      <c r="B606" s="316"/>
      <c r="D606" s="297" t="s">
        <v>188</v>
      </c>
      <c r="E606" s="318" t="s">
        <v>5</v>
      </c>
      <c r="F606" s="319" t="s">
        <v>191</v>
      </c>
      <c r="H606" s="320">
        <v>21.824999999999999</v>
      </c>
      <c r="L606" s="316"/>
      <c r="M606" s="321"/>
      <c r="N606" s="322"/>
      <c r="O606" s="322"/>
      <c r="P606" s="322"/>
      <c r="Q606" s="322"/>
      <c r="R606" s="322"/>
      <c r="S606" s="322"/>
      <c r="T606" s="323"/>
      <c r="AT606" s="318" t="s">
        <v>188</v>
      </c>
      <c r="AU606" s="318" t="s">
        <v>77</v>
      </c>
      <c r="AV606" s="317" t="s">
        <v>184</v>
      </c>
      <c r="AW606" s="317" t="s">
        <v>31</v>
      </c>
      <c r="AX606" s="317" t="s">
        <v>75</v>
      </c>
      <c r="AY606" s="318" t="s">
        <v>177</v>
      </c>
    </row>
    <row r="607" spans="2:65" s="921" customFormat="1" ht="25.5" customHeight="1">
      <c r="B607" s="207"/>
      <c r="C607" s="286" t="s">
        <v>806</v>
      </c>
      <c r="D607" s="286" t="s">
        <v>179</v>
      </c>
      <c r="E607" s="287" t="s">
        <v>807</v>
      </c>
      <c r="F607" s="288" t="s">
        <v>808</v>
      </c>
      <c r="G607" s="289" t="s">
        <v>182</v>
      </c>
      <c r="H607" s="290">
        <v>21.824999999999999</v>
      </c>
      <c r="I607" s="926"/>
      <c r="J607" s="291">
        <f>ROUND(I607*H607,2)</f>
        <v>0</v>
      </c>
      <c r="K607" s="288" t="s">
        <v>183</v>
      </c>
      <c r="L607" s="207"/>
      <c r="M607" s="292" t="s">
        <v>5</v>
      </c>
      <c r="N607" s="293" t="s">
        <v>39</v>
      </c>
      <c r="O607" s="294">
        <v>0.105</v>
      </c>
      <c r="P607" s="294">
        <f>O607*H607</f>
        <v>2.2916249999999998</v>
      </c>
      <c r="Q607" s="294">
        <v>0</v>
      </c>
      <c r="R607" s="294">
        <f>Q607*H607</f>
        <v>0</v>
      </c>
      <c r="S607" s="294">
        <v>0</v>
      </c>
      <c r="T607" s="295">
        <f>S607*H607</f>
        <v>0</v>
      </c>
      <c r="AR607" s="196" t="s">
        <v>184</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184</v>
      </c>
      <c r="BM607" s="196" t="s">
        <v>809</v>
      </c>
    </row>
    <row r="608" spans="2:65" s="921" customFormat="1" ht="27">
      <c r="B608" s="207"/>
      <c r="D608" s="297" t="s">
        <v>186</v>
      </c>
      <c r="F608" s="298" t="s">
        <v>793</v>
      </c>
      <c r="L608" s="207"/>
      <c r="M608" s="299"/>
      <c r="N608" s="925"/>
      <c r="O608" s="925"/>
      <c r="P608" s="925"/>
      <c r="Q608" s="925"/>
      <c r="R608" s="925"/>
      <c r="S608" s="925"/>
      <c r="T608" s="300"/>
      <c r="AT608" s="196" t="s">
        <v>186</v>
      </c>
      <c r="AU608" s="196" t="s">
        <v>77</v>
      </c>
    </row>
    <row r="609" spans="2:65" s="921" customFormat="1" ht="38.25" customHeight="1">
      <c r="B609" s="207"/>
      <c r="C609" s="286" t="s">
        <v>810</v>
      </c>
      <c r="D609" s="286" t="s">
        <v>179</v>
      </c>
      <c r="E609" s="287" t="s">
        <v>811</v>
      </c>
      <c r="F609" s="288" t="s">
        <v>812</v>
      </c>
      <c r="G609" s="289" t="s">
        <v>194</v>
      </c>
      <c r="H609" s="290">
        <v>7</v>
      </c>
      <c r="I609" s="926"/>
      <c r="J609" s="291">
        <f>ROUND(I609*H609,2)</f>
        <v>0</v>
      </c>
      <c r="K609" s="288" t="s">
        <v>183</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184</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184</v>
      </c>
      <c r="BM609" s="196" t="s">
        <v>813</v>
      </c>
    </row>
    <row r="610" spans="2:65" s="302" customFormat="1">
      <c r="B610" s="301"/>
      <c r="D610" s="297" t="s">
        <v>188</v>
      </c>
      <c r="E610" s="303" t="s">
        <v>5</v>
      </c>
      <c r="F610" s="304" t="s">
        <v>814</v>
      </c>
      <c r="H610" s="305">
        <v>7</v>
      </c>
      <c r="L610" s="301"/>
      <c r="M610" s="306"/>
      <c r="N610" s="307"/>
      <c r="O610" s="307"/>
      <c r="P610" s="307"/>
      <c r="Q610" s="307"/>
      <c r="R610" s="307"/>
      <c r="S610" s="307"/>
      <c r="T610" s="308"/>
      <c r="AT610" s="303" t="s">
        <v>188</v>
      </c>
      <c r="AU610" s="303" t="s">
        <v>77</v>
      </c>
      <c r="AV610" s="302" t="s">
        <v>77</v>
      </c>
      <c r="AW610" s="302" t="s">
        <v>31</v>
      </c>
      <c r="AX610" s="302" t="s">
        <v>68</v>
      </c>
      <c r="AY610" s="303" t="s">
        <v>177</v>
      </c>
    </row>
    <row r="611" spans="2:65" s="310" customFormat="1">
      <c r="B611" s="309"/>
      <c r="D611" s="297" t="s">
        <v>188</v>
      </c>
      <c r="E611" s="311" t="s">
        <v>5</v>
      </c>
      <c r="F611" s="312" t="s">
        <v>815</v>
      </c>
      <c r="H611" s="311" t="s">
        <v>5</v>
      </c>
      <c r="L611" s="309"/>
      <c r="M611" s="313"/>
      <c r="N611" s="314"/>
      <c r="O611" s="314"/>
      <c r="P611" s="314"/>
      <c r="Q611" s="314"/>
      <c r="R611" s="314"/>
      <c r="S611" s="314"/>
      <c r="T611" s="315"/>
      <c r="AT611" s="311" t="s">
        <v>188</v>
      </c>
      <c r="AU611" s="311" t="s">
        <v>77</v>
      </c>
      <c r="AV611" s="310" t="s">
        <v>75</v>
      </c>
      <c r="AW611" s="310" t="s">
        <v>31</v>
      </c>
      <c r="AX611" s="310" t="s">
        <v>68</v>
      </c>
      <c r="AY611" s="311" t="s">
        <v>177</v>
      </c>
    </row>
    <row r="612" spans="2:65" s="317" customFormat="1">
      <c r="B612" s="316"/>
      <c r="D612" s="297" t="s">
        <v>188</v>
      </c>
      <c r="E612" s="318" t="s">
        <v>5</v>
      </c>
      <c r="F612" s="319" t="s">
        <v>191</v>
      </c>
      <c r="H612" s="320">
        <v>7</v>
      </c>
      <c r="L612" s="316"/>
      <c r="M612" s="321"/>
      <c r="N612" s="322"/>
      <c r="O612" s="322"/>
      <c r="P612" s="322"/>
      <c r="Q612" s="322"/>
      <c r="R612" s="322"/>
      <c r="S612" s="322"/>
      <c r="T612" s="323"/>
      <c r="AT612" s="318" t="s">
        <v>188</v>
      </c>
      <c r="AU612" s="318" t="s">
        <v>77</v>
      </c>
      <c r="AV612" s="317" t="s">
        <v>184</v>
      </c>
      <c r="AW612" s="317" t="s">
        <v>31</v>
      </c>
      <c r="AX612" s="317" t="s">
        <v>75</v>
      </c>
      <c r="AY612" s="318" t="s">
        <v>177</v>
      </c>
    </row>
    <row r="613" spans="2:65" s="921" customFormat="1" ht="16.5" customHeight="1">
      <c r="B613" s="207"/>
      <c r="C613" s="324" t="s">
        <v>816</v>
      </c>
      <c r="D613" s="324" t="s">
        <v>440</v>
      </c>
      <c r="E613" s="325" t="s">
        <v>817</v>
      </c>
      <c r="F613" s="326" t="s">
        <v>818</v>
      </c>
      <c r="G613" s="327" t="s">
        <v>194</v>
      </c>
      <c r="H613" s="328">
        <v>7</v>
      </c>
      <c r="I613" s="928"/>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222</v>
      </c>
      <c r="AT613" s="196" t="s">
        <v>440</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184</v>
      </c>
      <c r="BM613" s="196" t="s">
        <v>819</v>
      </c>
    </row>
    <row r="614" spans="2:65" s="921" customFormat="1" ht="38.25" customHeight="1">
      <c r="B614" s="207"/>
      <c r="C614" s="286" t="s">
        <v>820</v>
      </c>
      <c r="D614" s="286" t="s">
        <v>179</v>
      </c>
      <c r="E614" s="287" t="s">
        <v>811</v>
      </c>
      <c r="F614" s="288" t="s">
        <v>812</v>
      </c>
      <c r="G614" s="289" t="s">
        <v>194</v>
      </c>
      <c r="H614" s="290">
        <v>10</v>
      </c>
      <c r="I614" s="926"/>
      <c r="J614" s="291">
        <f>ROUND(I614*H614,2)</f>
        <v>0</v>
      </c>
      <c r="K614" s="288" t="s">
        <v>183</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184</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184</v>
      </c>
      <c r="BM614" s="196" t="s">
        <v>821</v>
      </c>
    </row>
    <row r="615" spans="2:65" s="302" customFormat="1">
      <c r="B615" s="301"/>
      <c r="D615" s="297" t="s">
        <v>188</v>
      </c>
      <c r="E615" s="303" t="s">
        <v>5</v>
      </c>
      <c r="F615" s="304" t="s">
        <v>822</v>
      </c>
      <c r="H615" s="305">
        <v>10</v>
      </c>
      <c r="L615" s="301"/>
      <c r="M615" s="306"/>
      <c r="N615" s="307"/>
      <c r="O615" s="307"/>
      <c r="P615" s="307"/>
      <c r="Q615" s="307"/>
      <c r="R615" s="307"/>
      <c r="S615" s="307"/>
      <c r="T615" s="308"/>
      <c r="AT615" s="303" t="s">
        <v>188</v>
      </c>
      <c r="AU615" s="303" t="s">
        <v>77</v>
      </c>
      <c r="AV615" s="302" t="s">
        <v>77</v>
      </c>
      <c r="AW615" s="302" t="s">
        <v>31</v>
      </c>
      <c r="AX615" s="302" t="s">
        <v>68</v>
      </c>
      <c r="AY615" s="303" t="s">
        <v>177</v>
      </c>
    </row>
    <row r="616" spans="2:65" s="317" customFormat="1">
      <c r="B616" s="316"/>
      <c r="D616" s="297" t="s">
        <v>188</v>
      </c>
      <c r="E616" s="318" t="s">
        <v>5</v>
      </c>
      <c r="F616" s="319" t="s">
        <v>191</v>
      </c>
      <c r="H616" s="320">
        <v>10</v>
      </c>
      <c r="L616" s="316"/>
      <c r="M616" s="321"/>
      <c r="N616" s="322"/>
      <c r="O616" s="322"/>
      <c r="P616" s="322"/>
      <c r="Q616" s="322"/>
      <c r="R616" s="322"/>
      <c r="S616" s="322"/>
      <c r="T616" s="323"/>
      <c r="AT616" s="318" t="s">
        <v>188</v>
      </c>
      <c r="AU616" s="318" t="s">
        <v>77</v>
      </c>
      <c r="AV616" s="317" t="s">
        <v>184</v>
      </c>
      <c r="AW616" s="317" t="s">
        <v>31</v>
      </c>
      <c r="AX616" s="317" t="s">
        <v>75</v>
      </c>
      <c r="AY616" s="318" t="s">
        <v>177</v>
      </c>
    </row>
    <row r="617" spans="2:65" s="921" customFormat="1" ht="16.5" customHeight="1">
      <c r="B617" s="207"/>
      <c r="C617" s="324" t="s">
        <v>823</v>
      </c>
      <c r="D617" s="324" t="s">
        <v>440</v>
      </c>
      <c r="E617" s="325" t="s">
        <v>824</v>
      </c>
      <c r="F617" s="326" t="s">
        <v>825</v>
      </c>
      <c r="G617" s="327" t="s">
        <v>194</v>
      </c>
      <c r="H617" s="328">
        <v>8</v>
      </c>
      <c r="I617" s="928"/>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222</v>
      </c>
      <c r="AT617" s="196" t="s">
        <v>440</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184</v>
      </c>
      <c r="BM617" s="196" t="s">
        <v>826</v>
      </c>
    </row>
    <row r="618" spans="2:65" s="921" customFormat="1" ht="16.5" customHeight="1">
      <c r="B618" s="207"/>
      <c r="C618" s="324" t="s">
        <v>827</v>
      </c>
      <c r="D618" s="324" t="s">
        <v>440</v>
      </c>
      <c r="E618" s="325" t="s">
        <v>828</v>
      </c>
      <c r="F618" s="326" t="s">
        <v>829</v>
      </c>
      <c r="G618" s="327" t="s">
        <v>194</v>
      </c>
      <c r="H618" s="328">
        <v>2</v>
      </c>
      <c r="I618" s="928"/>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222</v>
      </c>
      <c r="AT618" s="196" t="s">
        <v>440</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184</v>
      </c>
      <c r="BM618" s="196" t="s">
        <v>830</v>
      </c>
    </row>
    <row r="619" spans="2:65" s="921" customFormat="1" ht="38.25" customHeight="1">
      <c r="B619" s="207"/>
      <c r="C619" s="286" t="s">
        <v>831</v>
      </c>
      <c r="D619" s="286" t="s">
        <v>179</v>
      </c>
      <c r="E619" s="287" t="s">
        <v>832</v>
      </c>
      <c r="F619" s="288" t="s">
        <v>833</v>
      </c>
      <c r="G619" s="289" t="s">
        <v>194</v>
      </c>
      <c r="H619" s="290">
        <v>16</v>
      </c>
      <c r="I619" s="926"/>
      <c r="J619" s="291">
        <f>ROUND(I619*H619,2)</f>
        <v>0</v>
      </c>
      <c r="K619" s="288" t="s">
        <v>183</v>
      </c>
      <c r="L619" s="207"/>
      <c r="M619" s="292" t="s">
        <v>5</v>
      </c>
      <c r="N619" s="293" t="s">
        <v>39</v>
      </c>
      <c r="O619" s="294">
        <v>2.34</v>
      </c>
      <c r="P619" s="294">
        <f>O619*H619</f>
        <v>37.44</v>
      </c>
      <c r="Q619" s="294">
        <v>8.029E-2</v>
      </c>
      <c r="R619" s="294">
        <f>Q619*H619</f>
        <v>1.28464</v>
      </c>
      <c r="S619" s="294">
        <v>0</v>
      </c>
      <c r="T619" s="295">
        <f>S619*H619</f>
        <v>0</v>
      </c>
      <c r="AR619" s="196" t="s">
        <v>184</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184</v>
      </c>
      <c r="BM619" s="196" t="s">
        <v>834</v>
      </c>
    </row>
    <row r="620" spans="2:65" s="302" customFormat="1">
      <c r="B620" s="301"/>
      <c r="D620" s="297" t="s">
        <v>188</v>
      </c>
      <c r="E620" s="303" t="s">
        <v>5</v>
      </c>
      <c r="F620" s="304" t="s">
        <v>835</v>
      </c>
      <c r="H620" s="305">
        <v>16</v>
      </c>
      <c r="L620" s="301"/>
      <c r="M620" s="306"/>
      <c r="N620" s="307"/>
      <c r="O620" s="307"/>
      <c r="P620" s="307"/>
      <c r="Q620" s="307"/>
      <c r="R620" s="307"/>
      <c r="S620" s="307"/>
      <c r="T620" s="308"/>
      <c r="AT620" s="303" t="s">
        <v>188</v>
      </c>
      <c r="AU620" s="303" t="s">
        <v>77</v>
      </c>
      <c r="AV620" s="302" t="s">
        <v>77</v>
      </c>
      <c r="AW620" s="302" t="s">
        <v>31</v>
      </c>
      <c r="AX620" s="302" t="s">
        <v>68</v>
      </c>
      <c r="AY620" s="303" t="s">
        <v>177</v>
      </c>
    </row>
    <row r="621" spans="2:65" s="310" customFormat="1">
      <c r="B621" s="309"/>
      <c r="D621" s="297" t="s">
        <v>188</v>
      </c>
      <c r="E621" s="311" t="s">
        <v>5</v>
      </c>
      <c r="F621" s="312" t="s">
        <v>836</v>
      </c>
      <c r="H621" s="311" t="s">
        <v>5</v>
      </c>
      <c r="L621" s="309"/>
      <c r="M621" s="313"/>
      <c r="N621" s="314"/>
      <c r="O621" s="314"/>
      <c r="P621" s="314"/>
      <c r="Q621" s="314"/>
      <c r="R621" s="314"/>
      <c r="S621" s="314"/>
      <c r="T621" s="315"/>
      <c r="AT621" s="311" t="s">
        <v>188</v>
      </c>
      <c r="AU621" s="311" t="s">
        <v>77</v>
      </c>
      <c r="AV621" s="310" t="s">
        <v>75</v>
      </c>
      <c r="AW621" s="310" t="s">
        <v>31</v>
      </c>
      <c r="AX621" s="310" t="s">
        <v>68</v>
      </c>
      <c r="AY621" s="311" t="s">
        <v>177</v>
      </c>
    </row>
    <row r="622" spans="2:65" s="317" customFormat="1">
      <c r="B622" s="316"/>
      <c r="D622" s="297" t="s">
        <v>188</v>
      </c>
      <c r="E622" s="318" t="s">
        <v>5</v>
      </c>
      <c r="F622" s="319" t="s">
        <v>191</v>
      </c>
      <c r="H622" s="320">
        <v>16</v>
      </c>
      <c r="L622" s="316"/>
      <c r="M622" s="321"/>
      <c r="N622" s="322"/>
      <c r="O622" s="322"/>
      <c r="P622" s="322"/>
      <c r="Q622" s="322"/>
      <c r="R622" s="322"/>
      <c r="S622" s="322"/>
      <c r="T622" s="323"/>
      <c r="AT622" s="318" t="s">
        <v>188</v>
      </c>
      <c r="AU622" s="318" t="s">
        <v>77</v>
      </c>
      <c r="AV622" s="317" t="s">
        <v>184</v>
      </c>
      <c r="AW622" s="317" t="s">
        <v>31</v>
      </c>
      <c r="AX622" s="317" t="s">
        <v>75</v>
      </c>
      <c r="AY622" s="318" t="s">
        <v>177</v>
      </c>
    </row>
    <row r="623" spans="2:65" s="921" customFormat="1" ht="16.5" customHeight="1">
      <c r="B623" s="207"/>
      <c r="C623" s="324" t="s">
        <v>837</v>
      </c>
      <c r="D623" s="324" t="s">
        <v>440</v>
      </c>
      <c r="E623" s="325" t="s">
        <v>838</v>
      </c>
      <c r="F623" s="326" t="s">
        <v>839</v>
      </c>
      <c r="G623" s="327" t="s">
        <v>194</v>
      </c>
      <c r="H623" s="328">
        <v>16</v>
      </c>
      <c r="I623" s="928"/>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222</v>
      </c>
      <c r="AT623" s="196" t="s">
        <v>440</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184</v>
      </c>
      <c r="BM623" s="196" t="s">
        <v>840</v>
      </c>
    </row>
    <row r="624" spans="2:65" s="921" customFormat="1" ht="38.25" customHeight="1">
      <c r="B624" s="207"/>
      <c r="C624" s="286" t="s">
        <v>841</v>
      </c>
      <c r="D624" s="286" t="s">
        <v>179</v>
      </c>
      <c r="E624" s="287" t="s">
        <v>832</v>
      </c>
      <c r="F624" s="288" t="s">
        <v>833</v>
      </c>
      <c r="G624" s="289" t="s">
        <v>194</v>
      </c>
      <c r="H624" s="290">
        <v>1</v>
      </c>
      <c r="I624" s="926"/>
      <c r="J624" s="291">
        <f>ROUND(I624*H624,2)</f>
        <v>0</v>
      </c>
      <c r="K624" s="288" t="s">
        <v>183</v>
      </c>
      <c r="L624" s="207"/>
      <c r="M624" s="292" t="s">
        <v>5</v>
      </c>
      <c r="N624" s="293" t="s">
        <v>39</v>
      </c>
      <c r="O624" s="294">
        <v>2.34</v>
      </c>
      <c r="P624" s="294">
        <f>O624*H624</f>
        <v>2.34</v>
      </c>
      <c r="Q624" s="294">
        <v>8.029E-2</v>
      </c>
      <c r="R624" s="294">
        <f>Q624*H624</f>
        <v>8.029E-2</v>
      </c>
      <c r="S624" s="294">
        <v>0</v>
      </c>
      <c r="T624" s="295">
        <f>S624*H624</f>
        <v>0</v>
      </c>
      <c r="AR624" s="196" t="s">
        <v>184</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184</v>
      </c>
      <c r="BM624" s="196" t="s">
        <v>842</v>
      </c>
    </row>
    <row r="625" spans="2:65" s="302" customFormat="1">
      <c r="B625" s="301"/>
      <c r="D625" s="297" t="s">
        <v>188</v>
      </c>
      <c r="E625" s="303" t="s">
        <v>5</v>
      </c>
      <c r="F625" s="304" t="s">
        <v>75</v>
      </c>
      <c r="H625" s="305">
        <v>1</v>
      </c>
      <c r="L625" s="301"/>
      <c r="M625" s="306"/>
      <c r="N625" s="307"/>
      <c r="O625" s="307"/>
      <c r="P625" s="307"/>
      <c r="Q625" s="307"/>
      <c r="R625" s="307"/>
      <c r="S625" s="307"/>
      <c r="T625" s="308"/>
      <c r="AT625" s="303" t="s">
        <v>188</v>
      </c>
      <c r="AU625" s="303" t="s">
        <v>77</v>
      </c>
      <c r="AV625" s="302" t="s">
        <v>77</v>
      </c>
      <c r="AW625" s="302" t="s">
        <v>31</v>
      </c>
      <c r="AX625" s="302" t="s">
        <v>68</v>
      </c>
      <c r="AY625" s="303" t="s">
        <v>177</v>
      </c>
    </row>
    <row r="626" spans="2:65" s="317" customFormat="1">
      <c r="B626" s="316"/>
      <c r="D626" s="297" t="s">
        <v>188</v>
      </c>
      <c r="E626" s="318" t="s">
        <v>5</v>
      </c>
      <c r="F626" s="319" t="s">
        <v>191</v>
      </c>
      <c r="H626" s="320">
        <v>1</v>
      </c>
      <c r="L626" s="316"/>
      <c r="M626" s="321"/>
      <c r="N626" s="322"/>
      <c r="O626" s="322"/>
      <c r="P626" s="322"/>
      <c r="Q626" s="322"/>
      <c r="R626" s="322"/>
      <c r="S626" s="322"/>
      <c r="T626" s="323"/>
      <c r="AT626" s="318" t="s">
        <v>188</v>
      </c>
      <c r="AU626" s="318" t="s">
        <v>77</v>
      </c>
      <c r="AV626" s="317" t="s">
        <v>184</v>
      </c>
      <c r="AW626" s="317" t="s">
        <v>31</v>
      </c>
      <c r="AX626" s="317" t="s">
        <v>75</v>
      </c>
      <c r="AY626" s="318" t="s">
        <v>177</v>
      </c>
    </row>
    <row r="627" spans="2:65" s="921" customFormat="1" ht="16.5" customHeight="1">
      <c r="B627" s="207"/>
      <c r="C627" s="324" t="s">
        <v>843</v>
      </c>
      <c r="D627" s="324" t="s">
        <v>440</v>
      </c>
      <c r="E627" s="325" t="s">
        <v>844</v>
      </c>
      <c r="F627" s="326" t="s">
        <v>845</v>
      </c>
      <c r="G627" s="327" t="s">
        <v>194</v>
      </c>
      <c r="H627" s="328">
        <v>1</v>
      </c>
      <c r="I627" s="928"/>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222</v>
      </c>
      <c r="AT627" s="196" t="s">
        <v>440</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184</v>
      </c>
      <c r="BM627" s="196" t="s">
        <v>846</v>
      </c>
    </row>
    <row r="628" spans="2:65" s="921" customFormat="1" ht="16.5" customHeight="1">
      <c r="B628" s="207"/>
      <c r="C628" s="286" t="s">
        <v>847</v>
      </c>
      <c r="D628" s="286" t="s">
        <v>179</v>
      </c>
      <c r="E628" s="287" t="s">
        <v>848</v>
      </c>
      <c r="F628" s="288" t="s">
        <v>849</v>
      </c>
      <c r="G628" s="289" t="s">
        <v>225</v>
      </c>
      <c r="H628" s="290">
        <v>9.4280000000000008</v>
      </c>
      <c r="I628" s="926"/>
      <c r="J628" s="291">
        <f>ROUND(I628*H628,2)</f>
        <v>0</v>
      </c>
      <c r="K628" s="288" t="s">
        <v>183</v>
      </c>
      <c r="L628" s="207"/>
      <c r="M628" s="292" t="s">
        <v>5</v>
      </c>
      <c r="N628" s="293" t="s">
        <v>39</v>
      </c>
      <c r="O628" s="294">
        <v>1.448</v>
      </c>
      <c r="P628" s="294">
        <f>O628*H628</f>
        <v>13.651744000000001</v>
      </c>
      <c r="Q628" s="294">
        <v>2.4533999999999998</v>
      </c>
      <c r="R628" s="294">
        <f>Q628*H628</f>
        <v>23.1306552</v>
      </c>
      <c r="S628" s="294">
        <v>0</v>
      </c>
      <c r="T628" s="295">
        <f>S628*H628</f>
        <v>0</v>
      </c>
      <c r="AR628" s="196" t="s">
        <v>184</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184</v>
      </c>
      <c r="BM628" s="196" t="s">
        <v>850</v>
      </c>
    </row>
    <row r="629" spans="2:65" s="310" customFormat="1">
      <c r="B629" s="309"/>
      <c r="D629" s="297" t="s">
        <v>188</v>
      </c>
      <c r="E629" s="311" t="s">
        <v>5</v>
      </c>
      <c r="F629" s="312" t="s">
        <v>851</v>
      </c>
      <c r="H629" s="311" t="s">
        <v>5</v>
      </c>
      <c r="L629" s="309"/>
      <c r="M629" s="313"/>
      <c r="N629" s="314"/>
      <c r="O629" s="314"/>
      <c r="P629" s="314"/>
      <c r="Q629" s="314"/>
      <c r="R629" s="314"/>
      <c r="S629" s="314"/>
      <c r="T629" s="315"/>
      <c r="AT629" s="311" t="s">
        <v>188</v>
      </c>
      <c r="AU629" s="311" t="s">
        <v>77</v>
      </c>
      <c r="AV629" s="310" t="s">
        <v>75</v>
      </c>
      <c r="AW629" s="310" t="s">
        <v>31</v>
      </c>
      <c r="AX629" s="310" t="s">
        <v>68</v>
      </c>
      <c r="AY629" s="311" t="s">
        <v>177</v>
      </c>
    </row>
    <row r="630" spans="2:65" s="302" customFormat="1">
      <c r="B630" s="301"/>
      <c r="D630" s="297" t="s">
        <v>188</v>
      </c>
      <c r="E630" s="303" t="s">
        <v>5</v>
      </c>
      <c r="F630" s="304" t="s">
        <v>852</v>
      </c>
      <c r="H630" s="305">
        <v>9.4280000000000008</v>
      </c>
      <c r="L630" s="301"/>
      <c r="M630" s="306"/>
      <c r="N630" s="307"/>
      <c r="O630" s="307"/>
      <c r="P630" s="307"/>
      <c r="Q630" s="307"/>
      <c r="R630" s="307"/>
      <c r="S630" s="307"/>
      <c r="T630" s="308"/>
      <c r="AT630" s="303" t="s">
        <v>188</v>
      </c>
      <c r="AU630" s="303" t="s">
        <v>77</v>
      </c>
      <c r="AV630" s="302" t="s">
        <v>77</v>
      </c>
      <c r="AW630" s="302" t="s">
        <v>31</v>
      </c>
      <c r="AX630" s="302" t="s">
        <v>68</v>
      </c>
      <c r="AY630" s="303" t="s">
        <v>177</v>
      </c>
    </row>
    <row r="631" spans="2:65" s="317" customFormat="1">
      <c r="B631" s="316"/>
      <c r="D631" s="297" t="s">
        <v>188</v>
      </c>
      <c r="E631" s="318" t="s">
        <v>5</v>
      </c>
      <c r="F631" s="319" t="s">
        <v>191</v>
      </c>
      <c r="H631" s="320">
        <v>9.4280000000000008</v>
      </c>
      <c r="L631" s="316"/>
      <c r="M631" s="321"/>
      <c r="N631" s="322"/>
      <c r="O631" s="322"/>
      <c r="P631" s="322"/>
      <c r="Q631" s="322"/>
      <c r="R631" s="322"/>
      <c r="S631" s="322"/>
      <c r="T631" s="323"/>
      <c r="AT631" s="318" t="s">
        <v>188</v>
      </c>
      <c r="AU631" s="318" t="s">
        <v>77</v>
      </c>
      <c r="AV631" s="317" t="s">
        <v>184</v>
      </c>
      <c r="AW631" s="317" t="s">
        <v>31</v>
      </c>
      <c r="AX631" s="317" t="s">
        <v>75</v>
      </c>
      <c r="AY631" s="318" t="s">
        <v>177</v>
      </c>
    </row>
    <row r="632" spans="2:65" s="921" customFormat="1" ht="16.5" customHeight="1">
      <c r="B632" s="207"/>
      <c r="C632" s="286" t="s">
        <v>853</v>
      </c>
      <c r="D632" s="286" t="s">
        <v>179</v>
      </c>
      <c r="E632" s="287" t="s">
        <v>854</v>
      </c>
      <c r="F632" s="288" t="s">
        <v>855</v>
      </c>
      <c r="G632" s="289" t="s">
        <v>225</v>
      </c>
      <c r="H632" s="290">
        <v>7.4939999999999998</v>
      </c>
      <c r="I632" s="926"/>
      <c r="J632" s="291">
        <f>ROUND(I632*H632,2)</f>
        <v>0</v>
      </c>
      <c r="K632" s="288" t="s">
        <v>183</v>
      </c>
      <c r="L632" s="207"/>
      <c r="M632" s="292" t="s">
        <v>5</v>
      </c>
      <c r="N632" s="293" t="s">
        <v>39</v>
      </c>
      <c r="O632" s="294">
        <v>1.448</v>
      </c>
      <c r="P632" s="294">
        <f>O632*H632</f>
        <v>10.851312</v>
      </c>
      <c r="Q632" s="294">
        <v>2.4533999999999998</v>
      </c>
      <c r="R632" s="294">
        <f>Q632*H632</f>
        <v>18.385779599999999</v>
      </c>
      <c r="S632" s="294">
        <v>0</v>
      </c>
      <c r="T632" s="295">
        <f>S632*H632</f>
        <v>0</v>
      </c>
      <c r="AR632" s="196" t="s">
        <v>184</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184</v>
      </c>
      <c r="BM632" s="196" t="s">
        <v>856</v>
      </c>
    </row>
    <row r="633" spans="2:65" s="302" customFormat="1">
      <c r="B633" s="301"/>
      <c r="D633" s="297" t="s">
        <v>188</v>
      </c>
      <c r="E633" s="303" t="s">
        <v>5</v>
      </c>
      <c r="F633" s="304" t="s">
        <v>857</v>
      </c>
      <c r="H633" s="305">
        <v>3.7559999999999998</v>
      </c>
      <c r="L633" s="301"/>
      <c r="M633" s="306"/>
      <c r="N633" s="307"/>
      <c r="O633" s="307"/>
      <c r="P633" s="307"/>
      <c r="Q633" s="307"/>
      <c r="R633" s="307"/>
      <c r="S633" s="307"/>
      <c r="T633" s="308"/>
      <c r="AT633" s="303" t="s">
        <v>188</v>
      </c>
      <c r="AU633" s="303" t="s">
        <v>77</v>
      </c>
      <c r="AV633" s="302" t="s">
        <v>77</v>
      </c>
      <c r="AW633" s="302" t="s">
        <v>31</v>
      </c>
      <c r="AX633" s="302" t="s">
        <v>68</v>
      </c>
      <c r="AY633" s="303" t="s">
        <v>177</v>
      </c>
    </row>
    <row r="634" spans="2:65" s="302" customFormat="1">
      <c r="B634" s="301"/>
      <c r="D634" s="297" t="s">
        <v>188</v>
      </c>
      <c r="E634" s="303" t="s">
        <v>5</v>
      </c>
      <c r="F634" s="304" t="s">
        <v>858</v>
      </c>
      <c r="H634" s="305">
        <v>3.738</v>
      </c>
      <c r="L634" s="301"/>
      <c r="M634" s="306"/>
      <c r="N634" s="307"/>
      <c r="O634" s="307"/>
      <c r="P634" s="307"/>
      <c r="Q634" s="307"/>
      <c r="R634" s="307"/>
      <c r="S634" s="307"/>
      <c r="T634" s="308"/>
      <c r="AT634" s="303" t="s">
        <v>188</v>
      </c>
      <c r="AU634" s="303" t="s">
        <v>77</v>
      </c>
      <c r="AV634" s="302" t="s">
        <v>77</v>
      </c>
      <c r="AW634" s="302" t="s">
        <v>31</v>
      </c>
      <c r="AX634" s="302" t="s">
        <v>68</v>
      </c>
      <c r="AY634" s="303" t="s">
        <v>177</v>
      </c>
    </row>
    <row r="635" spans="2:65" s="310" customFormat="1">
      <c r="B635" s="309"/>
      <c r="D635" s="297" t="s">
        <v>188</v>
      </c>
      <c r="E635" s="311" t="s">
        <v>5</v>
      </c>
      <c r="F635" s="312" t="s">
        <v>859</v>
      </c>
      <c r="H635" s="311" t="s">
        <v>5</v>
      </c>
      <c r="L635" s="309"/>
      <c r="M635" s="313"/>
      <c r="N635" s="314"/>
      <c r="O635" s="314"/>
      <c r="P635" s="314"/>
      <c r="Q635" s="314"/>
      <c r="R635" s="314"/>
      <c r="S635" s="314"/>
      <c r="T635" s="315"/>
      <c r="AT635" s="311" t="s">
        <v>188</v>
      </c>
      <c r="AU635" s="311" t="s">
        <v>77</v>
      </c>
      <c r="AV635" s="310" t="s">
        <v>75</v>
      </c>
      <c r="AW635" s="310" t="s">
        <v>31</v>
      </c>
      <c r="AX635" s="310" t="s">
        <v>68</v>
      </c>
      <c r="AY635" s="311" t="s">
        <v>177</v>
      </c>
    </row>
    <row r="636" spans="2:65" s="317" customFormat="1">
      <c r="B636" s="316"/>
      <c r="D636" s="297" t="s">
        <v>188</v>
      </c>
      <c r="E636" s="318" t="s">
        <v>5</v>
      </c>
      <c r="F636" s="319" t="s">
        <v>191</v>
      </c>
      <c r="H636" s="320">
        <v>7.4939999999999998</v>
      </c>
      <c r="L636" s="316"/>
      <c r="M636" s="321"/>
      <c r="N636" s="322"/>
      <c r="O636" s="322"/>
      <c r="P636" s="322"/>
      <c r="Q636" s="322"/>
      <c r="R636" s="322"/>
      <c r="S636" s="322"/>
      <c r="T636" s="323"/>
      <c r="AT636" s="318" t="s">
        <v>188</v>
      </c>
      <c r="AU636" s="318" t="s">
        <v>77</v>
      </c>
      <c r="AV636" s="317" t="s">
        <v>184</v>
      </c>
      <c r="AW636" s="317" t="s">
        <v>31</v>
      </c>
      <c r="AX636" s="317" t="s">
        <v>75</v>
      </c>
      <c r="AY636" s="318" t="s">
        <v>177</v>
      </c>
    </row>
    <row r="637" spans="2:65" s="921" customFormat="1" ht="16.5" customHeight="1">
      <c r="B637" s="207"/>
      <c r="C637" s="286" t="s">
        <v>860</v>
      </c>
      <c r="D637" s="286" t="s">
        <v>179</v>
      </c>
      <c r="E637" s="287" t="s">
        <v>861</v>
      </c>
      <c r="F637" s="288" t="s">
        <v>862</v>
      </c>
      <c r="G637" s="289" t="s">
        <v>182</v>
      </c>
      <c r="H637" s="290">
        <v>62.85</v>
      </c>
      <c r="I637" s="926"/>
      <c r="J637" s="291">
        <f>ROUND(I637*H637,2)</f>
        <v>0</v>
      </c>
      <c r="K637" s="288" t="s">
        <v>183</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184</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184</v>
      </c>
      <c r="BM637" s="196" t="s">
        <v>863</v>
      </c>
    </row>
    <row r="638" spans="2:65" s="302" customFormat="1">
      <c r="B638" s="301"/>
      <c r="D638" s="297" t="s">
        <v>188</v>
      </c>
      <c r="E638" s="303" t="s">
        <v>5</v>
      </c>
      <c r="F638" s="304" t="s">
        <v>864</v>
      </c>
      <c r="H638" s="305">
        <v>62.85</v>
      </c>
      <c r="L638" s="301"/>
      <c r="M638" s="306"/>
      <c r="N638" s="307"/>
      <c r="O638" s="307"/>
      <c r="P638" s="307"/>
      <c r="Q638" s="307"/>
      <c r="R638" s="307"/>
      <c r="S638" s="307"/>
      <c r="T638" s="308"/>
      <c r="AT638" s="303" t="s">
        <v>188</v>
      </c>
      <c r="AU638" s="303" t="s">
        <v>77</v>
      </c>
      <c r="AV638" s="302" t="s">
        <v>77</v>
      </c>
      <c r="AW638" s="302" t="s">
        <v>31</v>
      </c>
      <c r="AX638" s="302" t="s">
        <v>68</v>
      </c>
      <c r="AY638" s="303" t="s">
        <v>177</v>
      </c>
    </row>
    <row r="639" spans="2:65" s="317" customFormat="1">
      <c r="B639" s="316"/>
      <c r="D639" s="297" t="s">
        <v>188</v>
      </c>
      <c r="E639" s="318" t="s">
        <v>5</v>
      </c>
      <c r="F639" s="319" t="s">
        <v>191</v>
      </c>
      <c r="H639" s="320">
        <v>62.85</v>
      </c>
      <c r="L639" s="316"/>
      <c r="M639" s="321"/>
      <c r="N639" s="322"/>
      <c r="O639" s="322"/>
      <c r="P639" s="322"/>
      <c r="Q639" s="322"/>
      <c r="R639" s="322"/>
      <c r="S639" s="322"/>
      <c r="T639" s="323"/>
      <c r="AT639" s="318" t="s">
        <v>188</v>
      </c>
      <c r="AU639" s="318" t="s">
        <v>77</v>
      </c>
      <c r="AV639" s="317" t="s">
        <v>184</v>
      </c>
      <c r="AW639" s="317" t="s">
        <v>31</v>
      </c>
      <c r="AX639" s="317" t="s">
        <v>75</v>
      </c>
      <c r="AY639" s="318" t="s">
        <v>177</v>
      </c>
    </row>
    <row r="640" spans="2:65" s="921" customFormat="1" ht="16.5" customHeight="1">
      <c r="B640" s="207"/>
      <c r="C640" s="286" t="s">
        <v>865</v>
      </c>
      <c r="D640" s="286" t="s">
        <v>179</v>
      </c>
      <c r="E640" s="287" t="s">
        <v>866</v>
      </c>
      <c r="F640" s="288" t="s">
        <v>867</v>
      </c>
      <c r="G640" s="289" t="s">
        <v>182</v>
      </c>
      <c r="H640" s="290">
        <v>62.85</v>
      </c>
      <c r="I640" s="926"/>
      <c r="J640" s="291">
        <f>ROUND(I640*H640,2)</f>
        <v>0</v>
      </c>
      <c r="K640" s="288" t="s">
        <v>183</v>
      </c>
      <c r="L640" s="207"/>
      <c r="M640" s="292" t="s">
        <v>5</v>
      </c>
      <c r="N640" s="293" t="s">
        <v>39</v>
      </c>
      <c r="O640" s="294">
        <v>0.24</v>
      </c>
      <c r="P640" s="294">
        <f>O640*H640</f>
        <v>15.084</v>
      </c>
      <c r="Q640" s="294">
        <v>0</v>
      </c>
      <c r="R640" s="294">
        <f>Q640*H640</f>
        <v>0</v>
      </c>
      <c r="S640" s="294">
        <v>0</v>
      </c>
      <c r="T640" s="295">
        <f>S640*H640</f>
        <v>0</v>
      </c>
      <c r="AR640" s="196" t="s">
        <v>184</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184</v>
      </c>
      <c r="BM640" s="196" t="s">
        <v>868</v>
      </c>
    </row>
    <row r="641" spans="2:65" s="921" customFormat="1" ht="25.5" customHeight="1">
      <c r="B641" s="207"/>
      <c r="C641" s="286" t="s">
        <v>869</v>
      </c>
      <c r="D641" s="286" t="s">
        <v>179</v>
      </c>
      <c r="E641" s="287" t="s">
        <v>870</v>
      </c>
      <c r="F641" s="288" t="s">
        <v>871</v>
      </c>
      <c r="G641" s="289" t="s">
        <v>422</v>
      </c>
      <c r="H641" s="290">
        <v>0.76800000000000002</v>
      </c>
      <c r="I641" s="926"/>
      <c r="J641" s="291">
        <f>ROUND(I641*H641,2)</f>
        <v>0</v>
      </c>
      <c r="K641" s="288" t="s">
        <v>183</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184</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184</v>
      </c>
      <c r="BM641" s="196" t="s">
        <v>872</v>
      </c>
    </row>
    <row r="642" spans="2:65" s="302" customFormat="1">
      <c r="B642" s="301"/>
      <c r="D642" s="297" t="s">
        <v>188</v>
      </c>
      <c r="E642" s="303" t="s">
        <v>5</v>
      </c>
      <c r="F642" s="304" t="s">
        <v>873</v>
      </c>
      <c r="H642" s="305">
        <v>0.60699999999999998</v>
      </c>
      <c r="L642" s="301"/>
      <c r="M642" s="306"/>
      <c r="N642" s="307"/>
      <c r="O642" s="307"/>
      <c r="P642" s="307"/>
      <c r="Q642" s="307"/>
      <c r="R642" s="307"/>
      <c r="S642" s="307"/>
      <c r="T642" s="308"/>
      <c r="AT642" s="303" t="s">
        <v>188</v>
      </c>
      <c r="AU642" s="303" t="s">
        <v>77</v>
      </c>
      <c r="AV642" s="302" t="s">
        <v>77</v>
      </c>
      <c r="AW642" s="302" t="s">
        <v>31</v>
      </c>
      <c r="AX642" s="302" t="s">
        <v>68</v>
      </c>
      <c r="AY642" s="303" t="s">
        <v>177</v>
      </c>
    </row>
    <row r="643" spans="2:65" s="302" customFormat="1">
      <c r="B643" s="301"/>
      <c r="D643" s="297" t="s">
        <v>188</v>
      </c>
      <c r="E643" s="303" t="s">
        <v>5</v>
      </c>
      <c r="F643" s="304" t="s">
        <v>874</v>
      </c>
      <c r="H643" s="305">
        <v>0.161</v>
      </c>
      <c r="L643" s="301"/>
      <c r="M643" s="306"/>
      <c r="N643" s="307"/>
      <c r="O643" s="307"/>
      <c r="P643" s="307"/>
      <c r="Q643" s="307"/>
      <c r="R643" s="307"/>
      <c r="S643" s="307"/>
      <c r="T643" s="308"/>
      <c r="AT643" s="303" t="s">
        <v>188</v>
      </c>
      <c r="AU643" s="303" t="s">
        <v>77</v>
      </c>
      <c r="AV643" s="302" t="s">
        <v>77</v>
      </c>
      <c r="AW643" s="302" t="s">
        <v>31</v>
      </c>
      <c r="AX643" s="302" t="s">
        <v>68</v>
      </c>
      <c r="AY643" s="303" t="s">
        <v>177</v>
      </c>
    </row>
    <row r="644" spans="2:65" s="310" customFormat="1">
      <c r="B644" s="309"/>
      <c r="D644" s="297" t="s">
        <v>188</v>
      </c>
      <c r="E644" s="311" t="s">
        <v>5</v>
      </c>
      <c r="F644" s="312" t="s">
        <v>851</v>
      </c>
      <c r="H644" s="311" t="s">
        <v>5</v>
      </c>
      <c r="L644" s="309"/>
      <c r="M644" s="313"/>
      <c r="N644" s="314"/>
      <c r="O644" s="314"/>
      <c r="P644" s="314"/>
      <c r="Q644" s="314"/>
      <c r="R644" s="314"/>
      <c r="S644" s="314"/>
      <c r="T644" s="315"/>
      <c r="AT644" s="311" t="s">
        <v>188</v>
      </c>
      <c r="AU644" s="311" t="s">
        <v>77</v>
      </c>
      <c r="AV644" s="310" t="s">
        <v>75</v>
      </c>
      <c r="AW644" s="310" t="s">
        <v>31</v>
      </c>
      <c r="AX644" s="310" t="s">
        <v>68</v>
      </c>
      <c r="AY644" s="311" t="s">
        <v>177</v>
      </c>
    </row>
    <row r="645" spans="2:65" s="317" customFormat="1">
      <c r="B645" s="316"/>
      <c r="D645" s="297" t="s">
        <v>188</v>
      </c>
      <c r="E645" s="318" t="s">
        <v>5</v>
      </c>
      <c r="F645" s="319" t="s">
        <v>191</v>
      </c>
      <c r="H645" s="320">
        <v>0.76800000000000002</v>
      </c>
      <c r="L645" s="316"/>
      <c r="M645" s="321"/>
      <c r="N645" s="322"/>
      <c r="O645" s="322"/>
      <c r="P645" s="322"/>
      <c r="Q645" s="322"/>
      <c r="R645" s="322"/>
      <c r="S645" s="322"/>
      <c r="T645" s="323"/>
      <c r="AT645" s="318" t="s">
        <v>188</v>
      </c>
      <c r="AU645" s="318" t="s">
        <v>77</v>
      </c>
      <c r="AV645" s="317" t="s">
        <v>184</v>
      </c>
      <c r="AW645" s="317" t="s">
        <v>31</v>
      </c>
      <c r="AX645" s="317" t="s">
        <v>75</v>
      </c>
      <c r="AY645" s="318" t="s">
        <v>177</v>
      </c>
    </row>
    <row r="646" spans="2:65" s="921" customFormat="1" ht="25.5" customHeight="1">
      <c r="B646" s="207"/>
      <c r="C646" s="286" t="s">
        <v>875</v>
      </c>
      <c r="D646" s="286" t="s">
        <v>179</v>
      </c>
      <c r="E646" s="287" t="s">
        <v>876</v>
      </c>
      <c r="F646" s="288" t="s">
        <v>877</v>
      </c>
      <c r="G646" s="289" t="s">
        <v>225</v>
      </c>
      <c r="H646" s="290">
        <v>11.48</v>
      </c>
      <c r="I646" s="926"/>
      <c r="J646" s="291">
        <f>ROUND(I646*H646,2)</f>
        <v>0</v>
      </c>
      <c r="K646" s="288" t="s">
        <v>183</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184</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184</v>
      </c>
      <c r="BM646" s="196" t="s">
        <v>878</v>
      </c>
    </row>
    <row r="647" spans="2:65" s="302" customFormat="1">
      <c r="B647" s="301"/>
      <c r="D647" s="297" t="s">
        <v>188</v>
      </c>
      <c r="E647" s="303" t="s">
        <v>5</v>
      </c>
      <c r="F647" s="304" t="s">
        <v>879</v>
      </c>
      <c r="H647" s="305">
        <v>5.88</v>
      </c>
      <c r="L647" s="301"/>
      <c r="M647" s="306"/>
      <c r="N647" s="307"/>
      <c r="O647" s="307"/>
      <c r="P647" s="307"/>
      <c r="Q647" s="307"/>
      <c r="R647" s="307"/>
      <c r="S647" s="307"/>
      <c r="T647" s="308"/>
      <c r="AT647" s="303" t="s">
        <v>188</v>
      </c>
      <c r="AU647" s="303" t="s">
        <v>77</v>
      </c>
      <c r="AV647" s="302" t="s">
        <v>77</v>
      </c>
      <c r="AW647" s="302" t="s">
        <v>31</v>
      </c>
      <c r="AX647" s="302" t="s">
        <v>68</v>
      </c>
      <c r="AY647" s="303" t="s">
        <v>177</v>
      </c>
    </row>
    <row r="648" spans="2:65" s="302" customFormat="1">
      <c r="B648" s="301"/>
      <c r="D648" s="297" t="s">
        <v>188</v>
      </c>
      <c r="E648" s="303" t="s">
        <v>5</v>
      </c>
      <c r="F648" s="304" t="s">
        <v>880</v>
      </c>
      <c r="H648" s="305">
        <v>1.8480000000000001</v>
      </c>
      <c r="L648" s="301"/>
      <c r="M648" s="306"/>
      <c r="N648" s="307"/>
      <c r="O648" s="307"/>
      <c r="P648" s="307"/>
      <c r="Q648" s="307"/>
      <c r="R648" s="307"/>
      <c r="S648" s="307"/>
      <c r="T648" s="308"/>
      <c r="AT648" s="303" t="s">
        <v>188</v>
      </c>
      <c r="AU648" s="303" t="s">
        <v>77</v>
      </c>
      <c r="AV648" s="302" t="s">
        <v>77</v>
      </c>
      <c r="AW648" s="302" t="s">
        <v>31</v>
      </c>
      <c r="AX648" s="302" t="s">
        <v>68</v>
      </c>
      <c r="AY648" s="303" t="s">
        <v>177</v>
      </c>
    </row>
    <row r="649" spans="2:65" s="310" customFormat="1">
      <c r="B649" s="309"/>
      <c r="D649" s="297" t="s">
        <v>188</v>
      </c>
      <c r="E649" s="311" t="s">
        <v>5</v>
      </c>
      <c r="F649" s="312" t="s">
        <v>736</v>
      </c>
      <c r="H649" s="311" t="s">
        <v>5</v>
      </c>
      <c r="L649" s="309"/>
      <c r="M649" s="313"/>
      <c r="N649" s="314"/>
      <c r="O649" s="314"/>
      <c r="P649" s="314"/>
      <c r="Q649" s="314"/>
      <c r="R649" s="314"/>
      <c r="S649" s="314"/>
      <c r="T649" s="315"/>
      <c r="AT649" s="311" t="s">
        <v>188</v>
      </c>
      <c r="AU649" s="311" t="s">
        <v>77</v>
      </c>
      <c r="AV649" s="310" t="s">
        <v>75</v>
      </c>
      <c r="AW649" s="310" t="s">
        <v>31</v>
      </c>
      <c r="AX649" s="310" t="s">
        <v>68</v>
      </c>
      <c r="AY649" s="311" t="s">
        <v>177</v>
      </c>
    </row>
    <row r="650" spans="2:65" s="302" customFormat="1">
      <c r="B650" s="301"/>
      <c r="D650" s="297" t="s">
        <v>188</v>
      </c>
      <c r="E650" s="303" t="s">
        <v>5</v>
      </c>
      <c r="F650" s="304" t="s">
        <v>881</v>
      </c>
      <c r="H650" s="305">
        <v>2.8279999999999998</v>
      </c>
      <c r="L650" s="301"/>
      <c r="M650" s="306"/>
      <c r="N650" s="307"/>
      <c r="O650" s="307"/>
      <c r="P650" s="307"/>
      <c r="Q650" s="307"/>
      <c r="R650" s="307"/>
      <c r="S650" s="307"/>
      <c r="T650" s="308"/>
      <c r="AT650" s="303" t="s">
        <v>188</v>
      </c>
      <c r="AU650" s="303" t="s">
        <v>77</v>
      </c>
      <c r="AV650" s="302" t="s">
        <v>77</v>
      </c>
      <c r="AW650" s="302" t="s">
        <v>31</v>
      </c>
      <c r="AX650" s="302" t="s">
        <v>68</v>
      </c>
      <c r="AY650" s="303" t="s">
        <v>177</v>
      </c>
    </row>
    <row r="651" spans="2:65" s="302" customFormat="1">
      <c r="B651" s="301"/>
      <c r="D651" s="297" t="s">
        <v>188</v>
      </c>
      <c r="E651" s="303" t="s">
        <v>5</v>
      </c>
      <c r="F651" s="304" t="s">
        <v>882</v>
      </c>
      <c r="H651" s="305">
        <v>0.92400000000000004</v>
      </c>
      <c r="L651" s="301"/>
      <c r="M651" s="306"/>
      <c r="N651" s="307"/>
      <c r="O651" s="307"/>
      <c r="P651" s="307"/>
      <c r="Q651" s="307"/>
      <c r="R651" s="307"/>
      <c r="S651" s="307"/>
      <c r="T651" s="308"/>
      <c r="AT651" s="303" t="s">
        <v>188</v>
      </c>
      <c r="AU651" s="303" t="s">
        <v>77</v>
      </c>
      <c r="AV651" s="302" t="s">
        <v>77</v>
      </c>
      <c r="AW651" s="302" t="s">
        <v>31</v>
      </c>
      <c r="AX651" s="302" t="s">
        <v>68</v>
      </c>
      <c r="AY651" s="303" t="s">
        <v>177</v>
      </c>
    </row>
    <row r="652" spans="2:65" s="310" customFormat="1">
      <c r="B652" s="309"/>
      <c r="D652" s="297" t="s">
        <v>188</v>
      </c>
      <c r="E652" s="311" t="s">
        <v>5</v>
      </c>
      <c r="F652" s="312" t="s">
        <v>739</v>
      </c>
      <c r="H652" s="311" t="s">
        <v>5</v>
      </c>
      <c r="L652" s="309"/>
      <c r="M652" s="313"/>
      <c r="N652" s="314"/>
      <c r="O652" s="314"/>
      <c r="P652" s="314"/>
      <c r="Q652" s="314"/>
      <c r="R652" s="314"/>
      <c r="S652" s="314"/>
      <c r="T652" s="315"/>
      <c r="AT652" s="311" t="s">
        <v>188</v>
      </c>
      <c r="AU652" s="311" t="s">
        <v>77</v>
      </c>
      <c r="AV652" s="310" t="s">
        <v>75</v>
      </c>
      <c r="AW652" s="310" t="s">
        <v>31</v>
      </c>
      <c r="AX652" s="310" t="s">
        <v>68</v>
      </c>
      <c r="AY652" s="311" t="s">
        <v>177</v>
      </c>
    </row>
    <row r="653" spans="2:65" s="317" customFormat="1">
      <c r="B653" s="316"/>
      <c r="D653" s="297" t="s">
        <v>188</v>
      </c>
      <c r="E653" s="318" t="s">
        <v>5</v>
      </c>
      <c r="F653" s="319" t="s">
        <v>191</v>
      </c>
      <c r="H653" s="320">
        <v>11.48</v>
      </c>
      <c r="L653" s="316"/>
      <c r="M653" s="321"/>
      <c r="N653" s="322"/>
      <c r="O653" s="322"/>
      <c r="P653" s="322"/>
      <c r="Q653" s="322"/>
      <c r="R653" s="322"/>
      <c r="S653" s="322"/>
      <c r="T653" s="323"/>
      <c r="AT653" s="318" t="s">
        <v>188</v>
      </c>
      <c r="AU653" s="318" t="s">
        <v>77</v>
      </c>
      <c r="AV653" s="317" t="s">
        <v>184</v>
      </c>
      <c r="AW653" s="317" t="s">
        <v>31</v>
      </c>
      <c r="AX653" s="317" t="s">
        <v>75</v>
      </c>
      <c r="AY653" s="318" t="s">
        <v>177</v>
      </c>
    </row>
    <row r="654" spans="2:65" s="921" customFormat="1" ht="25.5" customHeight="1">
      <c r="B654" s="207"/>
      <c r="C654" s="286" t="s">
        <v>883</v>
      </c>
      <c r="D654" s="286" t="s">
        <v>179</v>
      </c>
      <c r="E654" s="287" t="s">
        <v>884</v>
      </c>
      <c r="F654" s="288" t="s">
        <v>885</v>
      </c>
      <c r="G654" s="289" t="s">
        <v>422</v>
      </c>
      <c r="H654" s="290">
        <v>1.55</v>
      </c>
      <c r="I654" s="926"/>
      <c r="J654" s="291">
        <f>ROUND(I654*H654,2)</f>
        <v>0</v>
      </c>
      <c r="K654" s="288" t="s">
        <v>183</v>
      </c>
      <c r="L654" s="207"/>
      <c r="M654" s="292" t="s">
        <v>5</v>
      </c>
      <c r="N654" s="293" t="s">
        <v>39</v>
      </c>
      <c r="O654" s="294">
        <v>52.156999999999996</v>
      </c>
      <c r="P654" s="294">
        <f>O654*H654</f>
        <v>80.843350000000001</v>
      </c>
      <c r="Q654" s="294">
        <v>1.04887</v>
      </c>
      <c r="R654" s="294">
        <f>Q654*H654</f>
        <v>1.6257485</v>
      </c>
      <c r="S654" s="294">
        <v>0</v>
      </c>
      <c r="T654" s="295">
        <f>S654*H654</f>
        <v>0</v>
      </c>
      <c r="AR654" s="196" t="s">
        <v>184</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184</v>
      </c>
      <c r="BM654" s="196" t="s">
        <v>886</v>
      </c>
    </row>
    <row r="655" spans="2:65" s="302" customFormat="1">
      <c r="B655" s="301"/>
      <c r="D655" s="297" t="s">
        <v>188</v>
      </c>
      <c r="E655" s="303" t="s">
        <v>5</v>
      </c>
      <c r="F655" s="304" t="s">
        <v>887</v>
      </c>
      <c r="H655" s="305">
        <v>1.55</v>
      </c>
      <c r="L655" s="301"/>
      <c r="M655" s="306"/>
      <c r="N655" s="307"/>
      <c r="O655" s="307"/>
      <c r="P655" s="307"/>
      <c r="Q655" s="307"/>
      <c r="R655" s="307"/>
      <c r="S655" s="307"/>
      <c r="T655" s="308"/>
      <c r="AT655" s="303" t="s">
        <v>188</v>
      </c>
      <c r="AU655" s="303" t="s">
        <v>77</v>
      </c>
      <c r="AV655" s="302" t="s">
        <v>77</v>
      </c>
      <c r="AW655" s="302" t="s">
        <v>31</v>
      </c>
      <c r="AX655" s="302" t="s">
        <v>68</v>
      </c>
      <c r="AY655" s="303" t="s">
        <v>177</v>
      </c>
    </row>
    <row r="656" spans="2:65" s="310" customFormat="1">
      <c r="B656" s="309"/>
      <c r="D656" s="297" t="s">
        <v>188</v>
      </c>
      <c r="E656" s="311" t="s">
        <v>5</v>
      </c>
      <c r="F656" s="312" t="s">
        <v>888</v>
      </c>
      <c r="H656" s="311" t="s">
        <v>5</v>
      </c>
      <c r="L656" s="309"/>
      <c r="M656" s="313"/>
      <c r="N656" s="314"/>
      <c r="O656" s="314"/>
      <c r="P656" s="314"/>
      <c r="Q656" s="314"/>
      <c r="R656" s="314"/>
      <c r="S656" s="314"/>
      <c r="T656" s="315"/>
      <c r="AT656" s="311" t="s">
        <v>188</v>
      </c>
      <c r="AU656" s="311" t="s">
        <v>77</v>
      </c>
      <c r="AV656" s="310" t="s">
        <v>75</v>
      </c>
      <c r="AW656" s="310" t="s">
        <v>31</v>
      </c>
      <c r="AX656" s="310" t="s">
        <v>68</v>
      </c>
      <c r="AY656" s="311" t="s">
        <v>177</v>
      </c>
    </row>
    <row r="657" spans="2:65" s="317" customFormat="1">
      <c r="B657" s="316"/>
      <c r="D657" s="297" t="s">
        <v>188</v>
      </c>
      <c r="E657" s="318" t="s">
        <v>5</v>
      </c>
      <c r="F657" s="319" t="s">
        <v>191</v>
      </c>
      <c r="H657" s="320">
        <v>1.55</v>
      </c>
      <c r="L657" s="316"/>
      <c r="M657" s="321"/>
      <c r="N657" s="322"/>
      <c r="O657" s="322"/>
      <c r="P657" s="322"/>
      <c r="Q657" s="322"/>
      <c r="R657" s="322"/>
      <c r="S657" s="322"/>
      <c r="T657" s="323"/>
      <c r="AT657" s="318" t="s">
        <v>188</v>
      </c>
      <c r="AU657" s="318" t="s">
        <v>77</v>
      </c>
      <c r="AV657" s="317" t="s">
        <v>184</v>
      </c>
      <c r="AW657" s="317" t="s">
        <v>31</v>
      </c>
      <c r="AX657" s="317" t="s">
        <v>75</v>
      </c>
      <c r="AY657" s="318" t="s">
        <v>177</v>
      </c>
    </row>
    <row r="658" spans="2:65" s="921" customFormat="1" ht="25.5" customHeight="1">
      <c r="B658" s="207"/>
      <c r="C658" s="286" t="s">
        <v>889</v>
      </c>
      <c r="D658" s="286" t="s">
        <v>179</v>
      </c>
      <c r="E658" s="287" t="s">
        <v>890</v>
      </c>
      <c r="F658" s="288" t="s">
        <v>891</v>
      </c>
      <c r="G658" s="289" t="s">
        <v>182</v>
      </c>
      <c r="H658" s="290">
        <v>73.5</v>
      </c>
      <c r="I658" s="926"/>
      <c r="J658" s="291">
        <f>ROUND(I658*H658,2)</f>
        <v>0</v>
      </c>
      <c r="K658" s="288" t="s">
        <v>183</v>
      </c>
      <c r="L658" s="207"/>
      <c r="M658" s="292" t="s">
        <v>5</v>
      </c>
      <c r="N658" s="293" t="s">
        <v>39</v>
      </c>
      <c r="O658" s="294">
        <v>1.3420000000000001</v>
      </c>
      <c r="P658" s="294">
        <f>O658*H658</f>
        <v>98.637</v>
      </c>
      <c r="Q658" s="294">
        <v>1.282E-2</v>
      </c>
      <c r="R658" s="294">
        <f>Q658*H658</f>
        <v>0.94226999999999994</v>
      </c>
      <c r="S658" s="294">
        <v>0</v>
      </c>
      <c r="T658" s="295">
        <f>S658*H658</f>
        <v>0</v>
      </c>
      <c r="AR658" s="196" t="s">
        <v>184</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184</v>
      </c>
      <c r="BM658" s="196" t="s">
        <v>892</v>
      </c>
    </row>
    <row r="659" spans="2:65" s="302" customFormat="1">
      <c r="B659" s="301"/>
      <c r="D659" s="297" t="s">
        <v>188</v>
      </c>
      <c r="E659" s="303" t="s">
        <v>5</v>
      </c>
      <c r="F659" s="304" t="s">
        <v>893</v>
      </c>
      <c r="H659" s="305">
        <v>29.4</v>
      </c>
      <c r="L659" s="301"/>
      <c r="M659" s="306"/>
      <c r="N659" s="307"/>
      <c r="O659" s="307"/>
      <c r="P659" s="307"/>
      <c r="Q659" s="307"/>
      <c r="R659" s="307"/>
      <c r="S659" s="307"/>
      <c r="T659" s="308"/>
      <c r="AT659" s="303" t="s">
        <v>188</v>
      </c>
      <c r="AU659" s="303" t="s">
        <v>77</v>
      </c>
      <c r="AV659" s="302" t="s">
        <v>77</v>
      </c>
      <c r="AW659" s="302" t="s">
        <v>31</v>
      </c>
      <c r="AX659" s="302" t="s">
        <v>68</v>
      </c>
      <c r="AY659" s="303" t="s">
        <v>177</v>
      </c>
    </row>
    <row r="660" spans="2:65" s="302" customFormat="1">
      <c r="B660" s="301"/>
      <c r="D660" s="297" t="s">
        <v>188</v>
      </c>
      <c r="E660" s="303" t="s">
        <v>5</v>
      </c>
      <c r="F660" s="304" t="s">
        <v>894</v>
      </c>
      <c r="H660" s="305">
        <v>8.4</v>
      </c>
      <c r="L660" s="301"/>
      <c r="M660" s="306"/>
      <c r="N660" s="307"/>
      <c r="O660" s="307"/>
      <c r="P660" s="307"/>
      <c r="Q660" s="307"/>
      <c r="R660" s="307"/>
      <c r="S660" s="307"/>
      <c r="T660" s="308"/>
      <c r="AT660" s="303" t="s">
        <v>188</v>
      </c>
      <c r="AU660" s="303" t="s">
        <v>77</v>
      </c>
      <c r="AV660" s="302" t="s">
        <v>77</v>
      </c>
      <c r="AW660" s="302" t="s">
        <v>31</v>
      </c>
      <c r="AX660" s="302" t="s">
        <v>68</v>
      </c>
      <c r="AY660" s="303" t="s">
        <v>177</v>
      </c>
    </row>
    <row r="661" spans="2:65" s="302" customFormat="1">
      <c r="B661" s="301"/>
      <c r="D661" s="297" t="s">
        <v>188</v>
      </c>
      <c r="E661" s="303" t="s">
        <v>5</v>
      </c>
      <c r="F661" s="304" t="s">
        <v>895</v>
      </c>
      <c r="H661" s="305">
        <v>9.24</v>
      </c>
      <c r="L661" s="301"/>
      <c r="M661" s="306"/>
      <c r="N661" s="307"/>
      <c r="O661" s="307"/>
      <c r="P661" s="307"/>
      <c r="Q661" s="307"/>
      <c r="R661" s="307"/>
      <c r="S661" s="307"/>
      <c r="T661" s="308"/>
      <c r="AT661" s="303" t="s">
        <v>188</v>
      </c>
      <c r="AU661" s="303" t="s">
        <v>77</v>
      </c>
      <c r="AV661" s="302" t="s">
        <v>77</v>
      </c>
      <c r="AW661" s="302" t="s">
        <v>31</v>
      </c>
      <c r="AX661" s="302" t="s">
        <v>68</v>
      </c>
      <c r="AY661" s="303" t="s">
        <v>177</v>
      </c>
    </row>
    <row r="662" spans="2:65" s="302" customFormat="1">
      <c r="B662" s="301"/>
      <c r="D662" s="297" t="s">
        <v>188</v>
      </c>
      <c r="E662" s="303" t="s">
        <v>5</v>
      </c>
      <c r="F662" s="304" t="s">
        <v>896</v>
      </c>
      <c r="H662" s="305">
        <v>2.44</v>
      </c>
      <c r="L662" s="301"/>
      <c r="M662" s="306"/>
      <c r="N662" s="307"/>
      <c r="O662" s="307"/>
      <c r="P662" s="307"/>
      <c r="Q662" s="307"/>
      <c r="R662" s="307"/>
      <c r="S662" s="307"/>
      <c r="T662" s="308"/>
      <c r="AT662" s="303" t="s">
        <v>188</v>
      </c>
      <c r="AU662" s="303" t="s">
        <v>77</v>
      </c>
      <c r="AV662" s="302" t="s">
        <v>77</v>
      </c>
      <c r="AW662" s="302" t="s">
        <v>31</v>
      </c>
      <c r="AX662" s="302" t="s">
        <v>68</v>
      </c>
      <c r="AY662" s="303" t="s">
        <v>177</v>
      </c>
    </row>
    <row r="663" spans="2:65" s="310" customFormat="1">
      <c r="B663" s="309"/>
      <c r="D663" s="297" t="s">
        <v>188</v>
      </c>
      <c r="E663" s="311" t="s">
        <v>5</v>
      </c>
      <c r="F663" s="312" t="s">
        <v>736</v>
      </c>
      <c r="H663" s="311" t="s">
        <v>5</v>
      </c>
      <c r="L663" s="309"/>
      <c r="M663" s="313"/>
      <c r="N663" s="314"/>
      <c r="O663" s="314"/>
      <c r="P663" s="314"/>
      <c r="Q663" s="314"/>
      <c r="R663" s="314"/>
      <c r="S663" s="314"/>
      <c r="T663" s="315"/>
      <c r="AT663" s="311" t="s">
        <v>188</v>
      </c>
      <c r="AU663" s="311" t="s">
        <v>77</v>
      </c>
      <c r="AV663" s="310" t="s">
        <v>75</v>
      </c>
      <c r="AW663" s="310" t="s">
        <v>31</v>
      </c>
      <c r="AX663" s="310" t="s">
        <v>68</v>
      </c>
      <c r="AY663" s="311" t="s">
        <v>177</v>
      </c>
    </row>
    <row r="664" spans="2:65" s="302" customFormat="1">
      <c r="B664" s="301"/>
      <c r="D664" s="297" t="s">
        <v>188</v>
      </c>
      <c r="E664" s="303" t="s">
        <v>5</v>
      </c>
      <c r="F664" s="304" t="s">
        <v>897</v>
      </c>
      <c r="H664" s="305">
        <v>18.18</v>
      </c>
      <c r="L664" s="301"/>
      <c r="M664" s="306"/>
      <c r="N664" s="307"/>
      <c r="O664" s="307"/>
      <c r="P664" s="307"/>
      <c r="Q664" s="307"/>
      <c r="R664" s="307"/>
      <c r="S664" s="307"/>
      <c r="T664" s="308"/>
      <c r="AT664" s="303" t="s">
        <v>188</v>
      </c>
      <c r="AU664" s="303" t="s">
        <v>77</v>
      </c>
      <c r="AV664" s="302" t="s">
        <v>77</v>
      </c>
      <c r="AW664" s="302" t="s">
        <v>31</v>
      </c>
      <c r="AX664" s="302" t="s">
        <v>68</v>
      </c>
      <c r="AY664" s="303" t="s">
        <v>177</v>
      </c>
    </row>
    <row r="665" spans="2:65" s="302" customFormat="1">
      <c r="B665" s="301"/>
      <c r="D665" s="297" t="s">
        <v>188</v>
      </c>
      <c r="E665" s="303" t="s">
        <v>5</v>
      </c>
      <c r="F665" s="304" t="s">
        <v>898</v>
      </c>
      <c r="H665" s="305">
        <v>5.84</v>
      </c>
      <c r="L665" s="301"/>
      <c r="M665" s="306"/>
      <c r="N665" s="307"/>
      <c r="O665" s="307"/>
      <c r="P665" s="307"/>
      <c r="Q665" s="307"/>
      <c r="R665" s="307"/>
      <c r="S665" s="307"/>
      <c r="T665" s="308"/>
      <c r="AT665" s="303" t="s">
        <v>188</v>
      </c>
      <c r="AU665" s="303" t="s">
        <v>77</v>
      </c>
      <c r="AV665" s="302" t="s">
        <v>77</v>
      </c>
      <c r="AW665" s="302" t="s">
        <v>31</v>
      </c>
      <c r="AX665" s="302" t="s">
        <v>68</v>
      </c>
      <c r="AY665" s="303" t="s">
        <v>177</v>
      </c>
    </row>
    <row r="666" spans="2:65" s="310" customFormat="1">
      <c r="B666" s="309"/>
      <c r="D666" s="297" t="s">
        <v>188</v>
      </c>
      <c r="E666" s="311" t="s">
        <v>5</v>
      </c>
      <c r="F666" s="312" t="s">
        <v>739</v>
      </c>
      <c r="H666" s="311" t="s">
        <v>5</v>
      </c>
      <c r="L666" s="309"/>
      <c r="M666" s="313"/>
      <c r="N666" s="314"/>
      <c r="O666" s="314"/>
      <c r="P666" s="314"/>
      <c r="Q666" s="314"/>
      <c r="R666" s="314"/>
      <c r="S666" s="314"/>
      <c r="T666" s="315"/>
      <c r="AT666" s="311" t="s">
        <v>188</v>
      </c>
      <c r="AU666" s="311" t="s">
        <v>77</v>
      </c>
      <c r="AV666" s="310" t="s">
        <v>75</v>
      </c>
      <c r="AW666" s="310" t="s">
        <v>31</v>
      </c>
      <c r="AX666" s="310" t="s">
        <v>68</v>
      </c>
      <c r="AY666" s="311" t="s">
        <v>177</v>
      </c>
    </row>
    <row r="667" spans="2:65" s="317" customFormat="1">
      <c r="B667" s="316"/>
      <c r="D667" s="297" t="s">
        <v>188</v>
      </c>
      <c r="E667" s="318" t="s">
        <v>5</v>
      </c>
      <c r="F667" s="319" t="s">
        <v>191</v>
      </c>
      <c r="H667" s="320">
        <v>73.5</v>
      </c>
      <c r="L667" s="316"/>
      <c r="M667" s="321"/>
      <c r="N667" s="322"/>
      <c r="O667" s="322"/>
      <c r="P667" s="322"/>
      <c r="Q667" s="322"/>
      <c r="R667" s="322"/>
      <c r="S667" s="322"/>
      <c r="T667" s="323"/>
      <c r="AT667" s="318" t="s">
        <v>188</v>
      </c>
      <c r="AU667" s="318" t="s">
        <v>77</v>
      </c>
      <c r="AV667" s="317" t="s">
        <v>184</v>
      </c>
      <c r="AW667" s="317" t="s">
        <v>31</v>
      </c>
      <c r="AX667" s="317" t="s">
        <v>75</v>
      </c>
      <c r="AY667" s="318" t="s">
        <v>177</v>
      </c>
    </row>
    <row r="668" spans="2:65" s="921" customFormat="1" ht="25.5" customHeight="1">
      <c r="B668" s="207"/>
      <c r="C668" s="286" t="s">
        <v>899</v>
      </c>
      <c r="D668" s="286" t="s">
        <v>179</v>
      </c>
      <c r="E668" s="287" t="s">
        <v>900</v>
      </c>
      <c r="F668" s="288" t="s">
        <v>901</v>
      </c>
      <c r="G668" s="289" t="s">
        <v>182</v>
      </c>
      <c r="H668" s="290">
        <v>73.5</v>
      </c>
      <c r="I668" s="926"/>
      <c r="J668" s="291">
        <f>ROUND(I668*H668,2)</f>
        <v>0</v>
      </c>
      <c r="K668" s="288" t="s">
        <v>183</v>
      </c>
      <c r="L668" s="207"/>
      <c r="M668" s="292" t="s">
        <v>5</v>
      </c>
      <c r="N668" s="293" t="s">
        <v>39</v>
      </c>
      <c r="O668" s="294">
        <v>0.33800000000000002</v>
      </c>
      <c r="P668" s="294">
        <f>O668*H668</f>
        <v>24.843</v>
      </c>
      <c r="Q668" s="294">
        <v>0</v>
      </c>
      <c r="R668" s="294">
        <f>Q668*H668</f>
        <v>0</v>
      </c>
      <c r="S668" s="294">
        <v>0</v>
      </c>
      <c r="T668" s="295">
        <f>S668*H668</f>
        <v>0</v>
      </c>
      <c r="AR668" s="196" t="s">
        <v>184</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184</v>
      </c>
      <c r="BM668" s="196" t="s">
        <v>902</v>
      </c>
    </row>
    <row r="669" spans="2:65" s="921" customFormat="1" ht="25.5" customHeight="1">
      <c r="B669" s="207"/>
      <c r="C669" s="286" t="s">
        <v>903</v>
      </c>
      <c r="D669" s="286" t="s">
        <v>179</v>
      </c>
      <c r="E669" s="287" t="s">
        <v>904</v>
      </c>
      <c r="F669" s="288" t="s">
        <v>905</v>
      </c>
      <c r="G669" s="289" t="s">
        <v>906</v>
      </c>
      <c r="H669" s="290">
        <v>112.4</v>
      </c>
      <c r="I669" s="926"/>
      <c r="J669" s="291">
        <f>ROUND(I669*H669,2)</f>
        <v>0</v>
      </c>
      <c r="K669" s="288" t="s">
        <v>183</v>
      </c>
      <c r="L669" s="207"/>
      <c r="M669" s="292" t="s">
        <v>5</v>
      </c>
      <c r="N669" s="293" t="s">
        <v>39</v>
      </c>
      <c r="O669" s="294">
        <v>0.379</v>
      </c>
      <c r="P669" s="294">
        <f>O669*H669</f>
        <v>42.599600000000002</v>
      </c>
      <c r="Q669" s="294">
        <v>0.11046</v>
      </c>
      <c r="R669" s="294">
        <f>Q669*H669</f>
        <v>12.415704000000002</v>
      </c>
      <c r="S669" s="294">
        <v>0</v>
      </c>
      <c r="T669" s="295">
        <f>S669*H669</f>
        <v>0</v>
      </c>
      <c r="AR669" s="196" t="s">
        <v>184</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184</v>
      </c>
      <c r="BM669" s="196" t="s">
        <v>907</v>
      </c>
    </row>
    <row r="670" spans="2:65" s="302" customFormat="1">
      <c r="B670" s="301"/>
      <c r="D670" s="297" t="s">
        <v>188</v>
      </c>
      <c r="E670" s="303" t="s">
        <v>5</v>
      </c>
      <c r="F670" s="304" t="s">
        <v>908</v>
      </c>
      <c r="H670" s="305">
        <v>109.2</v>
      </c>
      <c r="L670" s="301"/>
      <c r="M670" s="306"/>
      <c r="N670" s="307"/>
      <c r="O670" s="307"/>
      <c r="P670" s="307"/>
      <c r="Q670" s="307"/>
      <c r="R670" s="307"/>
      <c r="S670" s="307"/>
      <c r="T670" s="308"/>
      <c r="AT670" s="303" t="s">
        <v>188</v>
      </c>
      <c r="AU670" s="303" t="s">
        <v>77</v>
      </c>
      <c r="AV670" s="302" t="s">
        <v>77</v>
      </c>
      <c r="AW670" s="302" t="s">
        <v>31</v>
      </c>
      <c r="AX670" s="302" t="s">
        <v>68</v>
      </c>
      <c r="AY670" s="303" t="s">
        <v>177</v>
      </c>
    </row>
    <row r="671" spans="2:65" s="310" customFormat="1">
      <c r="B671" s="309"/>
      <c r="D671" s="297" t="s">
        <v>188</v>
      </c>
      <c r="E671" s="311" t="s">
        <v>5</v>
      </c>
      <c r="F671" s="312" t="s">
        <v>909</v>
      </c>
      <c r="H671" s="311" t="s">
        <v>5</v>
      </c>
      <c r="L671" s="309"/>
      <c r="M671" s="313"/>
      <c r="N671" s="314"/>
      <c r="O671" s="314"/>
      <c r="P671" s="314"/>
      <c r="Q671" s="314"/>
      <c r="R671" s="314"/>
      <c r="S671" s="314"/>
      <c r="T671" s="315"/>
      <c r="AT671" s="311" t="s">
        <v>188</v>
      </c>
      <c r="AU671" s="311" t="s">
        <v>77</v>
      </c>
      <c r="AV671" s="310" t="s">
        <v>75</v>
      </c>
      <c r="AW671" s="310" t="s">
        <v>31</v>
      </c>
      <c r="AX671" s="310" t="s">
        <v>68</v>
      </c>
      <c r="AY671" s="311" t="s">
        <v>177</v>
      </c>
    </row>
    <row r="672" spans="2:65" s="302" customFormat="1">
      <c r="B672" s="301"/>
      <c r="D672" s="297" t="s">
        <v>188</v>
      </c>
      <c r="E672" s="303" t="s">
        <v>5</v>
      </c>
      <c r="F672" s="304" t="s">
        <v>910</v>
      </c>
      <c r="H672" s="305">
        <v>3.2</v>
      </c>
      <c r="L672" s="301"/>
      <c r="M672" s="306"/>
      <c r="N672" s="307"/>
      <c r="O672" s="307"/>
      <c r="P672" s="307"/>
      <c r="Q672" s="307"/>
      <c r="R672" s="307"/>
      <c r="S672" s="307"/>
      <c r="T672" s="308"/>
      <c r="AT672" s="303" t="s">
        <v>188</v>
      </c>
      <c r="AU672" s="303" t="s">
        <v>77</v>
      </c>
      <c r="AV672" s="302" t="s">
        <v>77</v>
      </c>
      <c r="AW672" s="302" t="s">
        <v>31</v>
      </c>
      <c r="AX672" s="302" t="s">
        <v>68</v>
      </c>
      <c r="AY672" s="303" t="s">
        <v>177</v>
      </c>
    </row>
    <row r="673" spans="2:65" s="310" customFormat="1">
      <c r="B673" s="309"/>
      <c r="D673" s="297" t="s">
        <v>188</v>
      </c>
      <c r="E673" s="311" t="s">
        <v>5</v>
      </c>
      <c r="F673" s="312" t="s">
        <v>612</v>
      </c>
      <c r="H673" s="311" t="s">
        <v>5</v>
      </c>
      <c r="L673" s="309"/>
      <c r="M673" s="313"/>
      <c r="N673" s="314"/>
      <c r="O673" s="314"/>
      <c r="P673" s="314"/>
      <c r="Q673" s="314"/>
      <c r="R673" s="314"/>
      <c r="S673" s="314"/>
      <c r="T673" s="315"/>
      <c r="AT673" s="311" t="s">
        <v>188</v>
      </c>
      <c r="AU673" s="311" t="s">
        <v>77</v>
      </c>
      <c r="AV673" s="310" t="s">
        <v>75</v>
      </c>
      <c r="AW673" s="310" t="s">
        <v>31</v>
      </c>
      <c r="AX673" s="310" t="s">
        <v>68</v>
      </c>
      <c r="AY673" s="311" t="s">
        <v>177</v>
      </c>
    </row>
    <row r="674" spans="2:65" s="317" customFormat="1">
      <c r="B674" s="316"/>
      <c r="D674" s="297" t="s">
        <v>188</v>
      </c>
      <c r="E674" s="318" t="s">
        <v>5</v>
      </c>
      <c r="F674" s="319" t="s">
        <v>191</v>
      </c>
      <c r="H674" s="320">
        <v>112.4</v>
      </c>
      <c r="L674" s="316"/>
      <c r="M674" s="321"/>
      <c r="N674" s="322"/>
      <c r="O674" s="322"/>
      <c r="P674" s="322"/>
      <c r="Q674" s="322"/>
      <c r="R674" s="322"/>
      <c r="S674" s="322"/>
      <c r="T674" s="323"/>
      <c r="AT674" s="318" t="s">
        <v>188</v>
      </c>
      <c r="AU674" s="318" t="s">
        <v>77</v>
      </c>
      <c r="AV674" s="317" t="s">
        <v>184</v>
      </c>
      <c r="AW674" s="317" t="s">
        <v>31</v>
      </c>
      <c r="AX674" s="317" t="s">
        <v>75</v>
      </c>
      <c r="AY674" s="318" t="s">
        <v>177</v>
      </c>
    </row>
    <row r="675" spans="2:65" s="921" customFormat="1" ht="25.5" customHeight="1">
      <c r="B675" s="207"/>
      <c r="C675" s="286" t="s">
        <v>911</v>
      </c>
      <c r="D675" s="286" t="s">
        <v>179</v>
      </c>
      <c r="E675" s="287" t="s">
        <v>912</v>
      </c>
      <c r="F675" s="288" t="s">
        <v>913</v>
      </c>
      <c r="G675" s="289" t="s">
        <v>182</v>
      </c>
      <c r="H675" s="290">
        <v>23.88</v>
      </c>
      <c r="I675" s="926"/>
      <c r="J675" s="291">
        <f>ROUND(I675*H675,2)</f>
        <v>0</v>
      </c>
      <c r="K675" s="288" t="s">
        <v>183</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184</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184</v>
      </c>
      <c r="BM675" s="196" t="s">
        <v>914</v>
      </c>
    </row>
    <row r="676" spans="2:65" s="921" customFormat="1" ht="27">
      <c r="B676" s="207"/>
      <c r="D676" s="297" t="s">
        <v>186</v>
      </c>
      <c r="F676" s="298" t="s">
        <v>915</v>
      </c>
      <c r="L676" s="207"/>
      <c r="M676" s="299"/>
      <c r="N676" s="925"/>
      <c r="O676" s="925"/>
      <c r="P676" s="925"/>
      <c r="Q676" s="925"/>
      <c r="R676" s="925"/>
      <c r="S676" s="925"/>
      <c r="T676" s="300"/>
      <c r="AT676" s="196" t="s">
        <v>186</v>
      </c>
      <c r="AU676" s="196" t="s">
        <v>77</v>
      </c>
    </row>
    <row r="677" spans="2:65" s="302" customFormat="1">
      <c r="B677" s="301"/>
      <c r="D677" s="297" t="s">
        <v>188</v>
      </c>
      <c r="E677" s="303" t="s">
        <v>5</v>
      </c>
      <c r="F677" s="304" t="s">
        <v>916</v>
      </c>
      <c r="H677" s="305">
        <v>23.4</v>
      </c>
      <c r="L677" s="301"/>
      <c r="M677" s="306"/>
      <c r="N677" s="307"/>
      <c r="O677" s="307"/>
      <c r="P677" s="307"/>
      <c r="Q677" s="307"/>
      <c r="R677" s="307"/>
      <c r="S677" s="307"/>
      <c r="T677" s="308"/>
      <c r="AT677" s="303" t="s">
        <v>188</v>
      </c>
      <c r="AU677" s="303" t="s">
        <v>77</v>
      </c>
      <c r="AV677" s="302" t="s">
        <v>77</v>
      </c>
      <c r="AW677" s="302" t="s">
        <v>31</v>
      </c>
      <c r="AX677" s="302" t="s">
        <v>68</v>
      </c>
      <c r="AY677" s="303" t="s">
        <v>177</v>
      </c>
    </row>
    <row r="678" spans="2:65" s="302" customFormat="1">
      <c r="B678" s="301"/>
      <c r="D678" s="297" t="s">
        <v>188</v>
      </c>
      <c r="E678" s="303" t="s">
        <v>5</v>
      </c>
      <c r="F678" s="304" t="s">
        <v>917</v>
      </c>
      <c r="H678" s="305">
        <v>0.48</v>
      </c>
      <c r="L678" s="301"/>
      <c r="M678" s="306"/>
      <c r="N678" s="307"/>
      <c r="O678" s="307"/>
      <c r="P678" s="307"/>
      <c r="Q678" s="307"/>
      <c r="R678" s="307"/>
      <c r="S678" s="307"/>
      <c r="T678" s="308"/>
      <c r="AT678" s="303" t="s">
        <v>188</v>
      </c>
      <c r="AU678" s="303" t="s">
        <v>77</v>
      </c>
      <c r="AV678" s="302" t="s">
        <v>77</v>
      </c>
      <c r="AW678" s="302" t="s">
        <v>31</v>
      </c>
      <c r="AX678" s="302" t="s">
        <v>68</v>
      </c>
      <c r="AY678" s="303" t="s">
        <v>177</v>
      </c>
    </row>
    <row r="679" spans="2:65" s="317" customFormat="1">
      <c r="B679" s="316"/>
      <c r="D679" s="297" t="s">
        <v>188</v>
      </c>
      <c r="E679" s="318" t="s">
        <v>5</v>
      </c>
      <c r="F679" s="319" t="s">
        <v>191</v>
      </c>
      <c r="H679" s="320">
        <v>23.88</v>
      </c>
      <c r="L679" s="316"/>
      <c r="M679" s="321"/>
      <c r="N679" s="322"/>
      <c r="O679" s="322"/>
      <c r="P679" s="322"/>
      <c r="Q679" s="322"/>
      <c r="R679" s="322"/>
      <c r="S679" s="322"/>
      <c r="T679" s="323"/>
      <c r="AT679" s="318" t="s">
        <v>188</v>
      </c>
      <c r="AU679" s="318" t="s">
        <v>77</v>
      </c>
      <c r="AV679" s="317" t="s">
        <v>184</v>
      </c>
      <c r="AW679" s="317" t="s">
        <v>31</v>
      </c>
      <c r="AX679" s="317" t="s">
        <v>75</v>
      </c>
      <c r="AY679" s="318" t="s">
        <v>177</v>
      </c>
    </row>
    <row r="680" spans="2:65" s="921" customFormat="1" ht="25.5" customHeight="1">
      <c r="B680" s="207"/>
      <c r="C680" s="286" t="s">
        <v>918</v>
      </c>
      <c r="D680" s="286" t="s">
        <v>179</v>
      </c>
      <c r="E680" s="287" t="s">
        <v>919</v>
      </c>
      <c r="F680" s="288" t="s">
        <v>920</v>
      </c>
      <c r="G680" s="289" t="s">
        <v>182</v>
      </c>
      <c r="H680" s="290">
        <v>23.88</v>
      </c>
      <c r="I680" s="926"/>
      <c r="J680" s="291">
        <f>ROUND(I680*H680,2)</f>
        <v>0</v>
      </c>
      <c r="K680" s="288" t="s">
        <v>183</v>
      </c>
      <c r="L680" s="207"/>
      <c r="M680" s="292" t="s">
        <v>5</v>
      </c>
      <c r="N680" s="293" t="s">
        <v>39</v>
      </c>
      <c r="O680" s="294">
        <v>0.26</v>
      </c>
      <c r="P680" s="294">
        <f>O680*H680</f>
        <v>6.2088000000000001</v>
      </c>
      <c r="Q680" s="294">
        <v>0</v>
      </c>
      <c r="R680" s="294">
        <f>Q680*H680</f>
        <v>0</v>
      </c>
      <c r="S680" s="294">
        <v>0</v>
      </c>
      <c r="T680" s="295">
        <f>S680*H680</f>
        <v>0</v>
      </c>
      <c r="AR680" s="196" t="s">
        <v>184</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184</v>
      </c>
      <c r="BM680" s="196" t="s">
        <v>921</v>
      </c>
    </row>
    <row r="681" spans="2:65" s="921" customFormat="1" ht="27">
      <c r="B681" s="207"/>
      <c r="D681" s="297" t="s">
        <v>186</v>
      </c>
      <c r="F681" s="298" t="s">
        <v>915</v>
      </c>
      <c r="L681" s="207"/>
      <c r="M681" s="299"/>
      <c r="N681" s="925"/>
      <c r="O681" s="925"/>
      <c r="P681" s="925"/>
      <c r="Q681" s="925"/>
      <c r="R681" s="925"/>
      <c r="S681" s="925"/>
      <c r="T681" s="300"/>
      <c r="AT681" s="196" t="s">
        <v>186</v>
      </c>
      <c r="AU681" s="196" t="s">
        <v>77</v>
      </c>
    </row>
    <row r="682" spans="2:65" s="274" customFormat="1" ht="29.85" customHeight="1">
      <c r="B682" s="273"/>
      <c r="D682" s="275" t="s">
        <v>67</v>
      </c>
      <c r="E682" s="284" t="s">
        <v>211</v>
      </c>
      <c r="F682" s="284" t="s">
        <v>922</v>
      </c>
      <c r="J682" s="285">
        <f>BK682</f>
        <v>0</v>
      </c>
      <c r="L682" s="273"/>
      <c r="M682" s="278"/>
      <c r="N682" s="279"/>
      <c r="O682" s="279"/>
      <c r="P682" s="280">
        <f>SUM(P683:P850)</f>
        <v>3363.2128959999995</v>
      </c>
      <c r="Q682" s="279"/>
      <c r="R682" s="280">
        <f>SUM(R683:R850)</f>
        <v>768.18829091999987</v>
      </c>
      <c r="S682" s="279"/>
      <c r="T682" s="281">
        <f>SUM(T683:T850)</f>
        <v>0</v>
      </c>
      <c r="AR682" s="275" t="s">
        <v>75</v>
      </c>
      <c r="AT682" s="282" t="s">
        <v>67</v>
      </c>
      <c r="AU682" s="282" t="s">
        <v>75</v>
      </c>
      <c r="AY682" s="275" t="s">
        <v>177</v>
      </c>
      <c r="BK682" s="283">
        <f>SUM(BK683:BK850)</f>
        <v>0</v>
      </c>
    </row>
    <row r="683" spans="2:65" s="921" customFormat="1" ht="38.25" customHeight="1">
      <c r="B683" s="207"/>
      <c r="C683" s="286" t="s">
        <v>923</v>
      </c>
      <c r="D683" s="286" t="s">
        <v>179</v>
      </c>
      <c r="E683" s="287" t="s">
        <v>924</v>
      </c>
      <c r="F683" s="288" t="s">
        <v>925</v>
      </c>
      <c r="G683" s="289" t="s">
        <v>182</v>
      </c>
      <c r="H683" s="290">
        <v>68.430000000000007</v>
      </c>
      <c r="I683" s="926"/>
      <c r="J683" s="291">
        <f>ROUND(I683*H683,2)</f>
        <v>0</v>
      </c>
      <c r="K683" s="288" t="s">
        <v>183</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184</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184</v>
      </c>
      <c r="BM683" s="196" t="s">
        <v>926</v>
      </c>
    </row>
    <row r="684" spans="2:65" s="921" customFormat="1" ht="67.5">
      <c r="B684" s="207"/>
      <c r="D684" s="297" t="s">
        <v>186</v>
      </c>
      <c r="F684" s="298" t="s">
        <v>927</v>
      </c>
      <c r="L684" s="207"/>
      <c r="M684" s="299"/>
      <c r="N684" s="925"/>
      <c r="O684" s="925"/>
      <c r="P684" s="925"/>
      <c r="Q684" s="925"/>
      <c r="R684" s="925"/>
      <c r="S684" s="925"/>
      <c r="T684" s="300"/>
      <c r="AT684" s="196" t="s">
        <v>186</v>
      </c>
      <c r="AU684" s="196" t="s">
        <v>77</v>
      </c>
    </row>
    <row r="685" spans="2:65" s="302" customFormat="1">
      <c r="B685" s="301"/>
      <c r="D685" s="297" t="s">
        <v>188</v>
      </c>
      <c r="E685" s="303" t="s">
        <v>5</v>
      </c>
      <c r="F685" s="304" t="s">
        <v>928</v>
      </c>
      <c r="H685" s="305">
        <v>45.5</v>
      </c>
      <c r="L685" s="301"/>
      <c r="M685" s="306"/>
      <c r="N685" s="307"/>
      <c r="O685" s="307"/>
      <c r="P685" s="307"/>
      <c r="Q685" s="307"/>
      <c r="R685" s="307"/>
      <c r="S685" s="307"/>
      <c r="T685" s="308"/>
      <c r="AT685" s="303" t="s">
        <v>188</v>
      </c>
      <c r="AU685" s="303" t="s">
        <v>77</v>
      </c>
      <c r="AV685" s="302" t="s">
        <v>77</v>
      </c>
      <c r="AW685" s="302" t="s">
        <v>31</v>
      </c>
      <c r="AX685" s="302" t="s">
        <v>68</v>
      </c>
      <c r="AY685" s="303" t="s">
        <v>177</v>
      </c>
    </row>
    <row r="686" spans="2:65" s="310" customFormat="1">
      <c r="B686" s="309"/>
      <c r="D686" s="297" t="s">
        <v>188</v>
      </c>
      <c r="E686" s="311" t="s">
        <v>5</v>
      </c>
      <c r="F686" s="312" t="s">
        <v>736</v>
      </c>
      <c r="H686" s="311" t="s">
        <v>5</v>
      </c>
      <c r="L686" s="309"/>
      <c r="M686" s="313"/>
      <c r="N686" s="314"/>
      <c r="O686" s="314"/>
      <c r="P686" s="314"/>
      <c r="Q686" s="314"/>
      <c r="R686" s="314"/>
      <c r="S686" s="314"/>
      <c r="T686" s="315"/>
      <c r="AT686" s="311" t="s">
        <v>188</v>
      </c>
      <c r="AU686" s="311" t="s">
        <v>77</v>
      </c>
      <c r="AV686" s="310" t="s">
        <v>75</v>
      </c>
      <c r="AW686" s="310" t="s">
        <v>31</v>
      </c>
      <c r="AX686" s="310" t="s">
        <v>68</v>
      </c>
      <c r="AY686" s="311" t="s">
        <v>177</v>
      </c>
    </row>
    <row r="687" spans="2:65" s="302" customFormat="1">
      <c r="B687" s="301"/>
      <c r="D687" s="297" t="s">
        <v>188</v>
      </c>
      <c r="E687" s="303" t="s">
        <v>5</v>
      </c>
      <c r="F687" s="304" t="s">
        <v>929</v>
      </c>
      <c r="H687" s="305">
        <v>14.35</v>
      </c>
      <c r="L687" s="301"/>
      <c r="M687" s="306"/>
      <c r="N687" s="307"/>
      <c r="O687" s="307"/>
      <c r="P687" s="307"/>
      <c r="Q687" s="307"/>
      <c r="R687" s="307"/>
      <c r="S687" s="307"/>
      <c r="T687" s="308"/>
      <c r="AT687" s="303" t="s">
        <v>188</v>
      </c>
      <c r="AU687" s="303" t="s">
        <v>77</v>
      </c>
      <c r="AV687" s="302" t="s">
        <v>77</v>
      </c>
      <c r="AW687" s="302" t="s">
        <v>31</v>
      </c>
      <c r="AX687" s="302" t="s">
        <v>68</v>
      </c>
      <c r="AY687" s="303" t="s">
        <v>177</v>
      </c>
    </row>
    <row r="688" spans="2:65" s="310" customFormat="1">
      <c r="B688" s="309"/>
      <c r="D688" s="297" t="s">
        <v>188</v>
      </c>
      <c r="E688" s="311" t="s">
        <v>5</v>
      </c>
      <c r="F688" s="312" t="s">
        <v>739</v>
      </c>
      <c r="H688" s="311" t="s">
        <v>5</v>
      </c>
      <c r="L688" s="309"/>
      <c r="M688" s="313"/>
      <c r="N688" s="314"/>
      <c r="O688" s="314"/>
      <c r="P688" s="314"/>
      <c r="Q688" s="314"/>
      <c r="R688" s="314"/>
      <c r="S688" s="314"/>
      <c r="T688" s="315"/>
      <c r="AT688" s="311" t="s">
        <v>188</v>
      </c>
      <c r="AU688" s="311" t="s">
        <v>77</v>
      </c>
      <c r="AV688" s="310" t="s">
        <v>75</v>
      </c>
      <c r="AW688" s="310" t="s">
        <v>31</v>
      </c>
      <c r="AX688" s="310" t="s">
        <v>68</v>
      </c>
      <c r="AY688" s="311" t="s">
        <v>177</v>
      </c>
    </row>
    <row r="689" spans="2:65" s="302" customFormat="1">
      <c r="B689" s="301"/>
      <c r="D689" s="297" t="s">
        <v>188</v>
      </c>
      <c r="E689" s="303" t="s">
        <v>5</v>
      </c>
      <c r="F689" s="304" t="s">
        <v>930</v>
      </c>
      <c r="H689" s="305">
        <v>8.58</v>
      </c>
      <c r="L689" s="301"/>
      <c r="M689" s="306"/>
      <c r="N689" s="307"/>
      <c r="O689" s="307"/>
      <c r="P689" s="307"/>
      <c r="Q689" s="307"/>
      <c r="R689" s="307"/>
      <c r="S689" s="307"/>
      <c r="T689" s="308"/>
      <c r="AT689" s="303" t="s">
        <v>188</v>
      </c>
      <c r="AU689" s="303" t="s">
        <v>77</v>
      </c>
      <c r="AV689" s="302" t="s">
        <v>77</v>
      </c>
      <c r="AW689" s="302" t="s">
        <v>31</v>
      </c>
      <c r="AX689" s="302" t="s">
        <v>68</v>
      </c>
      <c r="AY689" s="303" t="s">
        <v>177</v>
      </c>
    </row>
    <row r="690" spans="2:65" s="310" customFormat="1">
      <c r="B690" s="309"/>
      <c r="D690" s="297" t="s">
        <v>188</v>
      </c>
      <c r="E690" s="311" t="s">
        <v>5</v>
      </c>
      <c r="F690" s="312" t="s">
        <v>931</v>
      </c>
      <c r="H690" s="311" t="s">
        <v>5</v>
      </c>
      <c r="L690" s="309"/>
      <c r="M690" s="313"/>
      <c r="N690" s="314"/>
      <c r="O690" s="314"/>
      <c r="P690" s="314"/>
      <c r="Q690" s="314"/>
      <c r="R690" s="314"/>
      <c r="S690" s="314"/>
      <c r="T690" s="315"/>
      <c r="AT690" s="311" t="s">
        <v>188</v>
      </c>
      <c r="AU690" s="311" t="s">
        <v>77</v>
      </c>
      <c r="AV690" s="310" t="s">
        <v>75</v>
      </c>
      <c r="AW690" s="310" t="s">
        <v>31</v>
      </c>
      <c r="AX690" s="310" t="s">
        <v>68</v>
      </c>
      <c r="AY690" s="311" t="s">
        <v>177</v>
      </c>
    </row>
    <row r="691" spans="2:65" s="317" customFormat="1">
      <c r="B691" s="316"/>
      <c r="D691" s="297" t="s">
        <v>188</v>
      </c>
      <c r="E691" s="318" t="s">
        <v>5</v>
      </c>
      <c r="F691" s="319" t="s">
        <v>191</v>
      </c>
      <c r="H691" s="320">
        <v>68.430000000000007</v>
      </c>
      <c r="L691" s="316"/>
      <c r="M691" s="321"/>
      <c r="N691" s="322"/>
      <c r="O691" s="322"/>
      <c r="P691" s="322"/>
      <c r="Q691" s="322"/>
      <c r="R691" s="322"/>
      <c r="S691" s="322"/>
      <c r="T691" s="323"/>
      <c r="AT691" s="318" t="s">
        <v>188</v>
      </c>
      <c r="AU691" s="318" t="s">
        <v>77</v>
      </c>
      <c r="AV691" s="317" t="s">
        <v>184</v>
      </c>
      <c r="AW691" s="317" t="s">
        <v>31</v>
      </c>
      <c r="AX691" s="317" t="s">
        <v>75</v>
      </c>
      <c r="AY691" s="318" t="s">
        <v>177</v>
      </c>
    </row>
    <row r="692" spans="2:65" s="921" customFormat="1" ht="25.5" customHeight="1">
      <c r="B692" s="207"/>
      <c r="C692" s="286" t="s">
        <v>932</v>
      </c>
      <c r="D692" s="286" t="s">
        <v>179</v>
      </c>
      <c r="E692" s="287" t="s">
        <v>933</v>
      </c>
      <c r="F692" s="288" t="s">
        <v>934</v>
      </c>
      <c r="G692" s="289" t="s">
        <v>182</v>
      </c>
      <c r="H692" s="290">
        <v>68.430000000000007</v>
      </c>
      <c r="I692" s="926"/>
      <c r="J692" s="291">
        <f>ROUND(I692*H692,2)</f>
        <v>0</v>
      </c>
      <c r="K692" s="288" t="s">
        <v>183</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184</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184</v>
      </c>
      <c r="BM692" s="196" t="s">
        <v>935</v>
      </c>
    </row>
    <row r="693" spans="2:65" s="921" customFormat="1" ht="67.5">
      <c r="B693" s="207"/>
      <c r="D693" s="297" t="s">
        <v>186</v>
      </c>
      <c r="F693" s="298" t="s">
        <v>927</v>
      </c>
      <c r="L693" s="207"/>
      <c r="M693" s="299"/>
      <c r="N693" s="925"/>
      <c r="O693" s="925"/>
      <c r="P693" s="925"/>
      <c r="Q693" s="925"/>
      <c r="R693" s="925"/>
      <c r="S693" s="925"/>
      <c r="T693" s="300"/>
      <c r="AT693" s="196" t="s">
        <v>186</v>
      </c>
      <c r="AU693" s="196" t="s">
        <v>77</v>
      </c>
    </row>
    <row r="694" spans="2:65" s="921" customFormat="1" ht="38.25" customHeight="1">
      <c r="B694" s="207"/>
      <c r="C694" s="286" t="s">
        <v>936</v>
      </c>
      <c r="D694" s="286" t="s">
        <v>179</v>
      </c>
      <c r="E694" s="287" t="s">
        <v>937</v>
      </c>
      <c r="F694" s="288" t="s">
        <v>938</v>
      </c>
      <c r="G694" s="289" t="s">
        <v>182</v>
      </c>
      <c r="H694" s="290">
        <v>1653.5740000000001</v>
      </c>
      <c r="I694" s="926"/>
      <c r="J694" s="291">
        <f>ROUND(I694*H694,2)</f>
        <v>0</v>
      </c>
      <c r="K694" s="288" t="s">
        <v>183</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184</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184</v>
      </c>
      <c r="BM694" s="196" t="s">
        <v>939</v>
      </c>
    </row>
    <row r="695" spans="2:65" s="921" customFormat="1" ht="67.5">
      <c r="B695" s="207"/>
      <c r="D695" s="297" t="s">
        <v>186</v>
      </c>
      <c r="F695" s="298" t="s">
        <v>927</v>
      </c>
      <c r="L695" s="207"/>
      <c r="M695" s="299"/>
      <c r="N695" s="925"/>
      <c r="O695" s="925"/>
      <c r="P695" s="925"/>
      <c r="Q695" s="925"/>
      <c r="R695" s="925"/>
      <c r="S695" s="925"/>
      <c r="T695" s="300"/>
      <c r="AT695" s="196" t="s">
        <v>186</v>
      </c>
      <c r="AU695" s="196" t="s">
        <v>77</v>
      </c>
    </row>
    <row r="696" spans="2:65" s="302" customFormat="1">
      <c r="B696" s="301"/>
      <c r="D696" s="297" t="s">
        <v>188</v>
      </c>
      <c r="E696" s="303" t="s">
        <v>5</v>
      </c>
      <c r="F696" s="304" t="s">
        <v>940</v>
      </c>
      <c r="H696" s="305">
        <v>-349.20100000000002</v>
      </c>
      <c r="L696" s="301"/>
      <c r="M696" s="306"/>
      <c r="N696" s="307"/>
      <c r="O696" s="307"/>
      <c r="P696" s="307"/>
      <c r="Q696" s="307"/>
      <c r="R696" s="307"/>
      <c r="S696" s="307"/>
      <c r="T696" s="308"/>
      <c r="AT696" s="303" t="s">
        <v>188</v>
      </c>
      <c r="AU696" s="303" t="s">
        <v>77</v>
      </c>
      <c r="AV696" s="302" t="s">
        <v>77</v>
      </c>
      <c r="AW696" s="302" t="s">
        <v>31</v>
      </c>
      <c r="AX696" s="302" t="s">
        <v>68</v>
      </c>
      <c r="AY696" s="303" t="s">
        <v>177</v>
      </c>
    </row>
    <row r="697" spans="2:65" s="310" customFormat="1">
      <c r="B697" s="309"/>
      <c r="D697" s="297" t="s">
        <v>188</v>
      </c>
      <c r="E697" s="311" t="s">
        <v>5</v>
      </c>
      <c r="F697" s="312" t="s">
        <v>941</v>
      </c>
      <c r="H697" s="311" t="s">
        <v>5</v>
      </c>
      <c r="L697" s="309"/>
      <c r="M697" s="313"/>
      <c r="N697" s="314"/>
      <c r="O697" s="314"/>
      <c r="P697" s="314"/>
      <c r="Q697" s="314"/>
      <c r="R697" s="314"/>
      <c r="S697" s="314"/>
      <c r="T697" s="315"/>
      <c r="AT697" s="311" t="s">
        <v>188</v>
      </c>
      <c r="AU697" s="311" t="s">
        <v>77</v>
      </c>
      <c r="AV697" s="310" t="s">
        <v>75</v>
      </c>
      <c r="AW697" s="310" t="s">
        <v>31</v>
      </c>
      <c r="AX697" s="310" t="s">
        <v>68</v>
      </c>
      <c r="AY697" s="311" t="s">
        <v>177</v>
      </c>
    </row>
    <row r="698" spans="2:65" s="302" customFormat="1">
      <c r="B698" s="301"/>
      <c r="D698" s="297" t="s">
        <v>188</v>
      </c>
      <c r="E698" s="303" t="s">
        <v>5</v>
      </c>
      <c r="F698" s="304" t="s">
        <v>942</v>
      </c>
      <c r="H698" s="305">
        <v>251.58</v>
      </c>
      <c r="L698" s="301"/>
      <c r="M698" s="306"/>
      <c r="N698" s="307"/>
      <c r="O698" s="307"/>
      <c r="P698" s="307"/>
      <c r="Q698" s="307"/>
      <c r="R698" s="307"/>
      <c r="S698" s="307"/>
      <c r="T698" s="308"/>
      <c r="AT698" s="303" t="s">
        <v>188</v>
      </c>
      <c r="AU698" s="303" t="s">
        <v>77</v>
      </c>
      <c r="AV698" s="302" t="s">
        <v>77</v>
      </c>
      <c r="AW698" s="302" t="s">
        <v>31</v>
      </c>
      <c r="AX698" s="302" t="s">
        <v>68</v>
      </c>
      <c r="AY698" s="303" t="s">
        <v>177</v>
      </c>
    </row>
    <row r="699" spans="2:65" s="302" customFormat="1">
      <c r="B699" s="301"/>
      <c r="D699" s="297" t="s">
        <v>188</v>
      </c>
      <c r="E699" s="303" t="s">
        <v>5</v>
      </c>
      <c r="F699" s="304" t="s">
        <v>943</v>
      </c>
      <c r="H699" s="305">
        <v>-24.15</v>
      </c>
      <c r="L699" s="301"/>
      <c r="M699" s="306"/>
      <c r="N699" s="307"/>
      <c r="O699" s="307"/>
      <c r="P699" s="307"/>
      <c r="Q699" s="307"/>
      <c r="R699" s="307"/>
      <c r="S699" s="307"/>
      <c r="T699" s="308"/>
      <c r="AT699" s="303" t="s">
        <v>188</v>
      </c>
      <c r="AU699" s="303" t="s">
        <v>77</v>
      </c>
      <c r="AV699" s="302" t="s">
        <v>77</v>
      </c>
      <c r="AW699" s="302" t="s">
        <v>31</v>
      </c>
      <c r="AX699" s="302" t="s">
        <v>68</v>
      </c>
      <c r="AY699" s="303" t="s">
        <v>177</v>
      </c>
    </row>
    <row r="700" spans="2:65" s="310" customFormat="1">
      <c r="B700" s="309"/>
      <c r="D700" s="297" t="s">
        <v>188</v>
      </c>
      <c r="E700" s="311" t="s">
        <v>5</v>
      </c>
      <c r="F700" s="312" t="s">
        <v>931</v>
      </c>
      <c r="H700" s="311" t="s">
        <v>5</v>
      </c>
      <c r="L700" s="309"/>
      <c r="M700" s="313"/>
      <c r="N700" s="314"/>
      <c r="O700" s="314"/>
      <c r="P700" s="314"/>
      <c r="Q700" s="314"/>
      <c r="R700" s="314"/>
      <c r="S700" s="314"/>
      <c r="T700" s="315"/>
      <c r="AT700" s="311" t="s">
        <v>188</v>
      </c>
      <c r="AU700" s="311" t="s">
        <v>77</v>
      </c>
      <c r="AV700" s="310" t="s">
        <v>75</v>
      </c>
      <c r="AW700" s="310" t="s">
        <v>31</v>
      </c>
      <c r="AX700" s="310" t="s">
        <v>68</v>
      </c>
      <c r="AY700" s="311" t="s">
        <v>177</v>
      </c>
    </row>
    <row r="701" spans="2:65" s="302" customFormat="1">
      <c r="B701" s="301"/>
      <c r="D701" s="297" t="s">
        <v>188</v>
      </c>
      <c r="E701" s="303" t="s">
        <v>5</v>
      </c>
      <c r="F701" s="304" t="s">
        <v>944</v>
      </c>
      <c r="H701" s="305">
        <v>127.92</v>
      </c>
      <c r="L701" s="301"/>
      <c r="M701" s="306"/>
      <c r="N701" s="307"/>
      <c r="O701" s="307"/>
      <c r="P701" s="307"/>
      <c r="Q701" s="307"/>
      <c r="R701" s="307"/>
      <c r="S701" s="307"/>
      <c r="T701" s="308"/>
      <c r="AT701" s="303" t="s">
        <v>188</v>
      </c>
      <c r="AU701" s="303" t="s">
        <v>77</v>
      </c>
      <c r="AV701" s="302" t="s">
        <v>77</v>
      </c>
      <c r="AW701" s="302" t="s">
        <v>31</v>
      </c>
      <c r="AX701" s="302" t="s">
        <v>68</v>
      </c>
      <c r="AY701" s="303" t="s">
        <v>177</v>
      </c>
    </row>
    <row r="702" spans="2:65" s="310" customFormat="1">
      <c r="B702" s="309"/>
      <c r="D702" s="297" t="s">
        <v>188</v>
      </c>
      <c r="E702" s="311" t="s">
        <v>5</v>
      </c>
      <c r="F702" s="312" t="s">
        <v>945</v>
      </c>
      <c r="H702" s="311" t="s">
        <v>5</v>
      </c>
      <c r="L702" s="309"/>
      <c r="M702" s="313"/>
      <c r="N702" s="314"/>
      <c r="O702" s="314"/>
      <c r="P702" s="314"/>
      <c r="Q702" s="314"/>
      <c r="R702" s="314"/>
      <c r="S702" s="314"/>
      <c r="T702" s="315"/>
      <c r="AT702" s="311" t="s">
        <v>188</v>
      </c>
      <c r="AU702" s="311" t="s">
        <v>77</v>
      </c>
      <c r="AV702" s="310" t="s">
        <v>75</v>
      </c>
      <c r="AW702" s="310" t="s">
        <v>31</v>
      </c>
      <c r="AX702" s="310" t="s">
        <v>68</v>
      </c>
      <c r="AY702" s="311" t="s">
        <v>177</v>
      </c>
    </row>
    <row r="703" spans="2:65" s="302" customFormat="1">
      <c r="B703" s="301"/>
      <c r="D703" s="297" t="s">
        <v>188</v>
      </c>
      <c r="E703" s="303" t="s">
        <v>5</v>
      </c>
      <c r="F703" s="304" t="s">
        <v>946</v>
      </c>
      <c r="H703" s="305">
        <v>72.239999999999995</v>
      </c>
      <c r="L703" s="301"/>
      <c r="M703" s="306"/>
      <c r="N703" s="307"/>
      <c r="O703" s="307"/>
      <c r="P703" s="307"/>
      <c r="Q703" s="307"/>
      <c r="R703" s="307"/>
      <c r="S703" s="307"/>
      <c r="T703" s="308"/>
      <c r="AT703" s="303" t="s">
        <v>188</v>
      </c>
      <c r="AU703" s="303" t="s">
        <v>77</v>
      </c>
      <c r="AV703" s="302" t="s">
        <v>77</v>
      </c>
      <c r="AW703" s="302" t="s">
        <v>31</v>
      </c>
      <c r="AX703" s="302" t="s">
        <v>68</v>
      </c>
      <c r="AY703" s="303" t="s">
        <v>177</v>
      </c>
    </row>
    <row r="704" spans="2:65" s="310" customFormat="1">
      <c r="B704" s="309"/>
      <c r="D704" s="297" t="s">
        <v>188</v>
      </c>
      <c r="E704" s="311" t="s">
        <v>5</v>
      </c>
      <c r="F704" s="312" t="s">
        <v>947</v>
      </c>
      <c r="H704" s="311" t="s">
        <v>5</v>
      </c>
      <c r="L704" s="309"/>
      <c r="M704" s="313"/>
      <c r="N704" s="314"/>
      <c r="O704" s="314"/>
      <c r="P704" s="314"/>
      <c r="Q704" s="314"/>
      <c r="R704" s="314"/>
      <c r="S704" s="314"/>
      <c r="T704" s="315"/>
      <c r="AT704" s="311" t="s">
        <v>188</v>
      </c>
      <c r="AU704" s="311" t="s">
        <v>77</v>
      </c>
      <c r="AV704" s="310" t="s">
        <v>75</v>
      </c>
      <c r="AW704" s="310" t="s">
        <v>31</v>
      </c>
      <c r="AX704" s="310" t="s">
        <v>68</v>
      </c>
      <c r="AY704" s="311" t="s">
        <v>177</v>
      </c>
    </row>
    <row r="705" spans="2:51" s="302" customFormat="1" ht="27">
      <c r="B705" s="301"/>
      <c r="D705" s="297" t="s">
        <v>188</v>
      </c>
      <c r="E705" s="303" t="s">
        <v>5</v>
      </c>
      <c r="F705" s="304" t="s">
        <v>948</v>
      </c>
      <c r="H705" s="305">
        <v>285.01900000000001</v>
      </c>
      <c r="L705" s="301"/>
      <c r="M705" s="306"/>
      <c r="N705" s="307"/>
      <c r="O705" s="307"/>
      <c r="P705" s="307"/>
      <c r="Q705" s="307"/>
      <c r="R705" s="307"/>
      <c r="S705" s="307"/>
      <c r="T705" s="308"/>
      <c r="AT705" s="303" t="s">
        <v>188</v>
      </c>
      <c r="AU705" s="303" t="s">
        <v>77</v>
      </c>
      <c r="AV705" s="302" t="s">
        <v>77</v>
      </c>
      <c r="AW705" s="302" t="s">
        <v>31</v>
      </c>
      <c r="AX705" s="302" t="s">
        <v>68</v>
      </c>
      <c r="AY705" s="303" t="s">
        <v>177</v>
      </c>
    </row>
    <row r="706" spans="2:51" s="302" customFormat="1">
      <c r="B706" s="301"/>
      <c r="D706" s="297" t="s">
        <v>188</v>
      </c>
      <c r="E706" s="303" t="s">
        <v>5</v>
      </c>
      <c r="F706" s="304" t="s">
        <v>949</v>
      </c>
      <c r="H706" s="305">
        <v>213</v>
      </c>
      <c r="L706" s="301"/>
      <c r="M706" s="306"/>
      <c r="N706" s="307"/>
      <c r="O706" s="307"/>
      <c r="P706" s="307"/>
      <c r="Q706" s="307"/>
      <c r="R706" s="307"/>
      <c r="S706" s="307"/>
      <c r="T706" s="308"/>
      <c r="AT706" s="303" t="s">
        <v>188</v>
      </c>
      <c r="AU706" s="303" t="s">
        <v>77</v>
      </c>
      <c r="AV706" s="302" t="s">
        <v>77</v>
      </c>
      <c r="AW706" s="302" t="s">
        <v>31</v>
      </c>
      <c r="AX706" s="302" t="s">
        <v>68</v>
      </c>
      <c r="AY706" s="303" t="s">
        <v>177</v>
      </c>
    </row>
    <row r="707" spans="2:51" s="302" customFormat="1">
      <c r="B707" s="301"/>
      <c r="D707" s="297" t="s">
        <v>188</v>
      </c>
      <c r="E707" s="303" t="s">
        <v>5</v>
      </c>
      <c r="F707" s="304" t="s">
        <v>950</v>
      </c>
      <c r="H707" s="305">
        <v>292.5</v>
      </c>
      <c r="L707" s="301"/>
      <c r="M707" s="306"/>
      <c r="N707" s="307"/>
      <c r="O707" s="307"/>
      <c r="P707" s="307"/>
      <c r="Q707" s="307"/>
      <c r="R707" s="307"/>
      <c r="S707" s="307"/>
      <c r="T707" s="308"/>
      <c r="AT707" s="303" t="s">
        <v>188</v>
      </c>
      <c r="AU707" s="303" t="s">
        <v>77</v>
      </c>
      <c r="AV707" s="302" t="s">
        <v>77</v>
      </c>
      <c r="AW707" s="302" t="s">
        <v>31</v>
      </c>
      <c r="AX707" s="302" t="s">
        <v>68</v>
      </c>
      <c r="AY707" s="303" t="s">
        <v>177</v>
      </c>
    </row>
    <row r="708" spans="2:51" s="302" customFormat="1">
      <c r="B708" s="301"/>
      <c r="D708" s="297" t="s">
        <v>188</v>
      </c>
      <c r="E708" s="303" t="s">
        <v>5</v>
      </c>
      <c r="F708" s="304" t="s">
        <v>951</v>
      </c>
      <c r="H708" s="305">
        <v>51.375</v>
      </c>
      <c r="L708" s="301"/>
      <c r="M708" s="306"/>
      <c r="N708" s="307"/>
      <c r="O708" s="307"/>
      <c r="P708" s="307"/>
      <c r="Q708" s="307"/>
      <c r="R708" s="307"/>
      <c r="S708" s="307"/>
      <c r="T708" s="308"/>
      <c r="AT708" s="303" t="s">
        <v>188</v>
      </c>
      <c r="AU708" s="303" t="s">
        <v>77</v>
      </c>
      <c r="AV708" s="302" t="s">
        <v>77</v>
      </c>
      <c r="AW708" s="302" t="s">
        <v>31</v>
      </c>
      <c r="AX708" s="302" t="s">
        <v>68</v>
      </c>
      <c r="AY708" s="303" t="s">
        <v>177</v>
      </c>
    </row>
    <row r="709" spans="2:51" s="310" customFormat="1">
      <c r="B709" s="309"/>
      <c r="D709" s="297" t="s">
        <v>188</v>
      </c>
      <c r="E709" s="311" t="s">
        <v>5</v>
      </c>
      <c r="F709" s="312" t="s">
        <v>736</v>
      </c>
      <c r="H709" s="311" t="s">
        <v>5</v>
      </c>
      <c r="L709" s="309"/>
      <c r="M709" s="313"/>
      <c r="N709" s="314"/>
      <c r="O709" s="314"/>
      <c r="P709" s="314"/>
      <c r="Q709" s="314"/>
      <c r="R709" s="314"/>
      <c r="S709" s="314"/>
      <c r="T709" s="315"/>
      <c r="AT709" s="311" t="s">
        <v>188</v>
      </c>
      <c r="AU709" s="311" t="s">
        <v>77</v>
      </c>
      <c r="AV709" s="310" t="s">
        <v>75</v>
      </c>
      <c r="AW709" s="310" t="s">
        <v>31</v>
      </c>
      <c r="AX709" s="310" t="s">
        <v>68</v>
      </c>
      <c r="AY709" s="311" t="s">
        <v>177</v>
      </c>
    </row>
    <row r="710" spans="2:51" s="302" customFormat="1">
      <c r="B710" s="301"/>
      <c r="D710" s="297" t="s">
        <v>188</v>
      </c>
      <c r="E710" s="303" t="s">
        <v>5</v>
      </c>
      <c r="F710" s="304" t="s">
        <v>952</v>
      </c>
      <c r="H710" s="305">
        <v>-26.2</v>
      </c>
      <c r="L710" s="301"/>
      <c r="M710" s="306"/>
      <c r="N710" s="307"/>
      <c r="O710" s="307"/>
      <c r="P710" s="307"/>
      <c r="Q710" s="307"/>
      <c r="R710" s="307"/>
      <c r="S710" s="307"/>
      <c r="T710" s="308"/>
      <c r="AT710" s="303" t="s">
        <v>188</v>
      </c>
      <c r="AU710" s="303" t="s">
        <v>77</v>
      </c>
      <c r="AV710" s="302" t="s">
        <v>77</v>
      </c>
      <c r="AW710" s="302" t="s">
        <v>31</v>
      </c>
      <c r="AX710" s="302" t="s">
        <v>68</v>
      </c>
      <c r="AY710" s="303" t="s">
        <v>177</v>
      </c>
    </row>
    <row r="711" spans="2:51" s="310" customFormat="1">
      <c r="B711" s="309"/>
      <c r="D711" s="297" t="s">
        <v>188</v>
      </c>
      <c r="E711" s="311" t="s">
        <v>5</v>
      </c>
      <c r="F711" s="312" t="s">
        <v>953</v>
      </c>
      <c r="H711" s="311" t="s">
        <v>5</v>
      </c>
      <c r="L711" s="309"/>
      <c r="M711" s="313"/>
      <c r="N711" s="314"/>
      <c r="O711" s="314"/>
      <c r="P711" s="314"/>
      <c r="Q711" s="314"/>
      <c r="R711" s="314"/>
      <c r="S711" s="314"/>
      <c r="T711" s="315"/>
      <c r="AT711" s="311" t="s">
        <v>188</v>
      </c>
      <c r="AU711" s="311" t="s">
        <v>77</v>
      </c>
      <c r="AV711" s="310" t="s">
        <v>75</v>
      </c>
      <c r="AW711" s="310" t="s">
        <v>31</v>
      </c>
      <c r="AX711" s="310" t="s">
        <v>68</v>
      </c>
      <c r="AY711" s="311" t="s">
        <v>177</v>
      </c>
    </row>
    <row r="712" spans="2:51" s="302" customFormat="1">
      <c r="B712" s="301"/>
      <c r="D712" s="297" t="s">
        <v>188</v>
      </c>
      <c r="E712" s="303" t="s">
        <v>5</v>
      </c>
      <c r="F712" s="304" t="s">
        <v>954</v>
      </c>
      <c r="H712" s="305">
        <v>155.13499999999999</v>
      </c>
      <c r="L712" s="301"/>
      <c r="M712" s="306"/>
      <c r="N712" s="307"/>
      <c r="O712" s="307"/>
      <c r="P712" s="307"/>
      <c r="Q712" s="307"/>
      <c r="R712" s="307"/>
      <c r="S712" s="307"/>
      <c r="T712" s="308"/>
      <c r="AT712" s="303" t="s">
        <v>188</v>
      </c>
      <c r="AU712" s="303" t="s">
        <v>77</v>
      </c>
      <c r="AV712" s="302" t="s">
        <v>77</v>
      </c>
      <c r="AW712" s="302" t="s">
        <v>31</v>
      </c>
      <c r="AX712" s="302" t="s">
        <v>68</v>
      </c>
      <c r="AY712" s="303" t="s">
        <v>177</v>
      </c>
    </row>
    <row r="713" spans="2:51" s="302" customFormat="1" ht="27">
      <c r="B713" s="301"/>
      <c r="D713" s="297" t="s">
        <v>188</v>
      </c>
      <c r="E713" s="303" t="s">
        <v>5</v>
      </c>
      <c r="F713" s="304" t="s">
        <v>955</v>
      </c>
      <c r="H713" s="305">
        <v>366.50299999999999</v>
      </c>
      <c r="L713" s="301"/>
      <c r="M713" s="306"/>
      <c r="N713" s="307"/>
      <c r="O713" s="307"/>
      <c r="P713" s="307"/>
      <c r="Q713" s="307"/>
      <c r="R713" s="307"/>
      <c r="S713" s="307"/>
      <c r="T713" s="308"/>
      <c r="AT713" s="303" t="s">
        <v>188</v>
      </c>
      <c r="AU713" s="303" t="s">
        <v>77</v>
      </c>
      <c r="AV713" s="302" t="s">
        <v>77</v>
      </c>
      <c r="AW713" s="302" t="s">
        <v>31</v>
      </c>
      <c r="AX713" s="302" t="s">
        <v>68</v>
      </c>
      <c r="AY713" s="303" t="s">
        <v>177</v>
      </c>
    </row>
    <row r="714" spans="2:51" s="310" customFormat="1">
      <c r="B714" s="309"/>
      <c r="D714" s="297" t="s">
        <v>188</v>
      </c>
      <c r="E714" s="311" t="s">
        <v>5</v>
      </c>
      <c r="F714" s="312" t="s">
        <v>739</v>
      </c>
      <c r="H714" s="311" t="s">
        <v>5</v>
      </c>
      <c r="L714" s="309"/>
      <c r="M714" s="313"/>
      <c r="N714" s="314"/>
      <c r="O714" s="314"/>
      <c r="P714" s="314"/>
      <c r="Q714" s="314"/>
      <c r="R714" s="314"/>
      <c r="S714" s="314"/>
      <c r="T714" s="315"/>
      <c r="AT714" s="311" t="s">
        <v>188</v>
      </c>
      <c r="AU714" s="311" t="s">
        <v>77</v>
      </c>
      <c r="AV714" s="310" t="s">
        <v>75</v>
      </c>
      <c r="AW714" s="310" t="s">
        <v>31</v>
      </c>
      <c r="AX714" s="310" t="s">
        <v>68</v>
      </c>
      <c r="AY714" s="311" t="s">
        <v>177</v>
      </c>
    </row>
    <row r="715" spans="2:51" s="302" customFormat="1">
      <c r="B715" s="301"/>
      <c r="D715" s="297" t="s">
        <v>188</v>
      </c>
      <c r="E715" s="303" t="s">
        <v>5</v>
      </c>
      <c r="F715" s="304" t="s">
        <v>956</v>
      </c>
      <c r="H715" s="305">
        <v>-21.7</v>
      </c>
      <c r="L715" s="301"/>
      <c r="M715" s="306"/>
      <c r="N715" s="307"/>
      <c r="O715" s="307"/>
      <c r="P715" s="307"/>
      <c r="Q715" s="307"/>
      <c r="R715" s="307"/>
      <c r="S715" s="307"/>
      <c r="T715" s="308"/>
      <c r="AT715" s="303" t="s">
        <v>188</v>
      </c>
      <c r="AU715" s="303" t="s">
        <v>77</v>
      </c>
      <c r="AV715" s="302" t="s">
        <v>77</v>
      </c>
      <c r="AW715" s="302" t="s">
        <v>31</v>
      </c>
      <c r="AX715" s="302" t="s">
        <v>68</v>
      </c>
      <c r="AY715" s="303" t="s">
        <v>177</v>
      </c>
    </row>
    <row r="716" spans="2:51" s="310" customFormat="1">
      <c r="B716" s="309"/>
      <c r="D716" s="297" t="s">
        <v>188</v>
      </c>
      <c r="E716" s="311" t="s">
        <v>5</v>
      </c>
      <c r="F716" s="312" t="s">
        <v>957</v>
      </c>
      <c r="H716" s="311" t="s">
        <v>5</v>
      </c>
      <c r="L716" s="309"/>
      <c r="M716" s="313"/>
      <c r="N716" s="314"/>
      <c r="O716" s="314"/>
      <c r="P716" s="314"/>
      <c r="Q716" s="314"/>
      <c r="R716" s="314"/>
      <c r="S716" s="314"/>
      <c r="T716" s="315"/>
      <c r="AT716" s="311" t="s">
        <v>188</v>
      </c>
      <c r="AU716" s="311" t="s">
        <v>77</v>
      </c>
      <c r="AV716" s="310" t="s">
        <v>75</v>
      </c>
      <c r="AW716" s="310" t="s">
        <v>31</v>
      </c>
      <c r="AX716" s="310" t="s">
        <v>68</v>
      </c>
      <c r="AY716" s="311" t="s">
        <v>177</v>
      </c>
    </row>
    <row r="717" spans="2:51" s="302" customFormat="1">
      <c r="B717" s="301"/>
      <c r="D717" s="297" t="s">
        <v>188</v>
      </c>
      <c r="E717" s="303" t="s">
        <v>5</v>
      </c>
      <c r="F717" s="304" t="s">
        <v>958</v>
      </c>
      <c r="H717" s="305">
        <v>281.45299999999997</v>
      </c>
      <c r="L717" s="301"/>
      <c r="M717" s="306"/>
      <c r="N717" s="307"/>
      <c r="O717" s="307"/>
      <c r="P717" s="307"/>
      <c r="Q717" s="307"/>
      <c r="R717" s="307"/>
      <c r="S717" s="307"/>
      <c r="T717" s="308"/>
      <c r="AT717" s="303" t="s">
        <v>188</v>
      </c>
      <c r="AU717" s="303" t="s">
        <v>77</v>
      </c>
      <c r="AV717" s="302" t="s">
        <v>77</v>
      </c>
      <c r="AW717" s="302" t="s">
        <v>31</v>
      </c>
      <c r="AX717" s="302" t="s">
        <v>68</v>
      </c>
      <c r="AY717" s="303" t="s">
        <v>177</v>
      </c>
    </row>
    <row r="718" spans="2:51" s="310" customFormat="1">
      <c r="B718" s="309"/>
      <c r="D718" s="297" t="s">
        <v>188</v>
      </c>
      <c r="E718" s="311" t="s">
        <v>5</v>
      </c>
      <c r="F718" s="312" t="s">
        <v>612</v>
      </c>
      <c r="H718" s="311" t="s">
        <v>5</v>
      </c>
      <c r="L718" s="309"/>
      <c r="M718" s="313"/>
      <c r="N718" s="314"/>
      <c r="O718" s="314"/>
      <c r="P718" s="314"/>
      <c r="Q718" s="314"/>
      <c r="R718" s="314"/>
      <c r="S718" s="314"/>
      <c r="T718" s="315"/>
      <c r="AT718" s="311" t="s">
        <v>188</v>
      </c>
      <c r="AU718" s="311" t="s">
        <v>77</v>
      </c>
      <c r="AV718" s="310" t="s">
        <v>75</v>
      </c>
      <c r="AW718" s="310" t="s">
        <v>31</v>
      </c>
      <c r="AX718" s="310" t="s">
        <v>68</v>
      </c>
      <c r="AY718" s="311" t="s">
        <v>177</v>
      </c>
    </row>
    <row r="719" spans="2:51" s="302" customFormat="1">
      <c r="B719" s="301"/>
      <c r="D719" s="297" t="s">
        <v>188</v>
      </c>
      <c r="E719" s="303" t="s">
        <v>5</v>
      </c>
      <c r="F719" s="304" t="s">
        <v>959</v>
      </c>
      <c r="H719" s="305">
        <v>-21.9</v>
      </c>
      <c r="L719" s="301"/>
      <c r="M719" s="306"/>
      <c r="N719" s="307"/>
      <c r="O719" s="307"/>
      <c r="P719" s="307"/>
      <c r="Q719" s="307"/>
      <c r="R719" s="307"/>
      <c r="S719" s="307"/>
      <c r="T719" s="308"/>
      <c r="AT719" s="303" t="s">
        <v>188</v>
      </c>
      <c r="AU719" s="303" t="s">
        <v>77</v>
      </c>
      <c r="AV719" s="302" t="s">
        <v>77</v>
      </c>
      <c r="AW719" s="302" t="s">
        <v>31</v>
      </c>
      <c r="AX719" s="302" t="s">
        <v>68</v>
      </c>
      <c r="AY719" s="303" t="s">
        <v>177</v>
      </c>
    </row>
    <row r="720" spans="2:51" s="310" customFormat="1">
      <c r="B720" s="309"/>
      <c r="D720" s="297" t="s">
        <v>188</v>
      </c>
      <c r="E720" s="311" t="s">
        <v>5</v>
      </c>
      <c r="F720" s="312" t="s">
        <v>960</v>
      </c>
      <c r="H720" s="311" t="s">
        <v>5</v>
      </c>
      <c r="L720" s="309"/>
      <c r="M720" s="313"/>
      <c r="N720" s="314"/>
      <c r="O720" s="314"/>
      <c r="P720" s="314"/>
      <c r="Q720" s="314"/>
      <c r="R720" s="314"/>
      <c r="S720" s="314"/>
      <c r="T720" s="315"/>
      <c r="AT720" s="311" t="s">
        <v>188</v>
      </c>
      <c r="AU720" s="311" t="s">
        <v>77</v>
      </c>
      <c r="AV720" s="310" t="s">
        <v>75</v>
      </c>
      <c r="AW720" s="310" t="s">
        <v>31</v>
      </c>
      <c r="AX720" s="310" t="s">
        <v>68</v>
      </c>
      <c r="AY720" s="311" t="s">
        <v>177</v>
      </c>
    </row>
    <row r="721" spans="2:65" s="302" customFormat="1">
      <c r="B721" s="301"/>
      <c r="D721" s="297" t="s">
        <v>188</v>
      </c>
      <c r="E721" s="303" t="s">
        <v>5</v>
      </c>
      <c r="F721" s="304" t="s">
        <v>5</v>
      </c>
      <c r="H721" s="305">
        <v>0</v>
      </c>
      <c r="L721" s="301"/>
      <c r="M721" s="306"/>
      <c r="N721" s="307"/>
      <c r="O721" s="307"/>
      <c r="P721" s="307"/>
      <c r="Q721" s="307"/>
      <c r="R721" s="307"/>
      <c r="S721" s="307"/>
      <c r="T721" s="308"/>
      <c r="AT721" s="303" t="s">
        <v>188</v>
      </c>
      <c r="AU721" s="303" t="s">
        <v>77</v>
      </c>
      <c r="AV721" s="302" t="s">
        <v>77</v>
      </c>
      <c r="AW721" s="302" t="s">
        <v>31</v>
      </c>
      <c r="AX721" s="302" t="s">
        <v>68</v>
      </c>
      <c r="AY721" s="303" t="s">
        <v>177</v>
      </c>
    </row>
    <row r="722" spans="2:65" s="317" customFormat="1">
      <c r="B722" s="316"/>
      <c r="D722" s="297" t="s">
        <v>188</v>
      </c>
      <c r="E722" s="318" t="s">
        <v>5</v>
      </c>
      <c r="F722" s="319" t="s">
        <v>191</v>
      </c>
      <c r="H722" s="320">
        <v>1653.5740000000001</v>
      </c>
      <c r="L722" s="316"/>
      <c r="M722" s="321"/>
      <c r="N722" s="322"/>
      <c r="O722" s="322"/>
      <c r="P722" s="322"/>
      <c r="Q722" s="322"/>
      <c r="R722" s="322"/>
      <c r="S722" s="322"/>
      <c r="T722" s="323"/>
      <c r="AT722" s="318" t="s">
        <v>188</v>
      </c>
      <c r="AU722" s="318" t="s">
        <v>77</v>
      </c>
      <c r="AV722" s="317" t="s">
        <v>184</v>
      </c>
      <c r="AW722" s="317" t="s">
        <v>31</v>
      </c>
      <c r="AX722" s="317" t="s">
        <v>75</v>
      </c>
      <c r="AY722" s="318" t="s">
        <v>177</v>
      </c>
    </row>
    <row r="723" spans="2:65" s="921" customFormat="1" ht="25.5" customHeight="1">
      <c r="B723" s="207"/>
      <c r="C723" s="286" t="s">
        <v>961</v>
      </c>
      <c r="D723" s="286" t="s">
        <v>179</v>
      </c>
      <c r="E723" s="287" t="s">
        <v>962</v>
      </c>
      <c r="F723" s="288" t="s">
        <v>963</v>
      </c>
      <c r="G723" s="289" t="s">
        <v>182</v>
      </c>
      <c r="H723" s="290">
        <v>1653.5740000000001</v>
      </c>
      <c r="I723" s="926"/>
      <c r="J723" s="291">
        <f>ROUND(I723*H723,2)</f>
        <v>0</v>
      </c>
      <c r="K723" s="288" t="s">
        <v>183</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184</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184</v>
      </c>
      <c r="BM723" s="196" t="s">
        <v>964</v>
      </c>
    </row>
    <row r="724" spans="2:65" s="921" customFormat="1" ht="67.5">
      <c r="B724" s="207"/>
      <c r="D724" s="297" t="s">
        <v>186</v>
      </c>
      <c r="F724" s="298" t="s">
        <v>927</v>
      </c>
      <c r="L724" s="207"/>
      <c r="M724" s="299"/>
      <c r="N724" s="925"/>
      <c r="O724" s="925"/>
      <c r="P724" s="925"/>
      <c r="Q724" s="925"/>
      <c r="R724" s="925"/>
      <c r="S724" s="925"/>
      <c r="T724" s="300"/>
      <c r="AT724" s="196" t="s">
        <v>186</v>
      </c>
      <c r="AU724" s="196" t="s">
        <v>77</v>
      </c>
    </row>
    <row r="725" spans="2:65" s="302" customFormat="1">
      <c r="B725" s="301"/>
      <c r="D725" s="297" t="s">
        <v>188</v>
      </c>
      <c r="E725" s="303" t="s">
        <v>5</v>
      </c>
      <c r="F725" s="304" t="s">
        <v>965</v>
      </c>
      <c r="H725" s="305">
        <v>1653.5740000000001</v>
      </c>
      <c r="L725" s="301"/>
      <c r="M725" s="306"/>
      <c r="N725" s="307"/>
      <c r="O725" s="307"/>
      <c r="P725" s="307"/>
      <c r="Q725" s="307"/>
      <c r="R725" s="307"/>
      <c r="S725" s="307"/>
      <c r="T725" s="308"/>
      <c r="AT725" s="303" t="s">
        <v>188</v>
      </c>
      <c r="AU725" s="303" t="s">
        <v>77</v>
      </c>
      <c r="AV725" s="302" t="s">
        <v>77</v>
      </c>
      <c r="AW725" s="302" t="s">
        <v>31</v>
      </c>
      <c r="AX725" s="302" t="s">
        <v>68</v>
      </c>
      <c r="AY725" s="303" t="s">
        <v>177</v>
      </c>
    </row>
    <row r="726" spans="2:65" s="317" customFormat="1">
      <c r="B726" s="316"/>
      <c r="D726" s="297" t="s">
        <v>188</v>
      </c>
      <c r="E726" s="318" t="s">
        <v>5</v>
      </c>
      <c r="F726" s="319" t="s">
        <v>191</v>
      </c>
      <c r="H726" s="320">
        <v>1653.5740000000001</v>
      </c>
      <c r="L726" s="316"/>
      <c r="M726" s="321"/>
      <c r="N726" s="322"/>
      <c r="O726" s="322"/>
      <c r="P726" s="322"/>
      <c r="Q726" s="322"/>
      <c r="R726" s="322"/>
      <c r="S726" s="322"/>
      <c r="T726" s="323"/>
      <c r="AT726" s="318" t="s">
        <v>188</v>
      </c>
      <c r="AU726" s="318" t="s">
        <v>77</v>
      </c>
      <c r="AV726" s="317" t="s">
        <v>184</v>
      </c>
      <c r="AW726" s="317" t="s">
        <v>31</v>
      </c>
      <c r="AX726" s="317" t="s">
        <v>75</v>
      </c>
      <c r="AY726" s="318" t="s">
        <v>177</v>
      </c>
    </row>
    <row r="727" spans="2:65" s="921" customFormat="1" ht="25.5" customHeight="1">
      <c r="B727" s="207"/>
      <c r="C727" s="286" t="s">
        <v>966</v>
      </c>
      <c r="D727" s="286" t="s">
        <v>179</v>
      </c>
      <c r="E727" s="287" t="s">
        <v>967</v>
      </c>
      <c r="F727" s="288" t="s">
        <v>968</v>
      </c>
      <c r="G727" s="289" t="s">
        <v>182</v>
      </c>
      <c r="H727" s="290">
        <v>144.875</v>
      </c>
      <c r="I727" s="926"/>
      <c r="J727" s="291">
        <f>ROUND(I727*H727,2)</f>
        <v>0</v>
      </c>
      <c r="K727" s="288" t="s">
        <v>183</v>
      </c>
      <c r="L727" s="207"/>
      <c r="M727" s="292" t="s">
        <v>5</v>
      </c>
      <c r="N727" s="293" t="s">
        <v>39</v>
      </c>
      <c r="O727" s="294">
        <v>1.04</v>
      </c>
      <c r="P727" s="294">
        <f>O727*H727</f>
        <v>150.67000000000002</v>
      </c>
      <c r="Q727" s="294">
        <v>8.3199999999999993E-3</v>
      </c>
      <c r="R727" s="294">
        <f>Q727*H727</f>
        <v>1.20536</v>
      </c>
      <c r="S727" s="294">
        <v>0</v>
      </c>
      <c r="T727" s="295">
        <f>S727*H727</f>
        <v>0</v>
      </c>
      <c r="AR727" s="196" t="s">
        <v>184</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184</v>
      </c>
      <c r="BM727" s="196" t="s">
        <v>969</v>
      </c>
    </row>
    <row r="728" spans="2:65" s="921" customFormat="1" ht="162">
      <c r="B728" s="207"/>
      <c r="D728" s="297" t="s">
        <v>186</v>
      </c>
      <c r="F728" s="298" t="s">
        <v>970</v>
      </c>
      <c r="L728" s="207"/>
      <c r="M728" s="299"/>
      <c r="N728" s="925"/>
      <c r="O728" s="925"/>
      <c r="P728" s="925"/>
      <c r="Q728" s="925"/>
      <c r="R728" s="925"/>
      <c r="S728" s="925"/>
      <c r="T728" s="300"/>
      <c r="AT728" s="196" t="s">
        <v>186</v>
      </c>
      <c r="AU728" s="196" t="s">
        <v>77</v>
      </c>
    </row>
    <row r="729" spans="2:65" s="302" customFormat="1">
      <c r="B729" s="301"/>
      <c r="D729" s="297" t="s">
        <v>188</v>
      </c>
      <c r="E729" s="303" t="s">
        <v>5</v>
      </c>
      <c r="F729" s="304" t="s">
        <v>971</v>
      </c>
      <c r="H729" s="305">
        <v>144.875</v>
      </c>
      <c r="L729" s="301"/>
      <c r="M729" s="306"/>
      <c r="N729" s="307"/>
      <c r="O729" s="307"/>
      <c r="P729" s="307"/>
      <c r="Q729" s="307"/>
      <c r="R729" s="307"/>
      <c r="S729" s="307"/>
      <c r="T729" s="308"/>
      <c r="AT729" s="303" t="s">
        <v>188</v>
      </c>
      <c r="AU729" s="303" t="s">
        <v>77</v>
      </c>
      <c r="AV729" s="302" t="s">
        <v>77</v>
      </c>
      <c r="AW729" s="302" t="s">
        <v>31</v>
      </c>
      <c r="AX729" s="302" t="s">
        <v>68</v>
      </c>
      <c r="AY729" s="303" t="s">
        <v>177</v>
      </c>
    </row>
    <row r="730" spans="2:65" s="310" customFormat="1">
      <c r="B730" s="309"/>
      <c r="D730" s="297" t="s">
        <v>188</v>
      </c>
      <c r="E730" s="311" t="s">
        <v>5</v>
      </c>
      <c r="F730" s="312" t="s">
        <v>972</v>
      </c>
      <c r="H730" s="311" t="s">
        <v>5</v>
      </c>
      <c r="L730" s="309"/>
      <c r="M730" s="313"/>
      <c r="N730" s="314"/>
      <c r="O730" s="314"/>
      <c r="P730" s="314"/>
      <c r="Q730" s="314"/>
      <c r="R730" s="314"/>
      <c r="S730" s="314"/>
      <c r="T730" s="315"/>
      <c r="AT730" s="311" t="s">
        <v>188</v>
      </c>
      <c r="AU730" s="311" t="s">
        <v>77</v>
      </c>
      <c r="AV730" s="310" t="s">
        <v>75</v>
      </c>
      <c r="AW730" s="310" t="s">
        <v>31</v>
      </c>
      <c r="AX730" s="310" t="s">
        <v>68</v>
      </c>
      <c r="AY730" s="311" t="s">
        <v>177</v>
      </c>
    </row>
    <row r="731" spans="2:65" s="317" customFormat="1">
      <c r="B731" s="316"/>
      <c r="D731" s="297" t="s">
        <v>188</v>
      </c>
      <c r="E731" s="318" t="s">
        <v>5</v>
      </c>
      <c r="F731" s="319" t="s">
        <v>191</v>
      </c>
      <c r="H731" s="320">
        <v>144.875</v>
      </c>
      <c r="L731" s="316"/>
      <c r="M731" s="321"/>
      <c r="N731" s="322"/>
      <c r="O731" s="322"/>
      <c r="P731" s="322"/>
      <c r="Q731" s="322"/>
      <c r="R731" s="322"/>
      <c r="S731" s="322"/>
      <c r="T731" s="323"/>
      <c r="AT731" s="318" t="s">
        <v>188</v>
      </c>
      <c r="AU731" s="318" t="s">
        <v>77</v>
      </c>
      <c r="AV731" s="317" t="s">
        <v>184</v>
      </c>
      <c r="AW731" s="317" t="s">
        <v>31</v>
      </c>
      <c r="AX731" s="317" t="s">
        <v>75</v>
      </c>
      <c r="AY731" s="318" t="s">
        <v>177</v>
      </c>
    </row>
    <row r="732" spans="2:65" s="921" customFormat="1" ht="25.5" customHeight="1">
      <c r="B732" s="207"/>
      <c r="C732" s="324" t="s">
        <v>973</v>
      </c>
      <c r="D732" s="324" t="s">
        <v>440</v>
      </c>
      <c r="E732" s="325" t="s">
        <v>974</v>
      </c>
      <c r="F732" s="326" t="s">
        <v>975</v>
      </c>
      <c r="G732" s="327" t="s">
        <v>182</v>
      </c>
      <c r="H732" s="328">
        <v>147.773</v>
      </c>
      <c r="I732" s="928"/>
      <c r="J732" s="329">
        <f>ROUND(I732*H732,2)</f>
        <v>0</v>
      </c>
      <c r="K732" s="326" t="s">
        <v>183</v>
      </c>
      <c r="L732" s="330"/>
      <c r="M732" s="331" t="s">
        <v>5</v>
      </c>
      <c r="N732" s="332" t="s">
        <v>39</v>
      </c>
      <c r="O732" s="294">
        <v>0</v>
      </c>
      <c r="P732" s="294">
        <f>O732*H732</f>
        <v>0</v>
      </c>
      <c r="Q732" s="294">
        <v>4.1999999999999997E-3</v>
      </c>
      <c r="R732" s="294">
        <f>Q732*H732</f>
        <v>0.62064659999999994</v>
      </c>
      <c r="S732" s="294">
        <v>0</v>
      </c>
      <c r="T732" s="295">
        <f>S732*H732</f>
        <v>0</v>
      </c>
      <c r="AR732" s="196" t="s">
        <v>222</v>
      </c>
      <c r="AT732" s="196" t="s">
        <v>440</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184</v>
      </c>
      <c r="BM732" s="196" t="s">
        <v>976</v>
      </c>
    </row>
    <row r="733" spans="2:65" s="302" customFormat="1">
      <c r="B733" s="301"/>
      <c r="D733" s="297" t="s">
        <v>188</v>
      </c>
      <c r="F733" s="304" t="s">
        <v>977</v>
      </c>
      <c r="H733" s="305">
        <v>147.773</v>
      </c>
      <c r="L733" s="301"/>
      <c r="M733" s="306"/>
      <c r="N733" s="307"/>
      <c r="O733" s="307"/>
      <c r="P733" s="307"/>
      <c r="Q733" s="307"/>
      <c r="R733" s="307"/>
      <c r="S733" s="307"/>
      <c r="T733" s="308"/>
      <c r="AT733" s="303" t="s">
        <v>188</v>
      </c>
      <c r="AU733" s="303" t="s">
        <v>77</v>
      </c>
      <c r="AV733" s="302" t="s">
        <v>77</v>
      </c>
      <c r="AW733" s="302" t="s">
        <v>6</v>
      </c>
      <c r="AX733" s="302" t="s">
        <v>75</v>
      </c>
      <c r="AY733" s="303" t="s">
        <v>177</v>
      </c>
    </row>
    <row r="734" spans="2:65" s="921" customFormat="1" ht="25.5" customHeight="1">
      <c r="B734" s="207"/>
      <c r="C734" s="286" t="s">
        <v>978</v>
      </c>
      <c r="D734" s="286" t="s">
        <v>179</v>
      </c>
      <c r="E734" s="287" t="s">
        <v>979</v>
      </c>
      <c r="F734" s="288" t="s">
        <v>980</v>
      </c>
      <c r="G734" s="289" t="s">
        <v>182</v>
      </c>
      <c r="H734" s="290">
        <v>129.68899999999999</v>
      </c>
      <c r="I734" s="926"/>
      <c r="J734" s="291">
        <f>ROUND(I734*H734,2)</f>
        <v>0</v>
      </c>
      <c r="K734" s="288" t="s">
        <v>183</v>
      </c>
      <c r="L734" s="207"/>
      <c r="M734" s="292" t="s">
        <v>5</v>
      </c>
      <c r="N734" s="293" t="s">
        <v>39</v>
      </c>
      <c r="O734" s="294">
        <v>1.08</v>
      </c>
      <c r="P734" s="294">
        <f>O734*H734</f>
        <v>140.06412</v>
      </c>
      <c r="Q734" s="294">
        <v>8.5000000000000006E-3</v>
      </c>
      <c r="R734" s="294">
        <f>Q734*H734</f>
        <v>1.1023565</v>
      </c>
      <c r="S734" s="294">
        <v>0</v>
      </c>
      <c r="T734" s="295">
        <f>S734*H734</f>
        <v>0</v>
      </c>
      <c r="AR734" s="196" t="s">
        <v>184</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184</v>
      </c>
      <c r="BM734" s="196" t="s">
        <v>981</v>
      </c>
    </row>
    <row r="735" spans="2:65" s="921" customFormat="1" ht="162">
      <c r="B735" s="207"/>
      <c r="D735" s="297" t="s">
        <v>186</v>
      </c>
      <c r="F735" s="298" t="s">
        <v>970</v>
      </c>
      <c r="L735" s="207"/>
      <c r="M735" s="299"/>
      <c r="N735" s="925"/>
      <c r="O735" s="925"/>
      <c r="P735" s="925"/>
      <c r="Q735" s="925"/>
      <c r="R735" s="925"/>
      <c r="S735" s="925"/>
      <c r="T735" s="300"/>
      <c r="AT735" s="196" t="s">
        <v>186</v>
      </c>
      <c r="AU735" s="196" t="s">
        <v>77</v>
      </c>
    </row>
    <row r="736" spans="2:65" s="921" customFormat="1" ht="25.5" customHeight="1">
      <c r="B736" s="207"/>
      <c r="C736" s="324" t="s">
        <v>982</v>
      </c>
      <c r="D736" s="324" t="s">
        <v>440</v>
      </c>
      <c r="E736" s="325" t="s">
        <v>983</v>
      </c>
      <c r="F736" s="326" t="s">
        <v>984</v>
      </c>
      <c r="G736" s="327" t="s">
        <v>225</v>
      </c>
      <c r="H736" s="328">
        <v>26.457000000000001</v>
      </c>
      <c r="I736" s="928"/>
      <c r="J736" s="329">
        <f>ROUND(I736*H736,2)</f>
        <v>0</v>
      </c>
      <c r="K736" s="326" t="s">
        <v>183</v>
      </c>
      <c r="L736" s="330"/>
      <c r="M736" s="331" t="s">
        <v>5</v>
      </c>
      <c r="N736" s="332" t="s">
        <v>39</v>
      </c>
      <c r="O736" s="294">
        <v>0</v>
      </c>
      <c r="P736" s="294">
        <f>O736*H736</f>
        <v>0</v>
      </c>
      <c r="Q736" s="294">
        <v>3.2000000000000001E-2</v>
      </c>
      <c r="R736" s="294">
        <f>Q736*H736</f>
        <v>0.84662400000000004</v>
      </c>
      <c r="S736" s="294">
        <v>0</v>
      </c>
      <c r="T736" s="295">
        <f>S736*H736</f>
        <v>0</v>
      </c>
      <c r="AR736" s="196" t="s">
        <v>222</v>
      </c>
      <c r="AT736" s="196" t="s">
        <v>440</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184</v>
      </c>
      <c r="BM736" s="196" t="s">
        <v>985</v>
      </c>
    </row>
    <row r="737" spans="2:65" s="302" customFormat="1">
      <c r="B737" s="301"/>
      <c r="D737" s="297" t="s">
        <v>188</v>
      </c>
      <c r="E737" s="303" t="s">
        <v>5</v>
      </c>
      <c r="F737" s="304" t="s">
        <v>986</v>
      </c>
      <c r="H737" s="305">
        <v>26.457000000000001</v>
      </c>
      <c r="L737" s="301"/>
      <c r="M737" s="306"/>
      <c r="N737" s="307"/>
      <c r="O737" s="307"/>
      <c r="P737" s="307"/>
      <c r="Q737" s="307"/>
      <c r="R737" s="307"/>
      <c r="S737" s="307"/>
      <c r="T737" s="308"/>
      <c r="AT737" s="303" t="s">
        <v>188</v>
      </c>
      <c r="AU737" s="303" t="s">
        <v>77</v>
      </c>
      <c r="AV737" s="302" t="s">
        <v>77</v>
      </c>
      <c r="AW737" s="302" t="s">
        <v>31</v>
      </c>
      <c r="AX737" s="302" t="s">
        <v>68</v>
      </c>
      <c r="AY737" s="303" t="s">
        <v>177</v>
      </c>
    </row>
    <row r="738" spans="2:65" s="317" customFormat="1">
      <c r="B738" s="316"/>
      <c r="D738" s="297" t="s">
        <v>188</v>
      </c>
      <c r="E738" s="318" t="s">
        <v>5</v>
      </c>
      <c r="F738" s="319" t="s">
        <v>191</v>
      </c>
      <c r="H738" s="320">
        <v>26.457000000000001</v>
      </c>
      <c r="L738" s="316"/>
      <c r="M738" s="321"/>
      <c r="N738" s="322"/>
      <c r="O738" s="322"/>
      <c r="P738" s="322"/>
      <c r="Q738" s="322"/>
      <c r="R738" s="322"/>
      <c r="S738" s="322"/>
      <c r="T738" s="323"/>
      <c r="AT738" s="318" t="s">
        <v>188</v>
      </c>
      <c r="AU738" s="318" t="s">
        <v>77</v>
      </c>
      <c r="AV738" s="317" t="s">
        <v>184</v>
      </c>
      <c r="AW738" s="317" t="s">
        <v>31</v>
      </c>
      <c r="AX738" s="317" t="s">
        <v>75</v>
      </c>
      <c r="AY738" s="318" t="s">
        <v>177</v>
      </c>
    </row>
    <row r="739" spans="2:65" s="921" customFormat="1" ht="25.5" customHeight="1">
      <c r="B739" s="207"/>
      <c r="C739" s="286" t="s">
        <v>987</v>
      </c>
      <c r="D739" s="286" t="s">
        <v>179</v>
      </c>
      <c r="E739" s="287" t="s">
        <v>988</v>
      </c>
      <c r="F739" s="288" t="s">
        <v>989</v>
      </c>
      <c r="G739" s="289" t="s">
        <v>182</v>
      </c>
      <c r="H739" s="290">
        <v>638.6</v>
      </c>
      <c r="I739" s="926"/>
      <c r="J739" s="291">
        <f>ROUND(I739*H739,2)</f>
        <v>0</v>
      </c>
      <c r="K739" s="288" t="s">
        <v>183</v>
      </c>
      <c r="L739" s="207"/>
      <c r="M739" s="292" t="s">
        <v>5</v>
      </c>
      <c r="N739" s="293" t="s">
        <v>39</v>
      </c>
      <c r="O739" s="294">
        <v>1.1000000000000001</v>
      </c>
      <c r="P739" s="294">
        <f>O739*H739</f>
        <v>702.46</v>
      </c>
      <c r="Q739" s="294">
        <v>9.4999999999999998E-3</v>
      </c>
      <c r="R739" s="294">
        <f>Q739*H739</f>
        <v>6.0667</v>
      </c>
      <c r="S739" s="294">
        <v>0</v>
      </c>
      <c r="T739" s="295">
        <f>S739*H739</f>
        <v>0</v>
      </c>
      <c r="AR739" s="196" t="s">
        <v>184</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184</v>
      </c>
      <c r="BM739" s="196" t="s">
        <v>990</v>
      </c>
    </row>
    <row r="740" spans="2:65" s="921" customFormat="1" ht="162">
      <c r="B740" s="207"/>
      <c r="D740" s="297" t="s">
        <v>186</v>
      </c>
      <c r="F740" s="298" t="s">
        <v>970</v>
      </c>
      <c r="L740" s="207"/>
      <c r="M740" s="299"/>
      <c r="N740" s="925"/>
      <c r="O740" s="925"/>
      <c r="P740" s="925"/>
      <c r="Q740" s="925"/>
      <c r="R740" s="925"/>
      <c r="S740" s="925"/>
      <c r="T740" s="300"/>
      <c r="AT740" s="196" t="s">
        <v>186</v>
      </c>
      <c r="AU740" s="196" t="s">
        <v>77</v>
      </c>
    </row>
    <row r="741" spans="2:65" s="302" customFormat="1">
      <c r="B741" s="301"/>
      <c r="D741" s="297" t="s">
        <v>188</v>
      </c>
      <c r="E741" s="303" t="s">
        <v>5</v>
      </c>
      <c r="F741" s="304" t="s">
        <v>991</v>
      </c>
      <c r="H741" s="305">
        <v>638.6</v>
      </c>
      <c r="L741" s="301"/>
      <c r="M741" s="306"/>
      <c r="N741" s="307"/>
      <c r="O741" s="307"/>
      <c r="P741" s="307"/>
      <c r="Q741" s="307"/>
      <c r="R741" s="307"/>
      <c r="S741" s="307"/>
      <c r="T741" s="308"/>
      <c r="AT741" s="303" t="s">
        <v>188</v>
      </c>
      <c r="AU741" s="303" t="s">
        <v>77</v>
      </c>
      <c r="AV741" s="302" t="s">
        <v>77</v>
      </c>
      <c r="AW741" s="302" t="s">
        <v>31</v>
      </c>
      <c r="AX741" s="302" t="s">
        <v>68</v>
      </c>
      <c r="AY741" s="303" t="s">
        <v>177</v>
      </c>
    </row>
    <row r="742" spans="2:65" s="310" customFormat="1">
      <c r="B742" s="309"/>
      <c r="D742" s="297" t="s">
        <v>188</v>
      </c>
      <c r="E742" s="311" t="s">
        <v>5</v>
      </c>
      <c r="F742" s="312" t="s">
        <v>714</v>
      </c>
      <c r="H742" s="311" t="s">
        <v>5</v>
      </c>
      <c r="L742" s="309"/>
      <c r="M742" s="313"/>
      <c r="N742" s="314"/>
      <c r="O742" s="314"/>
      <c r="P742" s="314"/>
      <c r="Q742" s="314"/>
      <c r="R742" s="314"/>
      <c r="S742" s="314"/>
      <c r="T742" s="315"/>
      <c r="AT742" s="311" t="s">
        <v>188</v>
      </c>
      <c r="AU742" s="311" t="s">
        <v>77</v>
      </c>
      <c r="AV742" s="310" t="s">
        <v>75</v>
      </c>
      <c r="AW742" s="310" t="s">
        <v>31</v>
      </c>
      <c r="AX742" s="310" t="s">
        <v>68</v>
      </c>
      <c r="AY742" s="311" t="s">
        <v>177</v>
      </c>
    </row>
    <row r="743" spans="2:65" s="317" customFormat="1">
      <c r="B743" s="316"/>
      <c r="D743" s="297" t="s">
        <v>188</v>
      </c>
      <c r="E743" s="318" t="s">
        <v>5</v>
      </c>
      <c r="F743" s="319" t="s">
        <v>191</v>
      </c>
      <c r="H743" s="320">
        <v>638.6</v>
      </c>
      <c r="L743" s="316"/>
      <c r="M743" s="321"/>
      <c r="N743" s="322"/>
      <c r="O743" s="322"/>
      <c r="P743" s="322"/>
      <c r="Q743" s="322"/>
      <c r="R743" s="322"/>
      <c r="S743" s="322"/>
      <c r="T743" s="323"/>
      <c r="AT743" s="318" t="s">
        <v>188</v>
      </c>
      <c r="AU743" s="318" t="s">
        <v>77</v>
      </c>
      <c r="AV743" s="317" t="s">
        <v>184</v>
      </c>
      <c r="AW743" s="317" t="s">
        <v>31</v>
      </c>
      <c r="AX743" s="317" t="s">
        <v>75</v>
      </c>
      <c r="AY743" s="318" t="s">
        <v>177</v>
      </c>
    </row>
    <row r="744" spans="2:65" s="921" customFormat="1" ht="16.5" customHeight="1">
      <c r="B744" s="207"/>
      <c r="C744" s="324" t="s">
        <v>992</v>
      </c>
      <c r="D744" s="324" t="s">
        <v>440</v>
      </c>
      <c r="E744" s="325" t="s">
        <v>993</v>
      </c>
      <c r="F744" s="326" t="s">
        <v>994</v>
      </c>
      <c r="G744" s="327" t="s">
        <v>182</v>
      </c>
      <c r="H744" s="328">
        <v>651.37199999999996</v>
      </c>
      <c r="I744" s="928"/>
      <c r="J744" s="329">
        <f>ROUND(I744*H744,2)</f>
        <v>0</v>
      </c>
      <c r="K744" s="326" t="s">
        <v>183</v>
      </c>
      <c r="L744" s="330"/>
      <c r="M744" s="331" t="s">
        <v>5</v>
      </c>
      <c r="N744" s="332" t="s">
        <v>39</v>
      </c>
      <c r="O744" s="294">
        <v>0</v>
      </c>
      <c r="P744" s="294">
        <f>O744*H744</f>
        <v>0</v>
      </c>
      <c r="Q744" s="294">
        <v>2.1000000000000001E-2</v>
      </c>
      <c r="R744" s="294">
        <f>Q744*H744</f>
        <v>13.678812000000001</v>
      </c>
      <c r="S744" s="294">
        <v>0</v>
      </c>
      <c r="T744" s="295">
        <f>S744*H744</f>
        <v>0</v>
      </c>
      <c r="AR744" s="196" t="s">
        <v>222</v>
      </c>
      <c r="AT744" s="196" t="s">
        <v>440</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184</v>
      </c>
      <c r="BM744" s="196" t="s">
        <v>995</v>
      </c>
    </row>
    <row r="745" spans="2:65" s="302" customFormat="1">
      <c r="B745" s="301"/>
      <c r="D745" s="297" t="s">
        <v>188</v>
      </c>
      <c r="F745" s="304" t="s">
        <v>996</v>
      </c>
      <c r="H745" s="305">
        <v>651.37199999999996</v>
      </c>
      <c r="L745" s="301"/>
      <c r="M745" s="306"/>
      <c r="N745" s="307"/>
      <c r="O745" s="307"/>
      <c r="P745" s="307"/>
      <c r="Q745" s="307"/>
      <c r="R745" s="307"/>
      <c r="S745" s="307"/>
      <c r="T745" s="308"/>
      <c r="AT745" s="303" t="s">
        <v>188</v>
      </c>
      <c r="AU745" s="303" t="s">
        <v>77</v>
      </c>
      <c r="AV745" s="302" t="s">
        <v>77</v>
      </c>
      <c r="AW745" s="302" t="s">
        <v>6</v>
      </c>
      <c r="AX745" s="302" t="s">
        <v>75</v>
      </c>
      <c r="AY745" s="303" t="s">
        <v>177</v>
      </c>
    </row>
    <row r="746" spans="2:65" s="921" customFormat="1" ht="25.5" customHeight="1">
      <c r="B746" s="207"/>
      <c r="C746" s="286" t="s">
        <v>997</v>
      </c>
      <c r="D746" s="286" t="s">
        <v>179</v>
      </c>
      <c r="E746" s="287" t="s">
        <v>998</v>
      </c>
      <c r="F746" s="288" t="s">
        <v>999</v>
      </c>
      <c r="G746" s="289" t="s">
        <v>182</v>
      </c>
      <c r="H746" s="290">
        <v>63.744999999999997</v>
      </c>
      <c r="I746" s="926"/>
      <c r="J746" s="291">
        <f>ROUND(I746*H746,2)</f>
        <v>0</v>
      </c>
      <c r="K746" s="288" t="s">
        <v>183</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184</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184</v>
      </c>
      <c r="BM746" s="196" t="s">
        <v>1000</v>
      </c>
    </row>
    <row r="747" spans="2:65" s="302" customFormat="1">
      <c r="B747" s="301"/>
      <c r="D747" s="297" t="s">
        <v>188</v>
      </c>
      <c r="E747" s="303" t="s">
        <v>5</v>
      </c>
      <c r="F747" s="304" t="s">
        <v>1001</v>
      </c>
      <c r="H747" s="305">
        <v>63.744999999999997</v>
      </c>
      <c r="L747" s="301"/>
      <c r="M747" s="306"/>
      <c r="N747" s="307"/>
      <c r="O747" s="307"/>
      <c r="P747" s="307"/>
      <c r="Q747" s="307"/>
      <c r="R747" s="307"/>
      <c r="S747" s="307"/>
      <c r="T747" s="308"/>
      <c r="AT747" s="303" t="s">
        <v>188</v>
      </c>
      <c r="AU747" s="303" t="s">
        <v>77</v>
      </c>
      <c r="AV747" s="302" t="s">
        <v>77</v>
      </c>
      <c r="AW747" s="302" t="s">
        <v>31</v>
      </c>
      <c r="AX747" s="302" t="s">
        <v>68</v>
      </c>
      <c r="AY747" s="303" t="s">
        <v>177</v>
      </c>
    </row>
    <row r="748" spans="2:65" s="317" customFormat="1">
      <c r="B748" s="316"/>
      <c r="D748" s="297" t="s">
        <v>188</v>
      </c>
      <c r="E748" s="318" t="s">
        <v>5</v>
      </c>
      <c r="F748" s="319" t="s">
        <v>191</v>
      </c>
      <c r="H748" s="320">
        <v>63.744999999999997</v>
      </c>
      <c r="L748" s="316"/>
      <c r="M748" s="321"/>
      <c r="N748" s="322"/>
      <c r="O748" s="322"/>
      <c r="P748" s="322"/>
      <c r="Q748" s="322"/>
      <c r="R748" s="322"/>
      <c r="S748" s="322"/>
      <c r="T748" s="323"/>
      <c r="AT748" s="318" t="s">
        <v>188</v>
      </c>
      <c r="AU748" s="318" t="s">
        <v>77</v>
      </c>
      <c r="AV748" s="317" t="s">
        <v>184</v>
      </c>
      <c r="AW748" s="317" t="s">
        <v>31</v>
      </c>
      <c r="AX748" s="317" t="s">
        <v>75</v>
      </c>
      <c r="AY748" s="318" t="s">
        <v>177</v>
      </c>
    </row>
    <row r="749" spans="2:65" s="921" customFormat="1" ht="25.5" customHeight="1">
      <c r="B749" s="207"/>
      <c r="C749" s="286" t="s">
        <v>1002</v>
      </c>
      <c r="D749" s="286" t="s">
        <v>179</v>
      </c>
      <c r="E749" s="287" t="s">
        <v>1003</v>
      </c>
      <c r="F749" s="288" t="s">
        <v>1004</v>
      </c>
      <c r="G749" s="289" t="s">
        <v>182</v>
      </c>
      <c r="H749" s="290">
        <v>638.6</v>
      </c>
      <c r="I749" s="926"/>
      <c r="J749" s="291">
        <f>ROUND(I749*H749,2)</f>
        <v>0</v>
      </c>
      <c r="K749" s="288" t="s">
        <v>183</v>
      </c>
      <c r="L749" s="207"/>
      <c r="M749" s="292" t="s">
        <v>5</v>
      </c>
      <c r="N749" s="293" t="s">
        <v>39</v>
      </c>
      <c r="O749" s="294">
        <v>0.245</v>
      </c>
      <c r="P749" s="294">
        <f>O749*H749</f>
        <v>156.45699999999999</v>
      </c>
      <c r="Q749" s="294">
        <v>3.48E-3</v>
      </c>
      <c r="R749" s="294">
        <f>Q749*H749</f>
        <v>2.2223280000000001</v>
      </c>
      <c r="S749" s="294">
        <v>0</v>
      </c>
      <c r="T749" s="295">
        <f>S749*H749</f>
        <v>0</v>
      </c>
      <c r="AR749" s="196" t="s">
        <v>184</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184</v>
      </c>
      <c r="BM749" s="196" t="s">
        <v>1005</v>
      </c>
    </row>
    <row r="750" spans="2:65" s="921" customFormat="1" ht="25.5" customHeight="1">
      <c r="B750" s="207"/>
      <c r="C750" s="286" t="s">
        <v>1006</v>
      </c>
      <c r="D750" s="286" t="s">
        <v>179</v>
      </c>
      <c r="E750" s="287" t="s">
        <v>1007</v>
      </c>
      <c r="F750" s="288" t="s">
        <v>1008</v>
      </c>
      <c r="G750" s="289" t="s">
        <v>182</v>
      </c>
      <c r="H750" s="290">
        <v>349.20100000000002</v>
      </c>
      <c r="I750" s="926"/>
      <c r="J750" s="291">
        <f>ROUND(I750*H750,2)</f>
        <v>0</v>
      </c>
      <c r="K750" s="288" t="s">
        <v>183</v>
      </c>
      <c r="L750" s="207"/>
      <c r="M750" s="292" t="s">
        <v>5</v>
      </c>
      <c r="N750" s="293" t="s">
        <v>39</v>
      </c>
      <c r="O750" s="294">
        <v>0.06</v>
      </c>
      <c r="P750" s="294">
        <f>O750*H750</f>
        <v>20.952059999999999</v>
      </c>
      <c r="Q750" s="294">
        <v>1.2E-4</v>
      </c>
      <c r="R750" s="294">
        <f>Q750*H750</f>
        <v>4.1904120000000003E-2</v>
      </c>
      <c r="S750" s="294">
        <v>0</v>
      </c>
      <c r="T750" s="295">
        <f>S750*H750</f>
        <v>0</v>
      </c>
      <c r="AR750" s="196" t="s">
        <v>184</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184</v>
      </c>
      <c r="BM750" s="196" t="s">
        <v>1009</v>
      </c>
    </row>
    <row r="751" spans="2:65" s="921" customFormat="1" ht="40.5">
      <c r="B751" s="207"/>
      <c r="D751" s="297" t="s">
        <v>186</v>
      </c>
      <c r="F751" s="298" t="s">
        <v>1010</v>
      </c>
      <c r="L751" s="207"/>
      <c r="M751" s="299"/>
      <c r="N751" s="925"/>
      <c r="O751" s="925"/>
      <c r="P751" s="925"/>
      <c r="Q751" s="925"/>
      <c r="R751" s="925"/>
      <c r="S751" s="925"/>
      <c r="T751" s="300"/>
      <c r="AT751" s="196" t="s">
        <v>186</v>
      </c>
      <c r="AU751" s="196" t="s">
        <v>77</v>
      </c>
    </row>
    <row r="752" spans="2:65" s="302" customFormat="1">
      <c r="B752" s="301"/>
      <c r="D752" s="297" t="s">
        <v>188</v>
      </c>
      <c r="E752" s="303" t="s">
        <v>5</v>
      </c>
      <c r="F752" s="304" t="s">
        <v>1011</v>
      </c>
      <c r="H752" s="305">
        <v>88.596000000000004</v>
      </c>
      <c r="L752" s="301"/>
      <c r="M752" s="306"/>
      <c r="N752" s="307"/>
      <c r="O752" s="307"/>
      <c r="P752" s="307"/>
      <c r="Q752" s="307"/>
      <c r="R752" s="307"/>
      <c r="S752" s="307"/>
      <c r="T752" s="308"/>
      <c r="AT752" s="303" t="s">
        <v>188</v>
      </c>
      <c r="AU752" s="303" t="s">
        <v>77</v>
      </c>
      <c r="AV752" s="302" t="s">
        <v>77</v>
      </c>
      <c r="AW752" s="302" t="s">
        <v>31</v>
      </c>
      <c r="AX752" s="302" t="s">
        <v>68</v>
      </c>
      <c r="AY752" s="303" t="s">
        <v>177</v>
      </c>
    </row>
    <row r="753" spans="2:65" s="302" customFormat="1">
      <c r="B753" s="301"/>
      <c r="D753" s="297" t="s">
        <v>188</v>
      </c>
      <c r="E753" s="303" t="s">
        <v>5</v>
      </c>
      <c r="F753" s="304" t="s">
        <v>1012</v>
      </c>
      <c r="H753" s="305">
        <v>132.86500000000001</v>
      </c>
      <c r="L753" s="301"/>
      <c r="M753" s="306"/>
      <c r="N753" s="307"/>
      <c r="O753" s="307"/>
      <c r="P753" s="307"/>
      <c r="Q753" s="307"/>
      <c r="R753" s="307"/>
      <c r="S753" s="307"/>
      <c r="T753" s="308"/>
      <c r="AT753" s="303" t="s">
        <v>188</v>
      </c>
      <c r="AU753" s="303" t="s">
        <v>77</v>
      </c>
      <c r="AV753" s="302" t="s">
        <v>77</v>
      </c>
      <c r="AW753" s="302" t="s">
        <v>31</v>
      </c>
      <c r="AX753" s="302" t="s">
        <v>68</v>
      </c>
      <c r="AY753" s="303" t="s">
        <v>177</v>
      </c>
    </row>
    <row r="754" spans="2:65" s="302" customFormat="1">
      <c r="B754" s="301"/>
      <c r="D754" s="297" t="s">
        <v>188</v>
      </c>
      <c r="E754" s="303" t="s">
        <v>5</v>
      </c>
      <c r="F754" s="304" t="s">
        <v>1013</v>
      </c>
      <c r="H754" s="305">
        <v>75.819999999999993</v>
      </c>
      <c r="L754" s="301"/>
      <c r="M754" s="306"/>
      <c r="N754" s="307"/>
      <c r="O754" s="307"/>
      <c r="P754" s="307"/>
      <c r="Q754" s="307"/>
      <c r="R754" s="307"/>
      <c r="S754" s="307"/>
      <c r="T754" s="308"/>
      <c r="AT754" s="303" t="s">
        <v>188</v>
      </c>
      <c r="AU754" s="303" t="s">
        <v>77</v>
      </c>
      <c r="AV754" s="302" t="s">
        <v>77</v>
      </c>
      <c r="AW754" s="302" t="s">
        <v>31</v>
      </c>
      <c r="AX754" s="302" t="s">
        <v>68</v>
      </c>
      <c r="AY754" s="303" t="s">
        <v>177</v>
      </c>
    </row>
    <row r="755" spans="2:65" s="302" customFormat="1">
      <c r="B755" s="301"/>
      <c r="D755" s="297" t="s">
        <v>188</v>
      </c>
      <c r="E755" s="303" t="s">
        <v>5</v>
      </c>
      <c r="F755" s="304" t="s">
        <v>1014</v>
      </c>
      <c r="H755" s="305">
        <v>11.4</v>
      </c>
      <c r="L755" s="301"/>
      <c r="M755" s="306"/>
      <c r="N755" s="307"/>
      <c r="O755" s="307"/>
      <c r="P755" s="307"/>
      <c r="Q755" s="307"/>
      <c r="R755" s="307"/>
      <c r="S755" s="307"/>
      <c r="T755" s="308"/>
      <c r="AT755" s="303" t="s">
        <v>188</v>
      </c>
      <c r="AU755" s="303" t="s">
        <v>77</v>
      </c>
      <c r="AV755" s="302" t="s">
        <v>77</v>
      </c>
      <c r="AW755" s="302" t="s">
        <v>31</v>
      </c>
      <c r="AX755" s="302" t="s">
        <v>68</v>
      </c>
      <c r="AY755" s="303" t="s">
        <v>177</v>
      </c>
    </row>
    <row r="756" spans="2:65" s="302" customFormat="1">
      <c r="B756" s="301"/>
      <c r="D756" s="297" t="s">
        <v>188</v>
      </c>
      <c r="E756" s="303" t="s">
        <v>5</v>
      </c>
      <c r="F756" s="304" t="s">
        <v>1015</v>
      </c>
      <c r="H756" s="305">
        <v>27.52</v>
      </c>
      <c r="L756" s="301"/>
      <c r="M756" s="306"/>
      <c r="N756" s="307"/>
      <c r="O756" s="307"/>
      <c r="P756" s="307"/>
      <c r="Q756" s="307"/>
      <c r="R756" s="307"/>
      <c r="S756" s="307"/>
      <c r="T756" s="308"/>
      <c r="AT756" s="303" t="s">
        <v>188</v>
      </c>
      <c r="AU756" s="303" t="s">
        <v>77</v>
      </c>
      <c r="AV756" s="302" t="s">
        <v>77</v>
      </c>
      <c r="AW756" s="302" t="s">
        <v>31</v>
      </c>
      <c r="AX756" s="302" t="s">
        <v>68</v>
      </c>
      <c r="AY756" s="303" t="s">
        <v>177</v>
      </c>
    </row>
    <row r="757" spans="2:65" s="302" customFormat="1">
      <c r="B757" s="301"/>
      <c r="D757" s="297" t="s">
        <v>188</v>
      </c>
      <c r="E757" s="303" t="s">
        <v>5</v>
      </c>
      <c r="F757" s="304" t="s">
        <v>1016</v>
      </c>
      <c r="H757" s="305">
        <v>13</v>
      </c>
      <c r="L757" s="301"/>
      <c r="M757" s="306"/>
      <c r="N757" s="307"/>
      <c r="O757" s="307"/>
      <c r="P757" s="307"/>
      <c r="Q757" s="307"/>
      <c r="R757" s="307"/>
      <c r="S757" s="307"/>
      <c r="T757" s="308"/>
      <c r="AT757" s="303" t="s">
        <v>188</v>
      </c>
      <c r="AU757" s="303" t="s">
        <v>77</v>
      </c>
      <c r="AV757" s="302" t="s">
        <v>77</v>
      </c>
      <c r="AW757" s="302" t="s">
        <v>31</v>
      </c>
      <c r="AX757" s="302" t="s">
        <v>68</v>
      </c>
      <c r="AY757" s="303" t="s">
        <v>177</v>
      </c>
    </row>
    <row r="758" spans="2:65" s="317" customFormat="1">
      <c r="B758" s="316"/>
      <c r="D758" s="297" t="s">
        <v>188</v>
      </c>
      <c r="E758" s="318" t="s">
        <v>5</v>
      </c>
      <c r="F758" s="319" t="s">
        <v>191</v>
      </c>
      <c r="H758" s="320">
        <v>349.20100000000002</v>
      </c>
      <c r="L758" s="316"/>
      <c r="M758" s="321"/>
      <c r="N758" s="322"/>
      <c r="O758" s="322"/>
      <c r="P758" s="322"/>
      <c r="Q758" s="322"/>
      <c r="R758" s="322"/>
      <c r="S758" s="322"/>
      <c r="T758" s="323"/>
      <c r="AT758" s="318" t="s">
        <v>188</v>
      </c>
      <c r="AU758" s="318" t="s">
        <v>77</v>
      </c>
      <c r="AV758" s="317" t="s">
        <v>184</v>
      </c>
      <c r="AW758" s="317" t="s">
        <v>31</v>
      </c>
      <c r="AX758" s="317" t="s">
        <v>75</v>
      </c>
      <c r="AY758" s="318" t="s">
        <v>177</v>
      </c>
    </row>
    <row r="759" spans="2:65" s="921" customFormat="1" ht="25.5" customHeight="1">
      <c r="B759" s="207"/>
      <c r="C759" s="286" t="s">
        <v>1017</v>
      </c>
      <c r="D759" s="286" t="s">
        <v>179</v>
      </c>
      <c r="E759" s="287" t="s">
        <v>1018</v>
      </c>
      <c r="F759" s="288" t="s">
        <v>1019</v>
      </c>
      <c r="G759" s="289" t="s">
        <v>225</v>
      </c>
      <c r="H759" s="290">
        <v>32</v>
      </c>
      <c r="I759" s="926"/>
      <c r="J759" s="291">
        <f>ROUND(I759*H759,2)</f>
        <v>0</v>
      </c>
      <c r="K759" s="288" t="s">
        <v>183</v>
      </c>
      <c r="L759" s="207"/>
      <c r="M759" s="292" t="s">
        <v>5</v>
      </c>
      <c r="N759" s="293" t="s">
        <v>39</v>
      </c>
      <c r="O759" s="294">
        <v>3.2130000000000001</v>
      </c>
      <c r="P759" s="294">
        <f>O759*H759</f>
        <v>102.816</v>
      </c>
      <c r="Q759" s="294">
        <v>2.45329</v>
      </c>
      <c r="R759" s="294">
        <f>Q759*H759</f>
        <v>78.505279999999999</v>
      </c>
      <c r="S759" s="294">
        <v>0</v>
      </c>
      <c r="T759" s="295">
        <f>S759*H759</f>
        <v>0</v>
      </c>
      <c r="AR759" s="196" t="s">
        <v>184</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184</v>
      </c>
      <c r="BM759" s="196" t="s">
        <v>1020</v>
      </c>
    </row>
    <row r="760" spans="2:65" s="921" customFormat="1" ht="175.5">
      <c r="B760" s="207"/>
      <c r="D760" s="297" t="s">
        <v>186</v>
      </c>
      <c r="F760" s="298" t="s">
        <v>1021</v>
      </c>
      <c r="L760" s="207"/>
      <c r="M760" s="299"/>
      <c r="N760" s="925"/>
      <c r="O760" s="925"/>
      <c r="P760" s="925"/>
      <c r="Q760" s="925"/>
      <c r="R760" s="925"/>
      <c r="S760" s="925"/>
      <c r="T760" s="300"/>
      <c r="AT760" s="196" t="s">
        <v>186</v>
      </c>
      <c r="AU760" s="196" t="s">
        <v>77</v>
      </c>
    </row>
    <row r="761" spans="2:65" s="310" customFormat="1">
      <c r="B761" s="309"/>
      <c r="D761" s="297" t="s">
        <v>188</v>
      </c>
      <c r="E761" s="311" t="s">
        <v>5</v>
      </c>
      <c r="F761" s="312" t="s">
        <v>1022</v>
      </c>
      <c r="H761" s="311" t="s">
        <v>5</v>
      </c>
      <c r="L761" s="309"/>
      <c r="M761" s="313"/>
      <c r="N761" s="314"/>
      <c r="O761" s="314"/>
      <c r="P761" s="314"/>
      <c r="Q761" s="314"/>
      <c r="R761" s="314"/>
      <c r="S761" s="314"/>
      <c r="T761" s="315"/>
      <c r="AT761" s="311" t="s">
        <v>188</v>
      </c>
      <c r="AU761" s="311" t="s">
        <v>77</v>
      </c>
      <c r="AV761" s="310" t="s">
        <v>75</v>
      </c>
      <c r="AW761" s="310" t="s">
        <v>31</v>
      </c>
      <c r="AX761" s="310" t="s">
        <v>68</v>
      </c>
      <c r="AY761" s="311" t="s">
        <v>177</v>
      </c>
    </row>
    <row r="762" spans="2:65" s="302" customFormat="1">
      <c r="B762" s="301"/>
      <c r="D762" s="297" t="s">
        <v>188</v>
      </c>
      <c r="E762" s="303" t="s">
        <v>5</v>
      </c>
      <c r="F762" s="304" t="s">
        <v>1023</v>
      </c>
      <c r="H762" s="305">
        <v>32</v>
      </c>
      <c r="L762" s="301"/>
      <c r="M762" s="306"/>
      <c r="N762" s="307"/>
      <c r="O762" s="307"/>
      <c r="P762" s="307"/>
      <c r="Q762" s="307"/>
      <c r="R762" s="307"/>
      <c r="S762" s="307"/>
      <c r="T762" s="308"/>
      <c r="AT762" s="303" t="s">
        <v>188</v>
      </c>
      <c r="AU762" s="303" t="s">
        <v>77</v>
      </c>
      <c r="AV762" s="302" t="s">
        <v>77</v>
      </c>
      <c r="AW762" s="302" t="s">
        <v>31</v>
      </c>
      <c r="AX762" s="302" t="s">
        <v>68</v>
      </c>
      <c r="AY762" s="303" t="s">
        <v>177</v>
      </c>
    </row>
    <row r="763" spans="2:65" s="317" customFormat="1">
      <c r="B763" s="316"/>
      <c r="D763" s="297" t="s">
        <v>188</v>
      </c>
      <c r="E763" s="318" t="s">
        <v>5</v>
      </c>
      <c r="F763" s="319" t="s">
        <v>191</v>
      </c>
      <c r="H763" s="320">
        <v>32</v>
      </c>
      <c r="L763" s="316"/>
      <c r="M763" s="321"/>
      <c r="N763" s="322"/>
      <c r="O763" s="322"/>
      <c r="P763" s="322"/>
      <c r="Q763" s="322"/>
      <c r="R763" s="322"/>
      <c r="S763" s="322"/>
      <c r="T763" s="323"/>
      <c r="AT763" s="318" t="s">
        <v>188</v>
      </c>
      <c r="AU763" s="318" t="s">
        <v>77</v>
      </c>
      <c r="AV763" s="317" t="s">
        <v>184</v>
      </c>
      <c r="AW763" s="317" t="s">
        <v>31</v>
      </c>
      <c r="AX763" s="317" t="s">
        <v>75</v>
      </c>
      <c r="AY763" s="318" t="s">
        <v>177</v>
      </c>
    </row>
    <row r="764" spans="2:65" s="921" customFormat="1" ht="25.5" customHeight="1">
      <c r="B764" s="207"/>
      <c r="C764" s="286" t="s">
        <v>1024</v>
      </c>
      <c r="D764" s="286" t="s">
        <v>179</v>
      </c>
      <c r="E764" s="287" t="s">
        <v>1025</v>
      </c>
      <c r="F764" s="288" t="s">
        <v>1026</v>
      </c>
      <c r="G764" s="289" t="s">
        <v>225</v>
      </c>
      <c r="H764" s="290">
        <v>80.007999999999996</v>
      </c>
      <c r="I764" s="926"/>
      <c r="J764" s="291">
        <f>ROUND(I764*H764,2)</f>
        <v>0</v>
      </c>
      <c r="K764" s="288" t="s">
        <v>183</v>
      </c>
      <c r="L764" s="207"/>
      <c r="M764" s="292" t="s">
        <v>5</v>
      </c>
      <c r="N764" s="293" t="s">
        <v>39</v>
      </c>
      <c r="O764" s="294">
        <v>2.3170000000000002</v>
      </c>
      <c r="P764" s="294">
        <f>O764*H764</f>
        <v>185.378536</v>
      </c>
      <c r="Q764" s="294">
        <v>2.45329</v>
      </c>
      <c r="R764" s="294">
        <f>Q764*H764</f>
        <v>196.28282632</v>
      </c>
      <c r="S764" s="294">
        <v>0</v>
      </c>
      <c r="T764" s="295">
        <f>S764*H764</f>
        <v>0</v>
      </c>
      <c r="AR764" s="196" t="s">
        <v>184</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184</v>
      </c>
      <c r="BM764" s="196" t="s">
        <v>1027</v>
      </c>
    </row>
    <row r="765" spans="2:65" s="921" customFormat="1" ht="175.5">
      <c r="B765" s="207"/>
      <c r="D765" s="297" t="s">
        <v>186</v>
      </c>
      <c r="F765" s="298" t="s">
        <v>1021</v>
      </c>
      <c r="L765" s="207"/>
      <c r="M765" s="299"/>
      <c r="N765" s="925"/>
      <c r="O765" s="925"/>
      <c r="P765" s="925"/>
      <c r="Q765" s="925"/>
      <c r="R765" s="925"/>
      <c r="S765" s="925"/>
      <c r="T765" s="300"/>
      <c r="AT765" s="196" t="s">
        <v>186</v>
      </c>
      <c r="AU765" s="196" t="s">
        <v>77</v>
      </c>
    </row>
    <row r="766" spans="2:65" s="302" customFormat="1">
      <c r="B766" s="301"/>
      <c r="D766" s="297" t="s">
        <v>188</v>
      </c>
      <c r="E766" s="303" t="s">
        <v>5</v>
      </c>
      <c r="F766" s="304" t="s">
        <v>1028</v>
      </c>
      <c r="H766" s="305">
        <v>23.91</v>
      </c>
      <c r="L766" s="301"/>
      <c r="M766" s="306"/>
      <c r="N766" s="307"/>
      <c r="O766" s="307"/>
      <c r="P766" s="307"/>
      <c r="Q766" s="307"/>
      <c r="R766" s="307"/>
      <c r="S766" s="307"/>
      <c r="T766" s="308"/>
      <c r="AT766" s="303" t="s">
        <v>188</v>
      </c>
      <c r="AU766" s="303" t="s">
        <v>77</v>
      </c>
      <c r="AV766" s="302" t="s">
        <v>77</v>
      </c>
      <c r="AW766" s="302" t="s">
        <v>31</v>
      </c>
      <c r="AX766" s="302" t="s">
        <v>68</v>
      </c>
      <c r="AY766" s="303" t="s">
        <v>177</v>
      </c>
    </row>
    <row r="767" spans="2:65" s="310" customFormat="1">
      <c r="B767" s="309"/>
      <c r="D767" s="297" t="s">
        <v>188</v>
      </c>
      <c r="E767" s="311" t="s">
        <v>5</v>
      </c>
      <c r="F767" s="312" t="s">
        <v>1029</v>
      </c>
      <c r="H767" s="311" t="s">
        <v>5</v>
      </c>
      <c r="L767" s="309"/>
      <c r="M767" s="313"/>
      <c r="N767" s="314"/>
      <c r="O767" s="314"/>
      <c r="P767" s="314"/>
      <c r="Q767" s="314"/>
      <c r="R767" s="314"/>
      <c r="S767" s="314"/>
      <c r="T767" s="315"/>
      <c r="AT767" s="311" t="s">
        <v>188</v>
      </c>
      <c r="AU767" s="311" t="s">
        <v>77</v>
      </c>
      <c r="AV767" s="310" t="s">
        <v>75</v>
      </c>
      <c r="AW767" s="310" t="s">
        <v>31</v>
      </c>
      <c r="AX767" s="310" t="s">
        <v>68</v>
      </c>
      <c r="AY767" s="311" t="s">
        <v>177</v>
      </c>
    </row>
    <row r="768" spans="2:65" s="302" customFormat="1">
      <c r="B768" s="301"/>
      <c r="D768" s="297" t="s">
        <v>188</v>
      </c>
      <c r="E768" s="303" t="s">
        <v>5</v>
      </c>
      <c r="F768" s="304" t="s">
        <v>1030</v>
      </c>
      <c r="H768" s="305">
        <v>56.097999999999999</v>
      </c>
      <c r="L768" s="301"/>
      <c r="M768" s="306"/>
      <c r="N768" s="307"/>
      <c r="O768" s="307"/>
      <c r="P768" s="307"/>
      <c r="Q768" s="307"/>
      <c r="R768" s="307"/>
      <c r="S768" s="307"/>
      <c r="T768" s="308"/>
      <c r="AT768" s="303" t="s">
        <v>188</v>
      </c>
      <c r="AU768" s="303" t="s">
        <v>77</v>
      </c>
      <c r="AV768" s="302" t="s">
        <v>77</v>
      </c>
      <c r="AW768" s="302" t="s">
        <v>31</v>
      </c>
      <c r="AX768" s="302" t="s">
        <v>68</v>
      </c>
      <c r="AY768" s="303" t="s">
        <v>177</v>
      </c>
    </row>
    <row r="769" spans="2:65" s="310" customFormat="1">
      <c r="B769" s="309"/>
      <c r="D769" s="297" t="s">
        <v>188</v>
      </c>
      <c r="E769" s="311" t="s">
        <v>5</v>
      </c>
      <c r="F769" s="312" t="s">
        <v>1031</v>
      </c>
      <c r="H769" s="311" t="s">
        <v>5</v>
      </c>
      <c r="L769" s="309"/>
      <c r="M769" s="313"/>
      <c r="N769" s="314"/>
      <c r="O769" s="314"/>
      <c r="P769" s="314"/>
      <c r="Q769" s="314"/>
      <c r="R769" s="314"/>
      <c r="S769" s="314"/>
      <c r="T769" s="315"/>
      <c r="AT769" s="311" t="s">
        <v>188</v>
      </c>
      <c r="AU769" s="311" t="s">
        <v>77</v>
      </c>
      <c r="AV769" s="310" t="s">
        <v>75</v>
      </c>
      <c r="AW769" s="310" t="s">
        <v>31</v>
      </c>
      <c r="AX769" s="310" t="s">
        <v>68</v>
      </c>
      <c r="AY769" s="311" t="s">
        <v>177</v>
      </c>
    </row>
    <row r="770" spans="2:65" s="317" customFormat="1">
      <c r="B770" s="316"/>
      <c r="D770" s="297" t="s">
        <v>188</v>
      </c>
      <c r="E770" s="318" t="s">
        <v>5</v>
      </c>
      <c r="F770" s="319" t="s">
        <v>191</v>
      </c>
      <c r="H770" s="320">
        <v>80.007999999999996</v>
      </c>
      <c r="L770" s="316"/>
      <c r="M770" s="321"/>
      <c r="N770" s="322"/>
      <c r="O770" s="322"/>
      <c r="P770" s="322"/>
      <c r="Q770" s="322"/>
      <c r="R770" s="322"/>
      <c r="S770" s="322"/>
      <c r="T770" s="323"/>
      <c r="AT770" s="318" t="s">
        <v>188</v>
      </c>
      <c r="AU770" s="318" t="s">
        <v>77</v>
      </c>
      <c r="AV770" s="317" t="s">
        <v>184</v>
      </c>
      <c r="AW770" s="317" t="s">
        <v>31</v>
      </c>
      <c r="AX770" s="317" t="s">
        <v>75</v>
      </c>
      <c r="AY770" s="318" t="s">
        <v>177</v>
      </c>
    </row>
    <row r="771" spans="2:65" s="921" customFormat="1" ht="25.5" customHeight="1">
      <c r="B771" s="207"/>
      <c r="C771" s="286" t="s">
        <v>1032</v>
      </c>
      <c r="D771" s="286" t="s">
        <v>179</v>
      </c>
      <c r="E771" s="287" t="s">
        <v>1025</v>
      </c>
      <c r="F771" s="288" t="s">
        <v>1026</v>
      </c>
      <c r="G771" s="289" t="s">
        <v>225</v>
      </c>
      <c r="H771" s="290">
        <v>13.9</v>
      </c>
      <c r="I771" s="926"/>
      <c r="J771" s="291">
        <f>ROUND(I771*H771,2)</f>
        <v>0</v>
      </c>
      <c r="K771" s="288" t="s">
        <v>183</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184</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184</v>
      </c>
      <c r="BM771" s="196" t="s">
        <v>1033</v>
      </c>
    </row>
    <row r="772" spans="2:65" s="921" customFormat="1" ht="175.5">
      <c r="B772" s="207"/>
      <c r="D772" s="297" t="s">
        <v>186</v>
      </c>
      <c r="F772" s="298" t="s">
        <v>1021</v>
      </c>
      <c r="L772" s="207"/>
      <c r="M772" s="299"/>
      <c r="N772" s="925"/>
      <c r="O772" s="925"/>
      <c r="P772" s="925"/>
      <c r="Q772" s="925"/>
      <c r="R772" s="925"/>
      <c r="S772" s="925"/>
      <c r="T772" s="300"/>
      <c r="AT772" s="196" t="s">
        <v>186</v>
      </c>
      <c r="AU772" s="196" t="s">
        <v>77</v>
      </c>
    </row>
    <row r="773" spans="2:65" s="310" customFormat="1">
      <c r="B773" s="309"/>
      <c r="D773" s="297" t="s">
        <v>188</v>
      </c>
      <c r="E773" s="311" t="s">
        <v>5</v>
      </c>
      <c r="F773" s="312" t="s">
        <v>1034</v>
      </c>
      <c r="H773" s="311" t="s">
        <v>5</v>
      </c>
      <c r="L773" s="309"/>
      <c r="M773" s="313"/>
      <c r="N773" s="314"/>
      <c r="O773" s="314"/>
      <c r="P773" s="314"/>
      <c r="Q773" s="314"/>
      <c r="R773" s="314"/>
      <c r="S773" s="314"/>
      <c r="T773" s="315"/>
      <c r="AT773" s="311" t="s">
        <v>188</v>
      </c>
      <c r="AU773" s="311" t="s">
        <v>77</v>
      </c>
      <c r="AV773" s="310" t="s">
        <v>75</v>
      </c>
      <c r="AW773" s="310" t="s">
        <v>31</v>
      </c>
      <c r="AX773" s="310" t="s">
        <v>68</v>
      </c>
      <c r="AY773" s="311" t="s">
        <v>177</v>
      </c>
    </row>
    <row r="774" spans="2:65" s="302" customFormat="1">
      <c r="B774" s="301"/>
      <c r="D774" s="297" t="s">
        <v>188</v>
      </c>
      <c r="E774" s="303" t="s">
        <v>5</v>
      </c>
      <c r="F774" s="304" t="s">
        <v>1035</v>
      </c>
      <c r="H774" s="305">
        <v>13.9</v>
      </c>
      <c r="L774" s="301"/>
      <c r="M774" s="306"/>
      <c r="N774" s="307"/>
      <c r="O774" s="307"/>
      <c r="P774" s="307"/>
      <c r="Q774" s="307"/>
      <c r="R774" s="307"/>
      <c r="S774" s="307"/>
      <c r="T774" s="308"/>
      <c r="AT774" s="303" t="s">
        <v>188</v>
      </c>
      <c r="AU774" s="303" t="s">
        <v>77</v>
      </c>
      <c r="AV774" s="302" t="s">
        <v>77</v>
      </c>
      <c r="AW774" s="302" t="s">
        <v>31</v>
      </c>
      <c r="AX774" s="302" t="s">
        <v>68</v>
      </c>
      <c r="AY774" s="303" t="s">
        <v>177</v>
      </c>
    </row>
    <row r="775" spans="2:65" s="317" customFormat="1">
      <c r="B775" s="316"/>
      <c r="D775" s="297" t="s">
        <v>188</v>
      </c>
      <c r="E775" s="318" t="s">
        <v>5</v>
      </c>
      <c r="F775" s="319" t="s">
        <v>191</v>
      </c>
      <c r="H775" s="320">
        <v>13.9</v>
      </c>
      <c r="L775" s="316"/>
      <c r="M775" s="321"/>
      <c r="N775" s="322"/>
      <c r="O775" s="322"/>
      <c r="P775" s="322"/>
      <c r="Q775" s="322"/>
      <c r="R775" s="322"/>
      <c r="S775" s="322"/>
      <c r="T775" s="323"/>
      <c r="AT775" s="318" t="s">
        <v>188</v>
      </c>
      <c r="AU775" s="318" t="s">
        <v>77</v>
      </c>
      <c r="AV775" s="317" t="s">
        <v>184</v>
      </c>
      <c r="AW775" s="317" t="s">
        <v>31</v>
      </c>
      <c r="AX775" s="317" t="s">
        <v>75</v>
      </c>
      <c r="AY775" s="318" t="s">
        <v>177</v>
      </c>
    </row>
    <row r="776" spans="2:65" s="921" customFormat="1" ht="25.5" customHeight="1">
      <c r="B776" s="207"/>
      <c r="C776" s="286" t="s">
        <v>1036</v>
      </c>
      <c r="D776" s="286" t="s">
        <v>179</v>
      </c>
      <c r="E776" s="287" t="s">
        <v>1037</v>
      </c>
      <c r="F776" s="288" t="s">
        <v>1038</v>
      </c>
      <c r="G776" s="289" t="s">
        <v>225</v>
      </c>
      <c r="H776" s="290">
        <v>86.566000000000003</v>
      </c>
      <c r="I776" s="926"/>
      <c r="J776" s="291">
        <f>ROUND(I776*H776,2)</f>
        <v>0</v>
      </c>
      <c r="K776" s="288" t="s">
        <v>183</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184</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184</v>
      </c>
      <c r="BM776" s="196" t="s">
        <v>1039</v>
      </c>
    </row>
    <row r="777" spans="2:65" s="921" customFormat="1" ht="175.5">
      <c r="B777" s="207"/>
      <c r="D777" s="297" t="s">
        <v>186</v>
      </c>
      <c r="F777" s="298" t="s">
        <v>1021</v>
      </c>
      <c r="L777" s="207"/>
      <c r="M777" s="299"/>
      <c r="N777" s="925"/>
      <c r="O777" s="925"/>
      <c r="P777" s="925"/>
      <c r="Q777" s="925"/>
      <c r="R777" s="925"/>
      <c r="S777" s="925"/>
      <c r="T777" s="300"/>
      <c r="AT777" s="196" t="s">
        <v>186</v>
      </c>
      <c r="AU777" s="196" t="s">
        <v>77</v>
      </c>
    </row>
    <row r="778" spans="2:65" s="310" customFormat="1">
      <c r="B778" s="309"/>
      <c r="D778" s="297" t="s">
        <v>188</v>
      </c>
      <c r="E778" s="311" t="s">
        <v>5</v>
      </c>
      <c r="F778" s="312" t="s">
        <v>1040</v>
      </c>
      <c r="H778" s="311" t="s">
        <v>5</v>
      </c>
      <c r="L778" s="309"/>
      <c r="M778" s="313"/>
      <c r="N778" s="314"/>
      <c r="O778" s="314"/>
      <c r="P778" s="314"/>
      <c r="Q778" s="314"/>
      <c r="R778" s="314"/>
      <c r="S778" s="314"/>
      <c r="T778" s="315"/>
      <c r="AT778" s="311" t="s">
        <v>188</v>
      </c>
      <c r="AU778" s="311" t="s">
        <v>77</v>
      </c>
      <c r="AV778" s="310" t="s">
        <v>75</v>
      </c>
      <c r="AW778" s="310" t="s">
        <v>31</v>
      </c>
      <c r="AX778" s="310" t="s">
        <v>68</v>
      </c>
      <c r="AY778" s="311" t="s">
        <v>177</v>
      </c>
    </row>
    <row r="779" spans="2:65" s="302" customFormat="1">
      <c r="B779" s="301"/>
      <c r="D779" s="297" t="s">
        <v>188</v>
      </c>
      <c r="E779" s="303" t="s">
        <v>5</v>
      </c>
      <c r="F779" s="304" t="s">
        <v>1041</v>
      </c>
      <c r="H779" s="305">
        <v>86.566000000000003</v>
      </c>
      <c r="L779" s="301"/>
      <c r="M779" s="306"/>
      <c r="N779" s="307"/>
      <c r="O779" s="307"/>
      <c r="P779" s="307"/>
      <c r="Q779" s="307"/>
      <c r="R779" s="307"/>
      <c r="S779" s="307"/>
      <c r="T779" s="308"/>
      <c r="AT779" s="303" t="s">
        <v>188</v>
      </c>
      <c r="AU779" s="303" t="s">
        <v>77</v>
      </c>
      <c r="AV779" s="302" t="s">
        <v>77</v>
      </c>
      <c r="AW779" s="302" t="s">
        <v>31</v>
      </c>
      <c r="AX779" s="302" t="s">
        <v>68</v>
      </c>
      <c r="AY779" s="303" t="s">
        <v>177</v>
      </c>
    </row>
    <row r="780" spans="2:65" s="317" customFormat="1">
      <c r="B780" s="316"/>
      <c r="D780" s="297" t="s">
        <v>188</v>
      </c>
      <c r="E780" s="318" t="s">
        <v>5</v>
      </c>
      <c r="F780" s="319" t="s">
        <v>191</v>
      </c>
      <c r="H780" s="320">
        <v>86.566000000000003</v>
      </c>
      <c r="L780" s="316"/>
      <c r="M780" s="321"/>
      <c r="N780" s="322"/>
      <c r="O780" s="322"/>
      <c r="P780" s="322"/>
      <c r="Q780" s="322"/>
      <c r="R780" s="322"/>
      <c r="S780" s="322"/>
      <c r="T780" s="323"/>
      <c r="AT780" s="318" t="s">
        <v>188</v>
      </c>
      <c r="AU780" s="318" t="s">
        <v>77</v>
      </c>
      <c r="AV780" s="317" t="s">
        <v>184</v>
      </c>
      <c r="AW780" s="317" t="s">
        <v>31</v>
      </c>
      <c r="AX780" s="317" t="s">
        <v>75</v>
      </c>
      <c r="AY780" s="318" t="s">
        <v>177</v>
      </c>
    </row>
    <row r="781" spans="2:65" s="921" customFormat="1" ht="25.5" customHeight="1">
      <c r="B781" s="207"/>
      <c r="C781" s="286" t="s">
        <v>1042</v>
      </c>
      <c r="D781" s="286" t="s">
        <v>179</v>
      </c>
      <c r="E781" s="287" t="s">
        <v>1043</v>
      </c>
      <c r="F781" s="288" t="s">
        <v>1044</v>
      </c>
      <c r="G781" s="289" t="s">
        <v>225</v>
      </c>
      <c r="H781" s="290">
        <v>32</v>
      </c>
      <c r="I781" s="926"/>
      <c r="J781" s="291">
        <f>ROUND(I781*H781,2)</f>
        <v>0</v>
      </c>
      <c r="K781" s="288" t="s">
        <v>183</v>
      </c>
      <c r="L781" s="207"/>
      <c r="M781" s="292" t="s">
        <v>5</v>
      </c>
      <c r="N781" s="293" t="s">
        <v>39</v>
      </c>
      <c r="O781" s="294">
        <v>2.7</v>
      </c>
      <c r="P781" s="294">
        <f>O781*H781</f>
        <v>86.4</v>
      </c>
      <c r="Q781" s="294">
        <v>0</v>
      </c>
      <c r="R781" s="294">
        <f>Q781*H781</f>
        <v>0</v>
      </c>
      <c r="S781" s="294">
        <v>0</v>
      </c>
      <c r="T781" s="295">
        <f>S781*H781</f>
        <v>0</v>
      </c>
      <c r="AR781" s="196" t="s">
        <v>184</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184</v>
      </c>
      <c r="BM781" s="196" t="s">
        <v>1045</v>
      </c>
    </row>
    <row r="782" spans="2:65" s="921" customFormat="1" ht="81">
      <c r="B782" s="207"/>
      <c r="D782" s="297" t="s">
        <v>186</v>
      </c>
      <c r="F782" s="298" t="s">
        <v>1046</v>
      </c>
      <c r="L782" s="207"/>
      <c r="M782" s="299"/>
      <c r="N782" s="925"/>
      <c r="O782" s="925"/>
      <c r="P782" s="925"/>
      <c r="Q782" s="925"/>
      <c r="R782" s="925"/>
      <c r="S782" s="925"/>
      <c r="T782" s="300"/>
      <c r="AT782" s="196" t="s">
        <v>186</v>
      </c>
      <c r="AU782" s="196" t="s">
        <v>77</v>
      </c>
    </row>
    <row r="783" spans="2:65" s="921" customFormat="1" ht="25.5" customHeight="1">
      <c r="B783" s="207"/>
      <c r="C783" s="286" t="s">
        <v>1047</v>
      </c>
      <c r="D783" s="286" t="s">
        <v>179</v>
      </c>
      <c r="E783" s="287" t="s">
        <v>1048</v>
      </c>
      <c r="F783" s="288" t="s">
        <v>1049</v>
      </c>
      <c r="G783" s="289" t="s">
        <v>225</v>
      </c>
      <c r="H783" s="290">
        <v>80.007999999999996</v>
      </c>
      <c r="I783" s="926"/>
      <c r="J783" s="291">
        <f>ROUND(I783*H783,2)</f>
        <v>0</v>
      </c>
      <c r="K783" s="288" t="s">
        <v>183</v>
      </c>
      <c r="L783" s="207"/>
      <c r="M783" s="292" t="s">
        <v>5</v>
      </c>
      <c r="N783" s="293" t="s">
        <v>39</v>
      </c>
      <c r="O783" s="294">
        <v>0.67500000000000004</v>
      </c>
      <c r="P783" s="294">
        <f>O783*H783</f>
        <v>54.005400000000002</v>
      </c>
      <c r="Q783" s="294">
        <v>0</v>
      </c>
      <c r="R783" s="294">
        <f>Q783*H783</f>
        <v>0</v>
      </c>
      <c r="S783" s="294">
        <v>0</v>
      </c>
      <c r="T783" s="295">
        <f>S783*H783</f>
        <v>0</v>
      </c>
      <c r="AR783" s="196" t="s">
        <v>184</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184</v>
      </c>
      <c r="BM783" s="196" t="s">
        <v>1050</v>
      </c>
    </row>
    <row r="784" spans="2:65" s="921" customFormat="1" ht="81">
      <c r="B784" s="207"/>
      <c r="D784" s="297" t="s">
        <v>186</v>
      </c>
      <c r="F784" s="298" t="s">
        <v>1046</v>
      </c>
      <c r="L784" s="207"/>
      <c r="M784" s="299"/>
      <c r="N784" s="925"/>
      <c r="O784" s="925"/>
      <c r="P784" s="925"/>
      <c r="Q784" s="925"/>
      <c r="R784" s="925"/>
      <c r="S784" s="925"/>
      <c r="T784" s="300"/>
      <c r="AT784" s="196" t="s">
        <v>186</v>
      </c>
      <c r="AU784" s="196" t="s">
        <v>77</v>
      </c>
    </row>
    <row r="785" spans="2:65" s="302" customFormat="1">
      <c r="B785" s="301"/>
      <c r="D785" s="297" t="s">
        <v>188</v>
      </c>
      <c r="E785" s="303" t="s">
        <v>5</v>
      </c>
      <c r="F785" s="304" t="s">
        <v>1051</v>
      </c>
      <c r="H785" s="305">
        <v>80.007999999999996</v>
      </c>
      <c r="L785" s="301"/>
      <c r="M785" s="306"/>
      <c r="N785" s="307"/>
      <c r="O785" s="307"/>
      <c r="P785" s="307"/>
      <c r="Q785" s="307"/>
      <c r="R785" s="307"/>
      <c r="S785" s="307"/>
      <c r="T785" s="308"/>
      <c r="AT785" s="303" t="s">
        <v>188</v>
      </c>
      <c r="AU785" s="303" t="s">
        <v>77</v>
      </c>
      <c r="AV785" s="302" t="s">
        <v>77</v>
      </c>
      <c r="AW785" s="302" t="s">
        <v>31</v>
      </c>
      <c r="AX785" s="302" t="s">
        <v>68</v>
      </c>
      <c r="AY785" s="303" t="s">
        <v>177</v>
      </c>
    </row>
    <row r="786" spans="2:65" s="310" customFormat="1">
      <c r="B786" s="309"/>
      <c r="D786" s="297" t="s">
        <v>188</v>
      </c>
      <c r="E786" s="311" t="s">
        <v>5</v>
      </c>
      <c r="F786" s="312" t="s">
        <v>1052</v>
      </c>
      <c r="H786" s="311" t="s">
        <v>5</v>
      </c>
      <c r="L786" s="309"/>
      <c r="M786" s="313"/>
      <c r="N786" s="314"/>
      <c r="O786" s="314"/>
      <c r="P786" s="314"/>
      <c r="Q786" s="314"/>
      <c r="R786" s="314"/>
      <c r="S786" s="314"/>
      <c r="T786" s="315"/>
      <c r="AT786" s="311" t="s">
        <v>188</v>
      </c>
      <c r="AU786" s="311" t="s">
        <v>77</v>
      </c>
      <c r="AV786" s="310" t="s">
        <v>75</v>
      </c>
      <c r="AW786" s="310" t="s">
        <v>31</v>
      </c>
      <c r="AX786" s="310" t="s">
        <v>68</v>
      </c>
      <c r="AY786" s="311" t="s">
        <v>177</v>
      </c>
    </row>
    <row r="787" spans="2:65" s="317" customFormat="1">
      <c r="B787" s="316"/>
      <c r="D787" s="297" t="s">
        <v>188</v>
      </c>
      <c r="E787" s="318" t="s">
        <v>5</v>
      </c>
      <c r="F787" s="319" t="s">
        <v>191</v>
      </c>
      <c r="H787" s="320">
        <v>80.007999999999996</v>
      </c>
      <c r="L787" s="316"/>
      <c r="M787" s="321"/>
      <c r="N787" s="322"/>
      <c r="O787" s="322"/>
      <c r="P787" s="322"/>
      <c r="Q787" s="322"/>
      <c r="R787" s="322"/>
      <c r="S787" s="322"/>
      <c r="T787" s="323"/>
      <c r="AT787" s="318" t="s">
        <v>188</v>
      </c>
      <c r="AU787" s="318" t="s">
        <v>77</v>
      </c>
      <c r="AV787" s="317" t="s">
        <v>184</v>
      </c>
      <c r="AW787" s="317" t="s">
        <v>31</v>
      </c>
      <c r="AX787" s="317" t="s">
        <v>75</v>
      </c>
      <c r="AY787" s="318" t="s">
        <v>177</v>
      </c>
    </row>
    <row r="788" spans="2:65" s="921" customFormat="1" ht="25.5" customHeight="1">
      <c r="B788" s="207"/>
      <c r="C788" s="286" t="s">
        <v>1053</v>
      </c>
      <c r="D788" s="286" t="s">
        <v>179</v>
      </c>
      <c r="E788" s="287" t="s">
        <v>1048</v>
      </c>
      <c r="F788" s="288" t="s">
        <v>1049</v>
      </c>
      <c r="G788" s="289" t="s">
        <v>225</v>
      </c>
      <c r="H788" s="290">
        <v>13.9</v>
      </c>
      <c r="I788" s="926"/>
      <c r="J788" s="291">
        <f>ROUND(I788*H788,2)</f>
        <v>0</v>
      </c>
      <c r="K788" s="288" t="s">
        <v>183</v>
      </c>
      <c r="L788" s="207"/>
      <c r="M788" s="292" t="s">
        <v>5</v>
      </c>
      <c r="N788" s="293" t="s">
        <v>39</v>
      </c>
      <c r="O788" s="294">
        <v>0.67500000000000004</v>
      </c>
      <c r="P788" s="294">
        <f>O788*H788</f>
        <v>9.3825000000000003</v>
      </c>
      <c r="Q788" s="294">
        <v>0</v>
      </c>
      <c r="R788" s="294">
        <f>Q788*H788</f>
        <v>0</v>
      </c>
      <c r="S788" s="294">
        <v>0</v>
      </c>
      <c r="T788" s="295">
        <f>S788*H788</f>
        <v>0</v>
      </c>
      <c r="AR788" s="196" t="s">
        <v>184</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184</v>
      </c>
      <c r="BM788" s="196" t="s">
        <v>1054</v>
      </c>
    </row>
    <row r="789" spans="2:65" s="921" customFormat="1" ht="81">
      <c r="B789" s="207"/>
      <c r="D789" s="297" t="s">
        <v>186</v>
      </c>
      <c r="F789" s="298" t="s">
        <v>1046</v>
      </c>
      <c r="L789" s="207"/>
      <c r="M789" s="299"/>
      <c r="N789" s="925"/>
      <c r="O789" s="925"/>
      <c r="P789" s="925"/>
      <c r="Q789" s="925"/>
      <c r="R789" s="925"/>
      <c r="S789" s="925"/>
      <c r="T789" s="300"/>
      <c r="AT789" s="196" t="s">
        <v>186</v>
      </c>
      <c r="AU789" s="196" t="s">
        <v>77</v>
      </c>
    </row>
    <row r="790" spans="2:65" s="921" customFormat="1" ht="25.5" customHeight="1">
      <c r="B790" s="207"/>
      <c r="C790" s="286" t="s">
        <v>1055</v>
      </c>
      <c r="D790" s="286" t="s">
        <v>179</v>
      </c>
      <c r="E790" s="287" t="s">
        <v>1056</v>
      </c>
      <c r="F790" s="288" t="s">
        <v>1057</v>
      </c>
      <c r="G790" s="289" t="s">
        <v>225</v>
      </c>
      <c r="H790" s="290">
        <v>86.566000000000003</v>
      </c>
      <c r="I790" s="926"/>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184</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184</v>
      </c>
      <c r="BM790" s="196" t="s">
        <v>1058</v>
      </c>
    </row>
    <row r="791" spans="2:65" s="921" customFormat="1" ht="38.25" customHeight="1">
      <c r="B791" s="207"/>
      <c r="C791" s="286" t="s">
        <v>1059</v>
      </c>
      <c r="D791" s="286" t="s">
        <v>179</v>
      </c>
      <c r="E791" s="287" t="s">
        <v>1060</v>
      </c>
      <c r="F791" s="288" t="s">
        <v>1061</v>
      </c>
      <c r="G791" s="289" t="s">
        <v>225</v>
      </c>
      <c r="H791" s="290">
        <v>32</v>
      </c>
      <c r="I791" s="926"/>
      <c r="J791" s="291">
        <f>ROUND(I791*H791,2)</f>
        <v>0</v>
      </c>
      <c r="K791" s="288" t="s">
        <v>183</v>
      </c>
      <c r="L791" s="207"/>
      <c r="M791" s="292" t="s">
        <v>5</v>
      </c>
      <c r="N791" s="293" t="s">
        <v>39</v>
      </c>
      <c r="O791" s="294">
        <v>0.82</v>
      </c>
      <c r="P791" s="294">
        <f>O791*H791</f>
        <v>26.24</v>
      </c>
      <c r="Q791" s="294">
        <v>0</v>
      </c>
      <c r="R791" s="294">
        <f>Q791*H791</f>
        <v>0</v>
      </c>
      <c r="S791" s="294">
        <v>0</v>
      </c>
      <c r="T791" s="295">
        <f>S791*H791</f>
        <v>0</v>
      </c>
      <c r="AR791" s="196" t="s">
        <v>184</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184</v>
      </c>
      <c r="BM791" s="196" t="s">
        <v>1062</v>
      </c>
    </row>
    <row r="792" spans="2:65" s="921" customFormat="1" ht="81">
      <c r="B792" s="207"/>
      <c r="D792" s="297" t="s">
        <v>186</v>
      </c>
      <c r="F792" s="298" t="s">
        <v>1046</v>
      </c>
      <c r="L792" s="207"/>
      <c r="M792" s="299"/>
      <c r="N792" s="925"/>
      <c r="O792" s="925"/>
      <c r="P792" s="925"/>
      <c r="Q792" s="925"/>
      <c r="R792" s="925"/>
      <c r="S792" s="925"/>
      <c r="T792" s="300"/>
      <c r="AT792" s="196" t="s">
        <v>186</v>
      </c>
      <c r="AU792" s="196" t="s">
        <v>77</v>
      </c>
    </row>
    <row r="793" spans="2:65" s="921" customFormat="1" ht="38.25" customHeight="1">
      <c r="B793" s="207"/>
      <c r="C793" s="286" t="s">
        <v>1063</v>
      </c>
      <c r="D793" s="286" t="s">
        <v>179</v>
      </c>
      <c r="E793" s="287" t="s">
        <v>1064</v>
      </c>
      <c r="F793" s="288" t="s">
        <v>1065</v>
      </c>
      <c r="G793" s="289" t="s">
        <v>225</v>
      </c>
      <c r="H793" s="290">
        <v>13.9</v>
      </c>
      <c r="I793" s="926"/>
      <c r="J793" s="291">
        <f>ROUND(I793*H793,2)</f>
        <v>0</v>
      </c>
      <c r="K793" s="288" t="s">
        <v>183</v>
      </c>
      <c r="L793" s="207"/>
      <c r="M793" s="292" t="s">
        <v>5</v>
      </c>
      <c r="N793" s="293" t="s">
        <v>39</v>
      </c>
      <c r="O793" s="294">
        <v>0.20499999999999999</v>
      </c>
      <c r="P793" s="294">
        <f>O793*H793</f>
        <v>2.8494999999999999</v>
      </c>
      <c r="Q793" s="294">
        <v>0</v>
      </c>
      <c r="R793" s="294">
        <f>Q793*H793</f>
        <v>0</v>
      </c>
      <c r="S793" s="294">
        <v>0</v>
      </c>
      <c r="T793" s="295">
        <f>S793*H793</f>
        <v>0</v>
      </c>
      <c r="AR793" s="196" t="s">
        <v>184</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184</v>
      </c>
      <c r="BM793" s="196" t="s">
        <v>1066</v>
      </c>
    </row>
    <row r="794" spans="2:65" s="921" customFormat="1" ht="81">
      <c r="B794" s="207"/>
      <c r="D794" s="297" t="s">
        <v>186</v>
      </c>
      <c r="F794" s="298" t="s">
        <v>1046</v>
      </c>
      <c r="L794" s="207"/>
      <c r="M794" s="299"/>
      <c r="N794" s="925"/>
      <c r="O794" s="925"/>
      <c r="P794" s="925"/>
      <c r="Q794" s="925"/>
      <c r="R794" s="925"/>
      <c r="S794" s="925"/>
      <c r="T794" s="300"/>
      <c r="AT794" s="196" t="s">
        <v>186</v>
      </c>
      <c r="AU794" s="196" t="s">
        <v>77</v>
      </c>
    </row>
    <row r="795" spans="2:65" s="921" customFormat="1" ht="25.5" customHeight="1">
      <c r="B795" s="207"/>
      <c r="C795" s="286" t="s">
        <v>1067</v>
      </c>
      <c r="D795" s="286" t="s">
        <v>179</v>
      </c>
      <c r="E795" s="287" t="s">
        <v>1068</v>
      </c>
      <c r="F795" s="288" t="s">
        <v>1069</v>
      </c>
      <c r="G795" s="289" t="s">
        <v>225</v>
      </c>
      <c r="H795" s="290">
        <v>2.3029999999999999</v>
      </c>
      <c r="I795" s="926"/>
      <c r="J795" s="291">
        <f>ROUND(I795*H795,2)</f>
        <v>0</v>
      </c>
      <c r="K795" s="288" t="s">
        <v>183</v>
      </c>
      <c r="L795" s="207"/>
      <c r="M795" s="292" t="s">
        <v>5</v>
      </c>
      <c r="N795" s="293" t="s">
        <v>39</v>
      </c>
      <c r="O795" s="294">
        <v>0.20799999999999999</v>
      </c>
      <c r="P795" s="294">
        <f>O795*H795</f>
        <v>0.47902399999999995</v>
      </c>
      <c r="Q795" s="294">
        <v>0</v>
      </c>
      <c r="R795" s="294">
        <f>Q795*H795</f>
        <v>0</v>
      </c>
      <c r="S795" s="294">
        <v>0</v>
      </c>
      <c r="T795" s="295">
        <f>S795*H795</f>
        <v>0</v>
      </c>
      <c r="AR795" s="196" t="s">
        <v>184</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184</v>
      </c>
      <c r="BM795" s="196" t="s">
        <v>1070</v>
      </c>
    </row>
    <row r="796" spans="2:65" s="921" customFormat="1" ht="81">
      <c r="B796" s="207"/>
      <c r="D796" s="297" t="s">
        <v>186</v>
      </c>
      <c r="F796" s="298" t="s">
        <v>1046</v>
      </c>
      <c r="L796" s="207"/>
      <c r="M796" s="299"/>
      <c r="N796" s="925"/>
      <c r="O796" s="925"/>
      <c r="P796" s="925"/>
      <c r="Q796" s="925"/>
      <c r="R796" s="925"/>
      <c r="S796" s="925"/>
      <c r="T796" s="300"/>
      <c r="AT796" s="196" t="s">
        <v>186</v>
      </c>
      <c r="AU796" s="196" t="s">
        <v>77</v>
      </c>
    </row>
    <row r="797" spans="2:65" s="310" customFormat="1">
      <c r="B797" s="309"/>
      <c r="D797" s="297" t="s">
        <v>188</v>
      </c>
      <c r="E797" s="311" t="s">
        <v>5</v>
      </c>
      <c r="F797" s="312" t="s">
        <v>1071</v>
      </c>
      <c r="H797" s="311" t="s">
        <v>5</v>
      </c>
      <c r="L797" s="309"/>
      <c r="M797" s="313"/>
      <c r="N797" s="314"/>
      <c r="O797" s="314"/>
      <c r="P797" s="314"/>
      <c r="Q797" s="314"/>
      <c r="R797" s="314"/>
      <c r="S797" s="314"/>
      <c r="T797" s="315"/>
      <c r="AT797" s="311" t="s">
        <v>188</v>
      </c>
      <c r="AU797" s="311" t="s">
        <v>77</v>
      </c>
      <c r="AV797" s="310" t="s">
        <v>75</v>
      </c>
      <c r="AW797" s="310" t="s">
        <v>31</v>
      </c>
      <c r="AX797" s="310" t="s">
        <v>68</v>
      </c>
      <c r="AY797" s="311" t="s">
        <v>177</v>
      </c>
    </row>
    <row r="798" spans="2:65" s="302" customFormat="1">
      <c r="B798" s="301"/>
      <c r="D798" s="297" t="s">
        <v>188</v>
      </c>
      <c r="E798" s="303" t="s">
        <v>5</v>
      </c>
      <c r="F798" s="304" t="s">
        <v>1072</v>
      </c>
      <c r="H798" s="305">
        <v>2.3029999999999999</v>
      </c>
      <c r="L798" s="301"/>
      <c r="M798" s="306"/>
      <c r="N798" s="307"/>
      <c r="O798" s="307"/>
      <c r="P798" s="307"/>
      <c r="Q798" s="307"/>
      <c r="R798" s="307"/>
      <c r="S798" s="307"/>
      <c r="T798" s="308"/>
      <c r="AT798" s="303" t="s">
        <v>188</v>
      </c>
      <c r="AU798" s="303" t="s">
        <v>77</v>
      </c>
      <c r="AV798" s="302" t="s">
        <v>77</v>
      </c>
      <c r="AW798" s="302" t="s">
        <v>31</v>
      </c>
      <c r="AX798" s="302" t="s">
        <v>68</v>
      </c>
      <c r="AY798" s="303" t="s">
        <v>177</v>
      </c>
    </row>
    <row r="799" spans="2:65" s="317" customFormat="1">
      <c r="B799" s="316"/>
      <c r="D799" s="297" t="s">
        <v>188</v>
      </c>
      <c r="E799" s="318" t="s">
        <v>5</v>
      </c>
      <c r="F799" s="319" t="s">
        <v>191</v>
      </c>
      <c r="H799" s="320">
        <v>2.3029999999999999</v>
      </c>
      <c r="L799" s="316"/>
      <c r="M799" s="321"/>
      <c r="N799" s="322"/>
      <c r="O799" s="322"/>
      <c r="P799" s="322"/>
      <c r="Q799" s="322"/>
      <c r="R799" s="322"/>
      <c r="S799" s="322"/>
      <c r="T799" s="323"/>
      <c r="AT799" s="318" t="s">
        <v>188</v>
      </c>
      <c r="AU799" s="318" t="s">
        <v>77</v>
      </c>
      <c r="AV799" s="317" t="s">
        <v>184</v>
      </c>
      <c r="AW799" s="317" t="s">
        <v>31</v>
      </c>
      <c r="AX799" s="317" t="s">
        <v>75</v>
      </c>
      <c r="AY799" s="318" t="s">
        <v>177</v>
      </c>
    </row>
    <row r="800" spans="2:65" s="921" customFormat="1" ht="25.5" customHeight="1">
      <c r="B800" s="207"/>
      <c r="C800" s="286" t="s">
        <v>1073</v>
      </c>
      <c r="D800" s="286" t="s">
        <v>179</v>
      </c>
      <c r="E800" s="287" t="s">
        <v>1074</v>
      </c>
      <c r="F800" s="288" t="s">
        <v>1075</v>
      </c>
      <c r="G800" s="289" t="s">
        <v>225</v>
      </c>
      <c r="H800" s="290">
        <v>86.566000000000003</v>
      </c>
      <c r="I800" s="926"/>
      <c r="J800" s="291">
        <f>ROUND(I800*H800,2)</f>
        <v>0</v>
      </c>
      <c r="K800" s="288" t="s">
        <v>183</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184</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184</v>
      </c>
      <c r="BM800" s="196" t="s">
        <v>1076</v>
      </c>
    </row>
    <row r="801" spans="2:65" s="302" customFormat="1">
      <c r="B801" s="301"/>
      <c r="D801" s="297" t="s">
        <v>188</v>
      </c>
      <c r="E801" s="303" t="s">
        <v>5</v>
      </c>
      <c r="F801" s="304" t="s">
        <v>1077</v>
      </c>
      <c r="H801" s="305">
        <v>86.566000000000003</v>
      </c>
      <c r="L801" s="301"/>
      <c r="M801" s="306"/>
      <c r="N801" s="307"/>
      <c r="O801" s="307"/>
      <c r="P801" s="307"/>
      <c r="Q801" s="307"/>
      <c r="R801" s="307"/>
      <c r="S801" s="307"/>
      <c r="T801" s="308"/>
      <c r="AT801" s="303" t="s">
        <v>188</v>
      </c>
      <c r="AU801" s="303" t="s">
        <v>77</v>
      </c>
      <c r="AV801" s="302" t="s">
        <v>77</v>
      </c>
      <c r="AW801" s="302" t="s">
        <v>31</v>
      </c>
      <c r="AX801" s="302" t="s">
        <v>68</v>
      </c>
      <c r="AY801" s="303" t="s">
        <v>177</v>
      </c>
    </row>
    <row r="802" spans="2:65" s="310" customFormat="1">
      <c r="B802" s="309"/>
      <c r="D802" s="297" t="s">
        <v>188</v>
      </c>
      <c r="E802" s="311" t="s">
        <v>5</v>
      </c>
      <c r="F802" s="312" t="s">
        <v>1078</v>
      </c>
      <c r="H802" s="311" t="s">
        <v>5</v>
      </c>
      <c r="L802" s="309"/>
      <c r="M802" s="313"/>
      <c r="N802" s="314"/>
      <c r="O802" s="314"/>
      <c r="P802" s="314"/>
      <c r="Q802" s="314"/>
      <c r="R802" s="314"/>
      <c r="S802" s="314"/>
      <c r="T802" s="315"/>
      <c r="AT802" s="311" t="s">
        <v>188</v>
      </c>
      <c r="AU802" s="311" t="s">
        <v>77</v>
      </c>
      <c r="AV802" s="310" t="s">
        <v>75</v>
      </c>
      <c r="AW802" s="310" t="s">
        <v>31</v>
      </c>
      <c r="AX802" s="310" t="s">
        <v>68</v>
      </c>
      <c r="AY802" s="311" t="s">
        <v>177</v>
      </c>
    </row>
    <row r="803" spans="2:65" s="317" customFormat="1">
      <c r="B803" s="316"/>
      <c r="D803" s="297" t="s">
        <v>188</v>
      </c>
      <c r="E803" s="318" t="s">
        <v>5</v>
      </c>
      <c r="F803" s="319" t="s">
        <v>191</v>
      </c>
      <c r="H803" s="320">
        <v>86.566000000000003</v>
      </c>
      <c r="L803" s="316"/>
      <c r="M803" s="321"/>
      <c r="N803" s="322"/>
      <c r="O803" s="322"/>
      <c r="P803" s="322"/>
      <c r="Q803" s="322"/>
      <c r="R803" s="322"/>
      <c r="S803" s="322"/>
      <c r="T803" s="323"/>
      <c r="AT803" s="318" t="s">
        <v>188</v>
      </c>
      <c r="AU803" s="318" t="s">
        <v>77</v>
      </c>
      <c r="AV803" s="317" t="s">
        <v>184</v>
      </c>
      <c r="AW803" s="317" t="s">
        <v>31</v>
      </c>
      <c r="AX803" s="317" t="s">
        <v>75</v>
      </c>
      <c r="AY803" s="318" t="s">
        <v>177</v>
      </c>
    </row>
    <row r="804" spans="2:65" s="921" customFormat="1" ht="16.5" customHeight="1">
      <c r="B804" s="207"/>
      <c r="C804" s="286" t="s">
        <v>1079</v>
      </c>
      <c r="D804" s="286" t="s">
        <v>179</v>
      </c>
      <c r="E804" s="287" t="s">
        <v>1080</v>
      </c>
      <c r="F804" s="288" t="s">
        <v>1081</v>
      </c>
      <c r="G804" s="289" t="s">
        <v>422</v>
      </c>
      <c r="H804" s="290">
        <v>0.54900000000000004</v>
      </c>
      <c r="I804" s="926"/>
      <c r="J804" s="291">
        <f>ROUND(I804*H804,2)</f>
        <v>0</v>
      </c>
      <c r="K804" s="288" t="s">
        <v>183</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184</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184</v>
      </c>
      <c r="BM804" s="196" t="s">
        <v>1082</v>
      </c>
    </row>
    <row r="805" spans="2:65" s="310" customFormat="1">
      <c r="B805" s="309"/>
      <c r="D805" s="297" t="s">
        <v>188</v>
      </c>
      <c r="E805" s="311" t="s">
        <v>5</v>
      </c>
      <c r="F805" s="312" t="s">
        <v>1071</v>
      </c>
      <c r="H805" s="311" t="s">
        <v>5</v>
      </c>
      <c r="L805" s="309"/>
      <c r="M805" s="313"/>
      <c r="N805" s="314"/>
      <c r="O805" s="314"/>
      <c r="P805" s="314"/>
      <c r="Q805" s="314"/>
      <c r="R805" s="314"/>
      <c r="S805" s="314"/>
      <c r="T805" s="315"/>
      <c r="AT805" s="311" t="s">
        <v>188</v>
      </c>
      <c r="AU805" s="311" t="s">
        <v>77</v>
      </c>
      <c r="AV805" s="310" t="s">
        <v>75</v>
      </c>
      <c r="AW805" s="310" t="s">
        <v>31</v>
      </c>
      <c r="AX805" s="310" t="s">
        <v>68</v>
      </c>
      <c r="AY805" s="311" t="s">
        <v>177</v>
      </c>
    </row>
    <row r="806" spans="2:65" s="302" customFormat="1">
      <c r="B806" s="301"/>
      <c r="D806" s="297" t="s">
        <v>188</v>
      </c>
      <c r="E806" s="303" t="s">
        <v>5</v>
      </c>
      <c r="F806" s="304" t="s">
        <v>1083</v>
      </c>
      <c r="H806" s="305">
        <v>0.54900000000000004</v>
      </c>
      <c r="L806" s="301"/>
      <c r="M806" s="306"/>
      <c r="N806" s="307"/>
      <c r="O806" s="307"/>
      <c r="P806" s="307"/>
      <c r="Q806" s="307"/>
      <c r="R806" s="307"/>
      <c r="S806" s="307"/>
      <c r="T806" s="308"/>
      <c r="AT806" s="303" t="s">
        <v>188</v>
      </c>
      <c r="AU806" s="303" t="s">
        <v>77</v>
      </c>
      <c r="AV806" s="302" t="s">
        <v>77</v>
      </c>
      <c r="AW806" s="302" t="s">
        <v>31</v>
      </c>
      <c r="AX806" s="302" t="s">
        <v>68</v>
      </c>
      <c r="AY806" s="303" t="s">
        <v>177</v>
      </c>
    </row>
    <row r="807" spans="2:65" s="317" customFormat="1">
      <c r="B807" s="316"/>
      <c r="D807" s="297" t="s">
        <v>188</v>
      </c>
      <c r="E807" s="318" t="s">
        <v>5</v>
      </c>
      <c r="F807" s="319" t="s">
        <v>191</v>
      </c>
      <c r="H807" s="320">
        <v>0.54900000000000004</v>
      </c>
      <c r="L807" s="316"/>
      <c r="M807" s="321"/>
      <c r="N807" s="322"/>
      <c r="O807" s="322"/>
      <c r="P807" s="322"/>
      <c r="Q807" s="322"/>
      <c r="R807" s="322"/>
      <c r="S807" s="322"/>
      <c r="T807" s="323"/>
      <c r="AT807" s="318" t="s">
        <v>188</v>
      </c>
      <c r="AU807" s="318" t="s">
        <v>77</v>
      </c>
      <c r="AV807" s="317" t="s">
        <v>184</v>
      </c>
      <c r="AW807" s="317" t="s">
        <v>31</v>
      </c>
      <c r="AX807" s="317" t="s">
        <v>75</v>
      </c>
      <c r="AY807" s="318" t="s">
        <v>177</v>
      </c>
    </row>
    <row r="808" spans="2:65" s="921" customFormat="1" ht="16.5" customHeight="1">
      <c r="B808" s="207"/>
      <c r="C808" s="286" t="s">
        <v>1084</v>
      </c>
      <c r="D808" s="286" t="s">
        <v>179</v>
      </c>
      <c r="E808" s="287" t="s">
        <v>1080</v>
      </c>
      <c r="F808" s="288" t="s">
        <v>1081</v>
      </c>
      <c r="G808" s="289" t="s">
        <v>422</v>
      </c>
      <c r="H808" s="290">
        <v>3.7890000000000001</v>
      </c>
      <c r="I808" s="926"/>
      <c r="J808" s="291">
        <f>ROUND(I808*H808,2)</f>
        <v>0</v>
      </c>
      <c r="K808" s="288" t="s">
        <v>183</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184</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184</v>
      </c>
      <c r="BM808" s="196" t="s">
        <v>1085</v>
      </c>
    </row>
    <row r="809" spans="2:65" s="310" customFormat="1">
      <c r="B809" s="309"/>
      <c r="D809" s="297" t="s">
        <v>188</v>
      </c>
      <c r="E809" s="311" t="s">
        <v>5</v>
      </c>
      <c r="F809" s="312" t="s">
        <v>1086</v>
      </c>
      <c r="H809" s="311" t="s">
        <v>5</v>
      </c>
      <c r="L809" s="309"/>
      <c r="M809" s="313"/>
      <c r="N809" s="314"/>
      <c r="O809" s="314"/>
      <c r="P809" s="314"/>
      <c r="Q809" s="314"/>
      <c r="R809" s="314"/>
      <c r="S809" s="314"/>
      <c r="T809" s="315"/>
      <c r="AT809" s="311" t="s">
        <v>188</v>
      </c>
      <c r="AU809" s="311" t="s">
        <v>77</v>
      </c>
      <c r="AV809" s="310" t="s">
        <v>75</v>
      </c>
      <c r="AW809" s="310" t="s">
        <v>31</v>
      </c>
      <c r="AX809" s="310" t="s">
        <v>68</v>
      </c>
      <c r="AY809" s="311" t="s">
        <v>177</v>
      </c>
    </row>
    <row r="810" spans="2:65" s="302" customFormat="1">
      <c r="B810" s="301"/>
      <c r="D810" s="297" t="s">
        <v>188</v>
      </c>
      <c r="E810" s="303" t="s">
        <v>5</v>
      </c>
      <c r="F810" s="304" t="s">
        <v>1087</v>
      </c>
      <c r="H810" s="305">
        <v>3.7890000000000001</v>
      </c>
      <c r="L810" s="301"/>
      <c r="M810" s="306"/>
      <c r="N810" s="307"/>
      <c r="O810" s="307"/>
      <c r="P810" s="307"/>
      <c r="Q810" s="307"/>
      <c r="R810" s="307"/>
      <c r="S810" s="307"/>
      <c r="T810" s="308"/>
      <c r="AT810" s="303" t="s">
        <v>188</v>
      </c>
      <c r="AU810" s="303" t="s">
        <v>77</v>
      </c>
      <c r="AV810" s="302" t="s">
        <v>77</v>
      </c>
      <c r="AW810" s="302" t="s">
        <v>31</v>
      </c>
      <c r="AX810" s="302" t="s">
        <v>68</v>
      </c>
      <c r="AY810" s="303" t="s">
        <v>177</v>
      </c>
    </row>
    <row r="811" spans="2:65" s="317" customFormat="1">
      <c r="B811" s="316"/>
      <c r="D811" s="297" t="s">
        <v>188</v>
      </c>
      <c r="E811" s="318" t="s">
        <v>5</v>
      </c>
      <c r="F811" s="319" t="s">
        <v>191</v>
      </c>
      <c r="H811" s="320">
        <v>3.7890000000000001</v>
      </c>
      <c r="L811" s="316"/>
      <c r="M811" s="321"/>
      <c r="N811" s="322"/>
      <c r="O811" s="322"/>
      <c r="P811" s="322"/>
      <c r="Q811" s="322"/>
      <c r="R811" s="322"/>
      <c r="S811" s="322"/>
      <c r="T811" s="323"/>
      <c r="AT811" s="318" t="s">
        <v>188</v>
      </c>
      <c r="AU811" s="318" t="s">
        <v>77</v>
      </c>
      <c r="AV811" s="317" t="s">
        <v>184</v>
      </c>
      <c r="AW811" s="317" t="s">
        <v>31</v>
      </c>
      <c r="AX811" s="317" t="s">
        <v>75</v>
      </c>
      <c r="AY811" s="318" t="s">
        <v>177</v>
      </c>
    </row>
    <row r="812" spans="2:65" s="921" customFormat="1" ht="25.5" customHeight="1">
      <c r="B812" s="207"/>
      <c r="C812" s="286" t="s">
        <v>1088</v>
      </c>
      <c r="D812" s="286" t="s">
        <v>179</v>
      </c>
      <c r="E812" s="287" t="s">
        <v>1089</v>
      </c>
      <c r="F812" s="288" t="s">
        <v>1090</v>
      </c>
      <c r="G812" s="289" t="s">
        <v>906</v>
      </c>
      <c r="H812" s="290">
        <v>133.75</v>
      </c>
      <c r="I812" s="926"/>
      <c r="J812" s="291">
        <f>ROUND(I812*H812,2)</f>
        <v>0</v>
      </c>
      <c r="K812" s="288" t="s">
        <v>183</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184</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184</v>
      </c>
      <c r="BM812" s="196" t="s">
        <v>1091</v>
      </c>
    </row>
    <row r="813" spans="2:65" s="310" customFormat="1">
      <c r="B813" s="309"/>
      <c r="D813" s="297" t="s">
        <v>188</v>
      </c>
      <c r="E813" s="311" t="s">
        <v>5</v>
      </c>
      <c r="F813" s="312" t="s">
        <v>1092</v>
      </c>
      <c r="H813" s="311" t="s">
        <v>5</v>
      </c>
      <c r="L813" s="309"/>
      <c r="M813" s="313"/>
      <c r="N813" s="314"/>
      <c r="O813" s="314"/>
      <c r="P813" s="314"/>
      <c r="Q813" s="314"/>
      <c r="R813" s="314"/>
      <c r="S813" s="314"/>
      <c r="T813" s="315"/>
      <c r="AT813" s="311" t="s">
        <v>188</v>
      </c>
      <c r="AU813" s="311" t="s">
        <v>77</v>
      </c>
      <c r="AV813" s="310" t="s">
        <v>75</v>
      </c>
      <c r="AW813" s="310" t="s">
        <v>31</v>
      </c>
      <c r="AX813" s="310" t="s">
        <v>68</v>
      </c>
      <c r="AY813" s="311" t="s">
        <v>177</v>
      </c>
    </row>
    <row r="814" spans="2:65" s="302" customFormat="1">
      <c r="B814" s="301"/>
      <c r="D814" s="297" t="s">
        <v>188</v>
      </c>
      <c r="E814" s="303" t="s">
        <v>5</v>
      </c>
      <c r="F814" s="304" t="s">
        <v>1093</v>
      </c>
      <c r="H814" s="305">
        <v>133.75</v>
      </c>
      <c r="L814" s="301"/>
      <c r="M814" s="306"/>
      <c r="N814" s="307"/>
      <c r="O814" s="307"/>
      <c r="P814" s="307"/>
      <c r="Q814" s="307"/>
      <c r="R814" s="307"/>
      <c r="S814" s="307"/>
      <c r="T814" s="308"/>
      <c r="AT814" s="303" t="s">
        <v>188</v>
      </c>
      <c r="AU814" s="303" t="s">
        <v>77</v>
      </c>
      <c r="AV814" s="302" t="s">
        <v>77</v>
      </c>
      <c r="AW814" s="302" t="s">
        <v>31</v>
      </c>
      <c r="AX814" s="302" t="s">
        <v>68</v>
      </c>
      <c r="AY814" s="303" t="s">
        <v>177</v>
      </c>
    </row>
    <row r="815" spans="2:65" s="317" customFormat="1">
      <c r="B815" s="316"/>
      <c r="D815" s="297" t="s">
        <v>188</v>
      </c>
      <c r="E815" s="318" t="s">
        <v>5</v>
      </c>
      <c r="F815" s="319" t="s">
        <v>191</v>
      </c>
      <c r="H815" s="320">
        <v>133.75</v>
      </c>
      <c r="L815" s="316"/>
      <c r="M815" s="321"/>
      <c r="N815" s="322"/>
      <c r="O815" s="322"/>
      <c r="P815" s="322"/>
      <c r="Q815" s="322"/>
      <c r="R815" s="322"/>
      <c r="S815" s="322"/>
      <c r="T815" s="323"/>
      <c r="AT815" s="318" t="s">
        <v>188</v>
      </c>
      <c r="AU815" s="318" t="s">
        <v>77</v>
      </c>
      <c r="AV815" s="317" t="s">
        <v>184</v>
      </c>
      <c r="AW815" s="317" t="s">
        <v>31</v>
      </c>
      <c r="AX815" s="317" t="s">
        <v>75</v>
      </c>
      <c r="AY815" s="318" t="s">
        <v>177</v>
      </c>
    </row>
    <row r="816" spans="2:65" s="921" customFormat="1" ht="25.5" customHeight="1">
      <c r="B816" s="207"/>
      <c r="C816" s="286" t="s">
        <v>1094</v>
      </c>
      <c r="D816" s="286" t="s">
        <v>179</v>
      </c>
      <c r="E816" s="287" t="s">
        <v>1095</v>
      </c>
      <c r="F816" s="288" t="s">
        <v>1096</v>
      </c>
      <c r="G816" s="289" t="s">
        <v>906</v>
      </c>
      <c r="H816" s="290">
        <v>152.05000000000001</v>
      </c>
      <c r="I816" s="926"/>
      <c r="J816" s="291">
        <f>ROUND(I816*H816,2)</f>
        <v>0</v>
      </c>
      <c r="K816" s="288" t="s">
        <v>183</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184</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184</v>
      </c>
      <c r="BM816" s="196" t="s">
        <v>1097</v>
      </c>
    </row>
    <row r="817" spans="2:65" s="921" customFormat="1" ht="40.5">
      <c r="B817" s="207"/>
      <c r="D817" s="297" t="s">
        <v>186</v>
      </c>
      <c r="F817" s="298" t="s">
        <v>1098</v>
      </c>
      <c r="L817" s="207"/>
      <c r="M817" s="299"/>
      <c r="N817" s="925"/>
      <c r="O817" s="925"/>
      <c r="P817" s="925"/>
      <c r="Q817" s="925"/>
      <c r="R817" s="925"/>
      <c r="S817" s="925"/>
      <c r="T817" s="300"/>
      <c r="AT817" s="196" t="s">
        <v>186</v>
      </c>
      <c r="AU817" s="196" t="s">
        <v>77</v>
      </c>
    </row>
    <row r="818" spans="2:65" s="310" customFormat="1">
      <c r="B818" s="309"/>
      <c r="D818" s="297" t="s">
        <v>188</v>
      </c>
      <c r="E818" s="311" t="s">
        <v>5</v>
      </c>
      <c r="F818" s="312" t="s">
        <v>1099</v>
      </c>
      <c r="H818" s="311" t="s">
        <v>5</v>
      </c>
      <c r="L818" s="309"/>
      <c r="M818" s="313"/>
      <c r="N818" s="314"/>
      <c r="O818" s="314"/>
      <c r="P818" s="314"/>
      <c r="Q818" s="314"/>
      <c r="R818" s="314"/>
      <c r="S818" s="314"/>
      <c r="T818" s="315"/>
      <c r="AT818" s="311" t="s">
        <v>188</v>
      </c>
      <c r="AU818" s="311" t="s">
        <v>77</v>
      </c>
      <c r="AV818" s="310" t="s">
        <v>75</v>
      </c>
      <c r="AW818" s="310" t="s">
        <v>31</v>
      </c>
      <c r="AX818" s="310" t="s">
        <v>68</v>
      </c>
      <c r="AY818" s="311" t="s">
        <v>177</v>
      </c>
    </row>
    <row r="819" spans="2:65" s="302" customFormat="1">
      <c r="B819" s="301"/>
      <c r="D819" s="297" t="s">
        <v>188</v>
      </c>
      <c r="E819" s="303" t="s">
        <v>5</v>
      </c>
      <c r="F819" s="304" t="s">
        <v>1100</v>
      </c>
      <c r="H819" s="305">
        <v>32.4</v>
      </c>
      <c r="L819" s="301"/>
      <c r="M819" s="306"/>
      <c r="N819" s="307"/>
      <c r="O819" s="307"/>
      <c r="P819" s="307"/>
      <c r="Q819" s="307"/>
      <c r="R819" s="307"/>
      <c r="S819" s="307"/>
      <c r="T819" s="308"/>
      <c r="AT819" s="303" t="s">
        <v>188</v>
      </c>
      <c r="AU819" s="303" t="s">
        <v>77</v>
      </c>
      <c r="AV819" s="302" t="s">
        <v>77</v>
      </c>
      <c r="AW819" s="302" t="s">
        <v>31</v>
      </c>
      <c r="AX819" s="302" t="s">
        <v>68</v>
      </c>
      <c r="AY819" s="303" t="s">
        <v>177</v>
      </c>
    </row>
    <row r="820" spans="2:65" s="302" customFormat="1">
      <c r="B820" s="301"/>
      <c r="D820" s="297" t="s">
        <v>188</v>
      </c>
      <c r="E820" s="303" t="s">
        <v>5</v>
      </c>
      <c r="F820" s="304" t="s">
        <v>1101</v>
      </c>
      <c r="H820" s="305">
        <v>56</v>
      </c>
      <c r="L820" s="301"/>
      <c r="M820" s="306"/>
      <c r="N820" s="307"/>
      <c r="O820" s="307"/>
      <c r="P820" s="307"/>
      <c r="Q820" s="307"/>
      <c r="R820" s="307"/>
      <c r="S820" s="307"/>
      <c r="T820" s="308"/>
      <c r="AT820" s="303" t="s">
        <v>188</v>
      </c>
      <c r="AU820" s="303" t="s">
        <v>77</v>
      </c>
      <c r="AV820" s="302" t="s">
        <v>77</v>
      </c>
      <c r="AW820" s="302" t="s">
        <v>31</v>
      </c>
      <c r="AX820" s="302" t="s">
        <v>68</v>
      </c>
      <c r="AY820" s="303" t="s">
        <v>177</v>
      </c>
    </row>
    <row r="821" spans="2:65" s="302" customFormat="1">
      <c r="B821" s="301"/>
      <c r="D821" s="297" t="s">
        <v>188</v>
      </c>
      <c r="E821" s="303" t="s">
        <v>5</v>
      </c>
      <c r="F821" s="304" t="s">
        <v>1102</v>
      </c>
      <c r="H821" s="305">
        <v>63.65</v>
      </c>
      <c r="L821" s="301"/>
      <c r="M821" s="306"/>
      <c r="N821" s="307"/>
      <c r="O821" s="307"/>
      <c r="P821" s="307"/>
      <c r="Q821" s="307"/>
      <c r="R821" s="307"/>
      <c r="S821" s="307"/>
      <c r="T821" s="308"/>
      <c r="AT821" s="303" t="s">
        <v>188</v>
      </c>
      <c r="AU821" s="303" t="s">
        <v>77</v>
      </c>
      <c r="AV821" s="302" t="s">
        <v>77</v>
      </c>
      <c r="AW821" s="302" t="s">
        <v>31</v>
      </c>
      <c r="AX821" s="302" t="s">
        <v>68</v>
      </c>
      <c r="AY821" s="303" t="s">
        <v>177</v>
      </c>
    </row>
    <row r="822" spans="2:65" s="317" customFormat="1">
      <c r="B822" s="316"/>
      <c r="D822" s="297" t="s">
        <v>188</v>
      </c>
      <c r="E822" s="318" t="s">
        <v>5</v>
      </c>
      <c r="F822" s="319" t="s">
        <v>191</v>
      </c>
      <c r="H822" s="320">
        <v>152.05000000000001</v>
      </c>
      <c r="L822" s="316"/>
      <c r="M822" s="321"/>
      <c r="N822" s="322"/>
      <c r="O822" s="322"/>
      <c r="P822" s="322"/>
      <c r="Q822" s="322"/>
      <c r="R822" s="322"/>
      <c r="S822" s="322"/>
      <c r="T822" s="323"/>
      <c r="AT822" s="318" t="s">
        <v>188</v>
      </c>
      <c r="AU822" s="318" t="s">
        <v>77</v>
      </c>
      <c r="AV822" s="317" t="s">
        <v>184</v>
      </c>
      <c r="AW822" s="317" t="s">
        <v>31</v>
      </c>
      <c r="AX822" s="317" t="s">
        <v>75</v>
      </c>
      <c r="AY822" s="318" t="s">
        <v>177</v>
      </c>
    </row>
    <row r="823" spans="2:65" s="921" customFormat="1" ht="25.5" customHeight="1">
      <c r="B823" s="207"/>
      <c r="C823" s="286" t="s">
        <v>1103</v>
      </c>
      <c r="D823" s="286" t="s">
        <v>179</v>
      </c>
      <c r="E823" s="287" t="s">
        <v>1104</v>
      </c>
      <c r="F823" s="288" t="s">
        <v>1105</v>
      </c>
      <c r="G823" s="289" t="s">
        <v>906</v>
      </c>
      <c r="H823" s="290">
        <v>152.05000000000001</v>
      </c>
      <c r="I823" s="926"/>
      <c r="J823" s="291">
        <f>ROUND(I823*H823,2)</f>
        <v>0</v>
      </c>
      <c r="K823" s="288" t="s">
        <v>183</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184</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184</v>
      </c>
      <c r="BM823" s="196" t="s">
        <v>1106</v>
      </c>
    </row>
    <row r="824" spans="2:65" s="921" customFormat="1" ht="27">
      <c r="B824" s="207"/>
      <c r="D824" s="297" t="s">
        <v>186</v>
      </c>
      <c r="F824" s="298" t="s">
        <v>1107</v>
      </c>
      <c r="L824" s="207"/>
      <c r="M824" s="299"/>
      <c r="N824" s="925"/>
      <c r="O824" s="925"/>
      <c r="P824" s="925"/>
      <c r="Q824" s="925"/>
      <c r="R824" s="925"/>
      <c r="S824" s="925"/>
      <c r="T824" s="300"/>
      <c r="AT824" s="196" t="s">
        <v>186</v>
      </c>
      <c r="AU824" s="196" t="s">
        <v>77</v>
      </c>
    </row>
    <row r="825" spans="2:65" s="921" customFormat="1" ht="25.5" customHeight="1">
      <c r="B825" s="207"/>
      <c r="C825" s="286" t="s">
        <v>1108</v>
      </c>
      <c r="D825" s="286" t="s">
        <v>179</v>
      </c>
      <c r="E825" s="287" t="s">
        <v>1109</v>
      </c>
      <c r="F825" s="288" t="s">
        <v>1110</v>
      </c>
      <c r="G825" s="289" t="s">
        <v>225</v>
      </c>
      <c r="H825" s="290">
        <v>78.986000000000004</v>
      </c>
      <c r="I825" s="926"/>
      <c r="J825" s="291">
        <f>ROUND(I825*H825,2)</f>
        <v>0</v>
      </c>
      <c r="K825" s="288" t="s">
        <v>183</v>
      </c>
      <c r="L825" s="207"/>
      <c r="M825" s="292" t="s">
        <v>5</v>
      </c>
      <c r="N825" s="293" t="s">
        <v>39</v>
      </c>
      <c r="O825" s="294">
        <v>2.048</v>
      </c>
      <c r="P825" s="294">
        <f>O825*H825</f>
        <v>161.763328</v>
      </c>
      <c r="Q825" s="294">
        <v>1.98</v>
      </c>
      <c r="R825" s="294">
        <f>Q825*H825</f>
        <v>156.39228</v>
      </c>
      <c r="S825" s="294">
        <v>0</v>
      </c>
      <c r="T825" s="295">
        <f>S825*H825</f>
        <v>0</v>
      </c>
      <c r="AR825" s="196" t="s">
        <v>184</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184</v>
      </c>
      <c r="BM825" s="196" t="s">
        <v>1111</v>
      </c>
    </row>
    <row r="826" spans="2:65" s="921" customFormat="1" ht="40.5">
      <c r="B826" s="207"/>
      <c r="D826" s="297" t="s">
        <v>186</v>
      </c>
      <c r="F826" s="298" t="s">
        <v>1112</v>
      </c>
      <c r="L826" s="207"/>
      <c r="M826" s="299"/>
      <c r="N826" s="925"/>
      <c r="O826" s="925"/>
      <c r="P826" s="925"/>
      <c r="Q826" s="925"/>
      <c r="R826" s="925"/>
      <c r="S826" s="925"/>
      <c r="T826" s="300"/>
      <c r="AT826" s="196" t="s">
        <v>186</v>
      </c>
      <c r="AU826" s="196" t="s">
        <v>77</v>
      </c>
    </row>
    <row r="827" spans="2:65" s="302" customFormat="1">
      <c r="B827" s="301"/>
      <c r="D827" s="297" t="s">
        <v>188</v>
      </c>
      <c r="E827" s="303" t="s">
        <v>5</v>
      </c>
      <c r="F827" s="304" t="s">
        <v>1113</v>
      </c>
      <c r="H827" s="305">
        <v>78.986000000000004</v>
      </c>
      <c r="L827" s="301"/>
      <c r="M827" s="306"/>
      <c r="N827" s="307"/>
      <c r="O827" s="307"/>
      <c r="P827" s="307"/>
      <c r="Q827" s="307"/>
      <c r="R827" s="307"/>
      <c r="S827" s="307"/>
      <c r="T827" s="308"/>
      <c r="AT827" s="303" t="s">
        <v>188</v>
      </c>
      <c r="AU827" s="303" t="s">
        <v>77</v>
      </c>
      <c r="AV827" s="302" t="s">
        <v>77</v>
      </c>
      <c r="AW827" s="302" t="s">
        <v>31</v>
      </c>
      <c r="AX827" s="302" t="s">
        <v>68</v>
      </c>
      <c r="AY827" s="303" t="s">
        <v>177</v>
      </c>
    </row>
    <row r="828" spans="2:65" s="317" customFormat="1">
      <c r="B828" s="316"/>
      <c r="D828" s="297" t="s">
        <v>188</v>
      </c>
      <c r="E828" s="318" t="s">
        <v>5</v>
      </c>
      <c r="F828" s="319" t="s">
        <v>191</v>
      </c>
      <c r="H828" s="320">
        <v>78.986000000000004</v>
      </c>
      <c r="L828" s="316"/>
      <c r="M828" s="321"/>
      <c r="N828" s="322"/>
      <c r="O828" s="322"/>
      <c r="P828" s="322"/>
      <c r="Q828" s="322"/>
      <c r="R828" s="322"/>
      <c r="S828" s="322"/>
      <c r="T828" s="323"/>
      <c r="AT828" s="318" t="s">
        <v>188</v>
      </c>
      <c r="AU828" s="318" t="s">
        <v>77</v>
      </c>
      <c r="AV828" s="317" t="s">
        <v>184</v>
      </c>
      <c r="AW828" s="317" t="s">
        <v>31</v>
      </c>
      <c r="AX828" s="317" t="s">
        <v>75</v>
      </c>
      <c r="AY828" s="318" t="s">
        <v>177</v>
      </c>
    </row>
    <row r="829" spans="2:65" s="921" customFormat="1" ht="25.5" customHeight="1">
      <c r="B829" s="207"/>
      <c r="C829" s="286" t="s">
        <v>1114</v>
      </c>
      <c r="D829" s="286" t="s">
        <v>179</v>
      </c>
      <c r="E829" s="287" t="s">
        <v>1115</v>
      </c>
      <c r="F829" s="288" t="s">
        <v>1116</v>
      </c>
      <c r="G829" s="289" t="s">
        <v>182</v>
      </c>
      <c r="H829" s="290">
        <v>76.7</v>
      </c>
      <c r="I829" s="926"/>
      <c r="J829" s="291">
        <f>ROUND(I829*H829,2)</f>
        <v>0</v>
      </c>
      <c r="K829" s="288" t="s">
        <v>183</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184</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184</v>
      </c>
      <c r="BM829" s="196" t="s">
        <v>1117</v>
      </c>
    </row>
    <row r="830" spans="2:65" s="921" customFormat="1" ht="54">
      <c r="B830" s="207"/>
      <c r="D830" s="297" t="s">
        <v>186</v>
      </c>
      <c r="F830" s="298" t="s">
        <v>1118</v>
      </c>
      <c r="L830" s="207"/>
      <c r="M830" s="299"/>
      <c r="N830" s="925"/>
      <c r="O830" s="925"/>
      <c r="P830" s="925"/>
      <c r="Q830" s="925"/>
      <c r="R830" s="925"/>
      <c r="S830" s="925"/>
      <c r="T830" s="300"/>
      <c r="AT830" s="196" t="s">
        <v>186</v>
      </c>
      <c r="AU830" s="196" t="s">
        <v>77</v>
      </c>
    </row>
    <row r="831" spans="2:65" s="302" customFormat="1">
      <c r="B831" s="301"/>
      <c r="D831" s="297" t="s">
        <v>188</v>
      </c>
      <c r="E831" s="303" t="s">
        <v>5</v>
      </c>
      <c r="F831" s="304" t="s">
        <v>1119</v>
      </c>
      <c r="H831" s="305">
        <v>76.7</v>
      </c>
      <c r="L831" s="301"/>
      <c r="M831" s="306"/>
      <c r="N831" s="307"/>
      <c r="O831" s="307"/>
      <c r="P831" s="307"/>
      <c r="Q831" s="307"/>
      <c r="R831" s="307"/>
      <c r="S831" s="307"/>
      <c r="T831" s="308"/>
      <c r="AT831" s="303" t="s">
        <v>188</v>
      </c>
      <c r="AU831" s="303" t="s">
        <v>77</v>
      </c>
      <c r="AV831" s="302" t="s">
        <v>77</v>
      </c>
      <c r="AW831" s="302" t="s">
        <v>31</v>
      </c>
      <c r="AX831" s="302" t="s">
        <v>68</v>
      </c>
      <c r="AY831" s="303" t="s">
        <v>177</v>
      </c>
    </row>
    <row r="832" spans="2:65" s="310" customFormat="1">
      <c r="B832" s="309"/>
      <c r="D832" s="297" t="s">
        <v>188</v>
      </c>
      <c r="E832" s="311" t="s">
        <v>5</v>
      </c>
      <c r="F832" s="312" t="s">
        <v>1120</v>
      </c>
      <c r="H832" s="311" t="s">
        <v>5</v>
      </c>
      <c r="L832" s="309"/>
      <c r="M832" s="313"/>
      <c r="N832" s="314"/>
      <c r="O832" s="314"/>
      <c r="P832" s="314"/>
      <c r="Q832" s="314"/>
      <c r="R832" s="314"/>
      <c r="S832" s="314"/>
      <c r="T832" s="315"/>
      <c r="AT832" s="311" t="s">
        <v>188</v>
      </c>
      <c r="AU832" s="311" t="s">
        <v>77</v>
      </c>
      <c r="AV832" s="310" t="s">
        <v>75</v>
      </c>
      <c r="AW832" s="310" t="s">
        <v>31</v>
      </c>
      <c r="AX832" s="310" t="s">
        <v>68</v>
      </c>
      <c r="AY832" s="311" t="s">
        <v>177</v>
      </c>
    </row>
    <row r="833" spans="2:65" s="317" customFormat="1">
      <c r="B833" s="316"/>
      <c r="D833" s="297" t="s">
        <v>188</v>
      </c>
      <c r="E833" s="318" t="s">
        <v>5</v>
      </c>
      <c r="F833" s="319" t="s">
        <v>191</v>
      </c>
      <c r="H833" s="320">
        <v>76.7</v>
      </c>
      <c r="L833" s="316"/>
      <c r="M833" s="321"/>
      <c r="N833" s="322"/>
      <c r="O833" s="322"/>
      <c r="P833" s="322"/>
      <c r="Q833" s="322"/>
      <c r="R833" s="322"/>
      <c r="S833" s="322"/>
      <c r="T833" s="323"/>
      <c r="AT833" s="318" t="s">
        <v>188</v>
      </c>
      <c r="AU833" s="318" t="s">
        <v>77</v>
      </c>
      <c r="AV833" s="317" t="s">
        <v>184</v>
      </c>
      <c r="AW833" s="317" t="s">
        <v>31</v>
      </c>
      <c r="AX833" s="317" t="s">
        <v>75</v>
      </c>
      <c r="AY833" s="318" t="s">
        <v>177</v>
      </c>
    </row>
    <row r="834" spans="2:65" s="921" customFormat="1" ht="16.5" customHeight="1">
      <c r="B834" s="207"/>
      <c r="C834" s="324" t="s">
        <v>1121</v>
      </c>
      <c r="D834" s="324" t="s">
        <v>440</v>
      </c>
      <c r="E834" s="325" t="s">
        <v>1122</v>
      </c>
      <c r="F834" s="326" t="s">
        <v>1123</v>
      </c>
      <c r="G834" s="327" t="s">
        <v>182</v>
      </c>
      <c r="H834" s="328">
        <v>78.233999999999995</v>
      </c>
      <c r="I834" s="928"/>
      <c r="J834" s="329">
        <f>ROUND(I834*H834,2)</f>
        <v>0</v>
      </c>
      <c r="K834" s="326" t="s">
        <v>183</v>
      </c>
      <c r="L834" s="330"/>
      <c r="M834" s="331" t="s">
        <v>5</v>
      </c>
      <c r="N834" s="332" t="s">
        <v>39</v>
      </c>
      <c r="O834" s="294">
        <v>0</v>
      </c>
      <c r="P834" s="294">
        <f>O834*H834</f>
        <v>0</v>
      </c>
      <c r="Q834" s="294">
        <v>0.13500000000000001</v>
      </c>
      <c r="R834" s="294">
        <f>Q834*H834</f>
        <v>10.561590000000001</v>
      </c>
      <c r="S834" s="294">
        <v>0</v>
      </c>
      <c r="T834" s="295">
        <f>S834*H834</f>
        <v>0</v>
      </c>
      <c r="AR834" s="196" t="s">
        <v>222</v>
      </c>
      <c r="AT834" s="196" t="s">
        <v>440</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184</v>
      </c>
      <c r="BM834" s="196" t="s">
        <v>1124</v>
      </c>
    </row>
    <row r="835" spans="2:65" s="302" customFormat="1">
      <c r="B835" s="301"/>
      <c r="D835" s="297" t="s">
        <v>188</v>
      </c>
      <c r="F835" s="304" t="s">
        <v>1125</v>
      </c>
      <c r="H835" s="305">
        <v>78.233999999999995</v>
      </c>
      <c r="L835" s="301"/>
      <c r="M835" s="306"/>
      <c r="N835" s="307"/>
      <c r="O835" s="307"/>
      <c r="P835" s="307"/>
      <c r="Q835" s="307"/>
      <c r="R835" s="307"/>
      <c r="S835" s="307"/>
      <c r="T835" s="308"/>
      <c r="AT835" s="303" t="s">
        <v>188</v>
      </c>
      <c r="AU835" s="303" t="s">
        <v>77</v>
      </c>
      <c r="AV835" s="302" t="s">
        <v>77</v>
      </c>
      <c r="AW835" s="302" t="s">
        <v>6</v>
      </c>
      <c r="AX835" s="302" t="s">
        <v>75</v>
      </c>
      <c r="AY835" s="303" t="s">
        <v>177</v>
      </c>
    </row>
    <row r="836" spans="2:65" s="921" customFormat="1" ht="25.5" customHeight="1">
      <c r="B836" s="207"/>
      <c r="C836" s="286" t="s">
        <v>1126</v>
      </c>
      <c r="D836" s="286" t="s">
        <v>179</v>
      </c>
      <c r="E836" s="287" t="s">
        <v>1127</v>
      </c>
      <c r="F836" s="288" t="s">
        <v>1128</v>
      </c>
      <c r="G836" s="289" t="s">
        <v>194</v>
      </c>
      <c r="H836" s="290">
        <v>5</v>
      </c>
      <c r="I836" s="926"/>
      <c r="J836" s="291">
        <f>ROUND(I836*H836,2)</f>
        <v>0</v>
      </c>
      <c r="K836" s="288" t="s">
        <v>183</v>
      </c>
      <c r="L836" s="207"/>
      <c r="M836" s="292" t="s">
        <v>5</v>
      </c>
      <c r="N836" s="293" t="s">
        <v>39</v>
      </c>
      <c r="O836" s="294">
        <v>0.754</v>
      </c>
      <c r="P836" s="294">
        <f>O836*H836</f>
        <v>3.77</v>
      </c>
      <c r="Q836" s="294">
        <v>1.6979999999999999E-2</v>
      </c>
      <c r="R836" s="294">
        <f>Q836*H836</f>
        <v>8.4899999999999989E-2</v>
      </c>
      <c r="S836" s="294">
        <v>0</v>
      </c>
      <c r="T836" s="295">
        <f>S836*H836</f>
        <v>0</v>
      </c>
      <c r="AR836" s="196" t="s">
        <v>184</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184</v>
      </c>
      <c r="BM836" s="196" t="s">
        <v>1129</v>
      </c>
    </row>
    <row r="837" spans="2:65" s="921" customFormat="1" ht="121.5">
      <c r="B837" s="207"/>
      <c r="D837" s="297" t="s">
        <v>186</v>
      </c>
      <c r="F837" s="298" t="s">
        <v>1130</v>
      </c>
      <c r="L837" s="207"/>
      <c r="M837" s="299"/>
      <c r="N837" s="925"/>
      <c r="O837" s="925"/>
      <c r="P837" s="925"/>
      <c r="Q837" s="925"/>
      <c r="R837" s="925"/>
      <c r="S837" s="925"/>
      <c r="T837" s="300"/>
      <c r="AT837" s="196" t="s">
        <v>186</v>
      </c>
      <c r="AU837" s="196" t="s">
        <v>77</v>
      </c>
    </row>
    <row r="838" spans="2:65" s="302" customFormat="1">
      <c r="B838" s="301"/>
      <c r="D838" s="297" t="s">
        <v>188</v>
      </c>
      <c r="E838" s="303" t="s">
        <v>5</v>
      </c>
      <c r="F838" s="304" t="s">
        <v>1131</v>
      </c>
      <c r="H838" s="305">
        <v>5</v>
      </c>
      <c r="L838" s="301"/>
      <c r="M838" s="306"/>
      <c r="N838" s="307"/>
      <c r="O838" s="307"/>
      <c r="P838" s="307"/>
      <c r="Q838" s="307"/>
      <c r="R838" s="307"/>
      <c r="S838" s="307"/>
      <c r="T838" s="308"/>
      <c r="AT838" s="303" t="s">
        <v>188</v>
      </c>
      <c r="AU838" s="303" t="s">
        <v>77</v>
      </c>
      <c r="AV838" s="302" t="s">
        <v>77</v>
      </c>
      <c r="AW838" s="302" t="s">
        <v>31</v>
      </c>
      <c r="AX838" s="302" t="s">
        <v>68</v>
      </c>
      <c r="AY838" s="303" t="s">
        <v>177</v>
      </c>
    </row>
    <row r="839" spans="2:65" s="317" customFormat="1">
      <c r="B839" s="316"/>
      <c r="D839" s="297" t="s">
        <v>188</v>
      </c>
      <c r="E839" s="318" t="s">
        <v>5</v>
      </c>
      <c r="F839" s="319" t="s">
        <v>191</v>
      </c>
      <c r="H839" s="320">
        <v>5</v>
      </c>
      <c r="L839" s="316"/>
      <c r="M839" s="321"/>
      <c r="N839" s="322"/>
      <c r="O839" s="322"/>
      <c r="P839" s="322"/>
      <c r="Q839" s="322"/>
      <c r="R839" s="322"/>
      <c r="S839" s="322"/>
      <c r="T839" s="323"/>
      <c r="AT839" s="318" t="s">
        <v>188</v>
      </c>
      <c r="AU839" s="318" t="s">
        <v>77</v>
      </c>
      <c r="AV839" s="317" t="s">
        <v>184</v>
      </c>
      <c r="AW839" s="317" t="s">
        <v>31</v>
      </c>
      <c r="AX839" s="317" t="s">
        <v>75</v>
      </c>
      <c r="AY839" s="318" t="s">
        <v>177</v>
      </c>
    </row>
    <row r="840" spans="2:65" s="921" customFormat="1" ht="16.5" customHeight="1">
      <c r="B840" s="207"/>
      <c r="C840" s="324" t="s">
        <v>1132</v>
      </c>
      <c r="D840" s="324" t="s">
        <v>440</v>
      </c>
      <c r="E840" s="325" t="s">
        <v>1133</v>
      </c>
      <c r="F840" s="326" t="s">
        <v>1134</v>
      </c>
      <c r="G840" s="327" t="s">
        <v>194</v>
      </c>
      <c r="H840" s="328">
        <v>1</v>
      </c>
      <c r="I840" s="928"/>
      <c r="J840" s="329">
        <f>ROUND(I840*H840,2)</f>
        <v>0</v>
      </c>
      <c r="K840" s="326" t="s">
        <v>183</v>
      </c>
      <c r="L840" s="330"/>
      <c r="M840" s="331" t="s">
        <v>5</v>
      </c>
      <c r="N840" s="332" t="s">
        <v>39</v>
      </c>
      <c r="O840" s="294">
        <v>0</v>
      </c>
      <c r="P840" s="294">
        <f>O840*H840</f>
        <v>0</v>
      </c>
      <c r="Q840" s="294">
        <v>1.37E-2</v>
      </c>
      <c r="R840" s="294">
        <f>Q840*H840</f>
        <v>1.37E-2</v>
      </c>
      <c r="S840" s="294">
        <v>0</v>
      </c>
      <c r="T840" s="295">
        <f>S840*H840</f>
        <v>0</v>
      </c>
      <c r="AR840" s="196" t="s">
        <v>222</v>
      </c>
      <c r="AT840" s="196" t="s">
        <v>440</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184</v>
      </c>
      <c r="BM840" s="196" t="s">
        <v>1135</v>
      </c>
    </row>
    <row r="841" spans="2:65" s="921" customFormat="1" ht="16.5" customHeight="1">
      <c r="B841" s="207"/>
      <c r="C841" s="324" t="s">
        <v>1136</v>
      </c>
      <c r="D841" s="324" t="s">
        <v>440</v>
      </c>
      <c r="E841" s="325" t="s">
        <v>1137</v>
      </c>
      <c r="F841" s="326" t="s">
        <v>1138</v>
      </c>
      <c r="G841" s="327" t="s">
        <v>194</v>
      </c>
      <c r="H841" s="328">
        <v>41</v>
      </c>
      <c r="I841" s="928"/>
      <c r="J841" s="329">
        <f>ROUND(I841*H841,2)</f>
        <v>0</v>
      </c>
      <c r="K841" s="326" t="s">
        <v>5</v>
      </c>
      <c r="L841" s="330"/>
      <c r="M841" s="331" t="s">
        <v>5</v>
      </c>
      <c r="N841" s="332" t="s">
        <v>39</v>
      </c>
      <c r="O841" s="294">
        <v>0</v>
      </c>
      <c r="P841" s="294">
        <f>O841*H841</f>
        <v>0</v>
      </c>
      <c r="Q841" s="294">
        <v>1.38E-2</v>
      </c>
      <c r="R841" s="294">
        <f>Q841*H841</f>
        <v>0.56579999999999997</v>
      </c>
      <c r="S841" s="294">
        <v>0</v>
      </c>
      <c r="T841" s="295">
        <f>S841*H841</f>
        <v>0</v>
      </c>
      <c r="AR841" s="196" t="s">
        <v>222</v>
      </c>
      <c r="AT841" s="196" t="s">
        <v>440</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184</v>
      </c>
      <c r="BM841" s="196" t="s">
        <v>1139</v>
      </c>
    </row>
    <row r="842" spans="2:65" s="921" customFormat="1" ht="25.5" customHeight="1">
      <c r="B842" s="207"/>
      <c r="C842" s="286" t="s">
        <v>1140</v>
      </c>
      <c r="D842" s="286" t="s">
        <v>179</v>
      </c>
      <c r="E842" s="287" t="s">
        <v>1141</v>
      </c>
      <c r="F842" s="288" t="s">
        <v>1142</v>
      </c>
      <c r="G842" s="289" t="s">
        <v>194</v>
      </c>
      <c r="H842" s="290">
        <v>5</v>
      </c>
      <c r="I842" s="926"/>
      <c r="J842" s="291">
        <f>ROUND(I842*H842,2)</f>
        <v>0</v>
      </c>
      <c r="K842" s="288" t="s">
        <v>183</v>
      </c>
      <c r="L842" s="207"/>
      <c r="M842" s="292" t="s">
        <v>5</v>
      </c>
      <c r="N842" s="293" t="s">
        <v>39</v>
      </c>
      <c r="O842" s="294">
        <v>0.2</v>
      </c>
      <c r="P842" s="294">
        <f>O842*H842</f>
        <v>1</v>
      </c>
      <c r="Q842" s="294">
        <v>0</v>
      </c>
      <c r="R842" s="294">
        <f>Q842*H842</f>
        <v>0</v>
      </c>
      <c r="S842" s="294">
        <v>0</v>
      </c>
      <c r="T842" s="295">
        <f>S842*H842</f>
        <v>0</v>
      </c>
      <c r="AR842" s="196" t="s">
        <v>184</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184</v>
      </c>
      <c r="BM842" s="196" t="s">
        <v>1143</v>
      </c>
    </row>
    <row r="843" spans="2:65" s="921" customFormat="1" ht="40.5">
      <c r="B843" s="207"/>
      <c r="D843" s="297" t="s">
        <v>186</v>
      </c>
      <c r="F843" s="298" t="s">
        <v>1144</v>
      </c>
      <c r="L843" s="207"/>
      <c r="M843" s="299"/>
      <c r="N843" s="925"/>
      <c r="O843" s="925"/>
      <c r="P843" s="925"/>
      <c r="Q843" s="925"/>
      <c r="R843" s="925"/>
      <c r="S843" s="925"/>
      <c r="T843" s="300"/>
      <c r="AT843" s="196" t="s">
        <v>186</v>
      </c>
      <c r="AU843" s="196" t="s">
        <v>77</v>
      </c>
    </row>
    <row r="844" spans="2:65" s="302" customFormat="1">
      <c r="B844" s="301"/>
      <c r="D844" s="297" t="s">
        <v>188</v>
      </c>
      <c r="E844" s="303" t="s">
        <v>5</v>
      </c>
      <c r="F844" s="304" t="s">
        <v>184</v>
      </c>
      <c r="H844" s="305">
        <v>4</v>
      </c>
      <c r="L844" s="301"/>
      <c r="M844" s="306"/>
      <c r="N844" s="307"/>
      <c r="O844" s="307"/>
      <c r="P844" s="307"/>
      <c r="Q844" s="307"/>
      <c r="R844" s="307"/>
      <c r="S844" s="307"/>
      <c r="T844" s="308"/>
      <c r="AT844" s="303" t="s">
        <v>188</v>
      </c>
      <c r="AU844" s="303" t="s">
        <v>77</v>
      </c>
      <c r="AV844" s="302" t="s">
        <v>77</v>
      </c>
      <c r="AW844" s="302" t="s">
        <v>31</v>
      </c>
      <c r="AX844" s="302" t="s">
        <v>68</v>
      </c>
      <c r="AY844" s="303" t="s">
        <v>177</v>
      </c>
    </row>
    <row r="845" spans="2:65" s="310" customFormat="1">
      <c r="B845" s="309"/>
      <c r="D845" s="297" t="s">
        <v>188</v>
      </c>
      <c r="E845" s="311" t="s">
        <v>5</v>
      </c>
      <c r="F845" s="312" t="s">
        <v>1145</v>
      </c>
      <c r="H845" s="311" t="s">
        <v>5</v>
      </c>
      <c r="L845" s="309"/>
      <c r="M845" s="313"/>
      <c r="N845" s="314"/>
      <c r="O845" s="314"/>
      <c r="P845" s="314"/>
      <c r="Q845" s="314"/>
      <c r="R845" s="314"/>
      <c r="S845" s="314"/>
      <c r="T845" s="315"/>
      <c r="AT845" s="311" t="s">
        <v>188</v>
      </c>
      <c r="AU845" s="311" t="s">
        <v>77</v>
      </c>
      <c r="AV845" s="310" t="s">
        <v>75</v>
      </c>
      <c r="AW845" s="310" t="s">
        <v>31</v>
      </c>
      <c r="AX845" s="310" t="s">
        <v>68</v>
      </c>
      <c r="AY845" s="311" t="s">
        <v>177</v>
      </c>
    </row>
    <row r="846" spans="2:65" s="302" customFormat="1">
      <c r="B846" s="301"/>
      <c r="D846" s="297" t="s">
        <v>188</v>
      </c>
      <c r="E846" s="303" t="s">
        <v>5</v>
      </c>
      <c r="F846" s="304" t="s">
        <v>75</v>
      </c>
      <c r="H846" s="305">
        <v>1</v>
      </c>
      <c r="L846" s="301"/>
      <c r="M846" s="306"/>
      <c r="N846" s="307"/>
      <c r="O846" s="307"/>
      <c r="P846" s="307"/>
      <c r="Q846" s="307"/>
      <c r="R846" s="307"/>
      <c r="S846" s="307"/>
      <c r="T846" s="308"/>
      <c r="AT846" s="303" t="s">
        <v>188</v>
      </c>
      <c r="AU846" s="303" t="s">
        <v>77</v>
      </c>
      <c r="AV846" s="302" t="s">
        <v>77</v>
      </c>
      <c r="AW846" s="302" t="s">
        <v>31</v>
      </c>
      <c r="AX846" s="302" t="s">
        <v>68</v>
      </c>
      <c r="AY846" s="303" t="s">
        <v>177</v>
      </c>
    </row>
    <row r="847" spans="2:65" s="310" customFormat="1">
      <c r="B847" s="309"/>
      <c r="D847" s="297" t="s">
        <v>188</v>
      </c>
      <c r="E847" s="311" t="s">
        <v>5</v>
      </c>
      <c r="F847" s="312" t="s">
        <v>1146</v>
      </c>
      <c r="H847" s="311" t="s">
        <v>5</v>
      </c>
      <c r="L847" s="309"/>
      <c r="M847" s="313"/>
      <c r="N847" s="314"/>
      <c r="O847" s="314"/>
      <c r="P847" s="314"/>
      <c r="Q847" s="314"/>
      <c r="R847" s="314"/>
      <c r="S847" s="314"/>
      <c r="T847" s="315"/>
      <c r="AT847" s="311" t="s">
        <v>188</v>
      </c>
      <c r="AU847" s="311" t="s">
        <v>77</v>
      </c>
      <c r="AV847" s="310" t="s">
        <v>75</v>
      </c>
      <c r="AW847" s="310" t="s">
        <v>31</v>
      </c>
      <c r="AX847" s="310" t="s">
        <v>68</v>
      </c>
      <c r="AY847" s="311" t="s">
        <v>177</v>
      </c>
    </row>
    <row r="848" spans="2:65" s="317" customFormat="1">
      <c r="B848" s="316"/>
      <c r="D848" s="297" t="s">
        <v>188</v>
      </c>
      <c r="E848" s="318" t="s">
        <v>5</v>
      </c>
      <c r="F848" s="319" t="s">
        <v>191</v>
      </c>
      <c r="H848" s="320">
        <v>5</v>
      </c>
      <c r="L848" s="316"/>
      <c r="M848" s="321"/>
      <c r="N848" s="322"/>
      <c r="O848" s="322"/>
      <c r="P848" s="322"/>
      <c r="Q848" s="322"/>
      <c r="R848" s="322"/>
      <c r="S848" s="322"/>
      <c r="T848" s="323"/>
      <c r="AT848" s="318" t="s">
        <v>188</v>
      </c>
      <c r="AU848" s="318" t="s">
        <v>77</v>
      </c>
      <c r="AV848" s="317" t="s">
        <v>184</v>
      </c>
      <c r="AW848" s="317" t="s">
        <v>31</v>
      </c>
      <c r="AX848" s="317" t="s">
        <v>75</v>
      </c>
      <c r="AY848" s="318" t="s">
        <v>177</v>
      </c>
    </row>
    <row r="849" spans="2:65" s="921" customFormat="1" ht="16.5" customHeight="1">
      <c r="B849" s="207"/>
      <c r="C849" s="324" t="s">
        <v>1147</v>
      </c>
      <c r="D849" s="324" t="s">
        <v>440</v>
      </c>
      <c r="E849" s="325" t="s">
        <v>1148</v>
      </c>
      <c r="F849" s="326" t="s">
        <v>1149</v>
      </c>
      <c r="G849" s="327" t="s">
        <v>194</v>
      </c>
      <c r="H849" s="328">
        <v>1</v>
      </c>
      <c r="I849" s="928"/>
      <c r="J849" s="329">
        <f>ROUND(I849*H849,2)</f>
        <v>0</v>
      </c>
      <c r="K849" s="326" t="s">
        <v>183</v>
      </c>
      <c r="L849" s="330"/>
      <c r="M849" s="331" t="s">
        <v>5</v>
      </c>
      <c r="N849" s="332" t="s">
        <v>39</v>
      </c>
      <c r="O849" s="294">
        <v>0</v>
      </c>
      <c r="P849" s="294">
        <f>O849*H849</f>
        <v>0</v>
      </c>
      <c r="Q849" s="294">
        <v>2.5000000000000001E-4</v>
      </c>
      <c r="R849" s="294">
        <f>Q849*H849</f>
        <v>2.5000000000000001E-4</v>
      </c>
      <c r="S849" s="294">
        <v>0</v>
      </c>
      <c r="T849" s="295">
        <f>S849*H849</f>
        <v>0</v>
      </c>
      <c r="AR849" s="196" t="s">
        <v>222</v>
      </c>
      <c r="AT849" s="196" t="s">
        <v>440</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184</v>
      </c>
      <c r="BM849" s="196" t="s">
        <v>1150</v>
      </c>
    </row>
    <row r="850" spans="2:65" s="921" customFormat="1" ht="16.5" customHeight="1">
      <c r="B850" s="207"/>
      <c r="C850" s="324" t="s">
        <v>1151</v>
      </c>
      <c r="D850" s="324" t="s">
        <v>440</v>
      </c>
      <c r="E850" s="325" t="s">
        <v>1152</v>
      </c>
      <c r="F850" s="326" t="s">
        <v>1153</v>
      </c>
      <c r="G850" s="327" t="s">
        <v>194</v>
      </c>
      <c r="H850" s="328">
        <v>4</v>
      </c>
      <c r="I850" s="928"/>
      <c r="J850" s="329">
        <f>ROUND(I850*H850,2)</f>
        <v>0</v>
      </c>
      <c r="K850" s="326" t="s">
        <v>183</v>
      </c>
      <c r="L850" s="330"/>
      <c r="M850" s="331" t="s">
        <v>5</v>
      </c>
      <c r="N850" s="332" t="s">
        <v>39</v>
      </c>
      <c r="O850" s="294">
        <v>0</v>
      </c>
      <c r="P850" s="294">
        <f>O850*H850</f>
        <v>0</v>
      </c>
      <c r="Q850" s="294">
        <v>3.8000000000000002E-4</v>
      </c>
      <c r="R850" s="294">
        <f>Q850*H850</f>
        <v>1.5200000000000001E-3</v>
      </c>
      <c r="S850" s="294">
        <v>0</v>
      </c>
      <c r="T850" s="295">
        <f>S850*H850</f>
        <v>0</v>
      </c>
      <c r="AR850" s="196" t="s">
        <v>222</v>
      </c>
      <c r="AT850" s="196" t="s">
        <v>440</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184</v>
      </c>
      <c r="BM850" s="196" t="s">
        <v>1154</v>
      </c>
    </row>
    <row r="851" spans="2:65" s="274" customFormat="1" ht="29.85" customHeight="1">
      <c r="B851" s="273"/>
      <c r="D851" s="275" t="s">
        <v>67</v>
      </c>
      <c r="E851" s="284" t="s">
        <v>222</v>
      </c>
      <c r="F851" s="284" t="s">
        <v>1155</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21" customFormat="1" ht="63.75" customHeight="1">
      <c r="B852" s="207"/>
      <c r="C852" s="286" t="s">
        <v>1156</v>
      </c>
      <c r="D852" s="286" t="s">
        <v>179</v>
      </c>
      <c r="E852" s="287" t="s">
        <v>1157</v>
      </c>
      <c r="F852" s="288" t="s">
        <v>1158</v>
      </c>
      <c r="G852" s="289" t="s">
        <v>225</v>
      </c>
      <c r="H852" s="290">
        <v>9.3000000000000007</v>
      </c>
      <c r="I852" s="926"/>
      <c r="J852" s="291">
        <f>ROUND(I852*H852,2)</f>
        <v>0</v>
      </c>
      <c r="K852" s="288" t="s">
        <v>183</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184</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184</v>
      </c>
      <c r="BM852" s="196" t="s">
        <v>1159</v>
      </c>
    </row>
    <row r="853" spans="2:65" s="921" customFormat="1" ht="81">
      <c r="B853" s="207"/>
      <c r="D853" s="297" t="s">
        <v>186</v>
      </c>
      <c r="F853" s="298" t="s">
        <v>1160</v>
      </c>
      <c r="L853" s="207"/>
      <c r="M853" s="299"/>
      <c r="N853" s="925"/>
      <c r="O853" s="925"/>
      <c r="P853" s="925"/>
      <c r="Q853" s="925"/>
      <c r="R853" s="925"/>
      <c r="S853" s="925"/>
      <c r="T853" s="300"/>
      <c r="AT853" s="196" t="s">
        <v>186</v>
      </c>
      <c r="AU853" s="196" t="s">
        <v>77</v>
      </c>
    </row>
    <row r="854" spans="2:65" s="302" customFormat="1">
      <c r="B854" s="301"/>
      <c r="D854" s="297" t="s">
        <v>188</v>
      </c>
      <c r="E854" s="303" t="s">
        <v>5</v>
      </c>
      <c r="F854" s="304" t="s">
        <v>1161</v>
      </c>
      <c r="H854" s="305">
        <v>9.3000000000000007</v>
      </c>
      <c r="L854" s="301"/>
      <c r="M854" s="306"/>
      <c r="N854" s="307"/>
      <c r="O854" s="307"/>
      <c r="P854" s="307"/>
      <c r="Q854" s="307"/>
      <c r="R854" s="307"/>
      <c r="S854" s="307"/>
      <c r="T854" s="308"/>
      <c r="AT854" s="303" t="s">
        <v>188</v>
      </c>
      <c r="AU854" s="303" t="s">
        <v>77</v>
      </c>
      <c r="AV854" s="302" t="s">
        <v>77</v>
      </c>
      <c r="AW854" s="302" t="s">
        <v>31</v>
      </c>
      <c r="AX854" s="302" t="s">
        <v>68</v>
      </c>
      <c r="AY854" s="303" t="s">
        <v>177</v>
      </c>
    </row>
    <row r="855" spans="2:65" s="317" customFormat="1">
      <c r="B855" s="316"/>
      <c r="D855" s="297" t="s">
        <v>188</v>
      </c>
      <c r="E855" s="318" t="s">
        <v>5</v>
      </c>
      <c r="F855" s="319" t="s">
        <v>191</v>
      </c>
      <c r="H855" s="320">
        <v>9.3000000000000007</v>
      </c>
      <c r="L855" s="316"/>
      <c r="M855" s="321"/>
      <c r="N855" s="322"/>
      <c r="O855" s="322"/>
      <c r="P855" s="322"/>
      <c r="Q855" s="322"/>
      <c r="R855" s="322"/>
      <c r="S855" s="322"/>
      <c r="T855" s="323"/>
      <c r="AT855" s="318" t="s">
        <v>188</v>
      </c>
      <c r="AU855" s="318" t="s">
        <v>77</v>
      </c>
      <c r="AV855" s="317" t="s">
        <v>184</v>
      </c>
      <c r="AW855" s="317" t="s">
        <v>31</v>
      </c>
      <c r="AX855" s="317" t="s">
        <v>75</v>
      </c>
      <c r="AY855" s="318" t="s">
        <v>177</v>
      </c>
    </row>
    <row r="856" spans="2:65" s="921" customFormat="1" ht="16.5" customHeight="1">
      <c r="B856" s="207"/>
      <c r="C856" s="286" t="s">
        <v>1162</v>
      </c>
      <c r="D856" s="286" t="s">
        <v>179</v>
      </c>
      <c r="E856" s="287" t="s">
        <v>1163</v>
      </c>
      <c r="F856" s="288" t="s">
        <v>1164</v>
      </c>
      <c r="G856" s="289" t="s">
        <v>194</v>
      </c>
      <c r="H856" s="290">
        <v>4</v>
      </c>
      <c r="I856" s="926"/>
      <c r="J856" s="291">
        <f>ROUND(I856*H856,2)</f>
        <v>0</v>
      </c>
      <c r="K856" s="288" t="s">
        <v>183</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184</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184</v>
      </c>
      <c r="BM856" s="196" t="s">
        <v>1165</v>
      </c>
    </row>
    <row r="857" spans="2:65" s="921" customFormat="1" ht="148.5">
      <c r="B857" s="207"/>
      <c r="D857" s="297" t="s">
        <v>186</v>
      </c>
      <c r="F857" s="298" t="s">
        <v>1166</v>
      </c>
      <c r="L857" s="207"/>
      <c r="M857" s="299"/>
      <c r="N857" s="925"/>
      <c r="O857" s="925"/>
      <c r="P857" s="925"/>
      <c r="Q857" s="925"/>
      <c r="R857" s="925"/>
      <c r="S857" s="925"/>
      <c r="T857" s="300"/>
      <c r="AT857" s="196" t="s">
        <v>186</v>
      </c>
      <c r="AU857" s="196" t="s">
        <v>77</v>
      </c>
    </row>
    <row r="858" spans="2:65" s="302" customFormat="1">
      <c r="B858" s="301"/>
      <c r="D858" s="297" t="s">
        <v>188</v>
      </c>
      <c r="E858" s="303" t="s">
        <v>5</v>
      </c>
      <c r="F858" s="304" t="s">
        <v>184</v>
      </c>
      <c r="H858" s="305">
        <v>4</v>
      </c>
      <c r="L858" s="301"/>
      <c r="M858" s="306"/>
      <c r="N858" s="307"/>
      <c r="O858" s="307"/>
      <c r="P858" s="307"/>
      <c r="Q858" s="307"/>
      <c r="R858" s="307"/>
      <c r="S858" s="307"/>
      <c r="T858" s="308"/>
      <c r="AT858" s="303" t="s">
        <v>188</v>
      </c>
      <c r="AU858" s="303" t="s">
        <v>77</v>
      </c>
      <c r="AV858" s="302" t="s">
        <v>77</v>
      </c>
      <c r="AW858" s="302" t="s">
        <v>31</v>
      </c>
      <c r="AX858" s="302" t="s">
        <v>68</v>
      </c>
      <c r="AY858" s="303" t="s">
        <v>177</v>
      </c>
    </row>
    <row r="859" spans="2:65" s="310" customFormat="1">
      <c r="B859" s="309"/>
      <c r="D859" s="297" t="s">
        <v>188</v>
      </c>
      <c r="E859" s="311" t="s">
        <v>5</v>
      </c>
      <c r="F859" s="312" t="s">
        <v>1167</v>
      </c>
      <c r="H859" s="311" t="s">
        <v>5</v>
      </c>
      <c r="L859" s="309"/>
      <c r="M859" s="313"/>
      <c r="N859" s="314"/>
      <c r="O859" s="314"/>
      <c r="P859" s="314"/>
      <c r="Q859" s="314"/>
      <c r="R859" s="314"/>
      <c r="S859" s="314"/>
      <c r="T859" s="315"/>
      <c r="AT859" s="311" t="s">
        <v>188</v>
      </c>
      <c r="AU859" s="311" t="s">
        <v>77</v>
      </c>
      <c r="AV859" s="310" t="s">
        <v>75</v>
      </c>
      <c r="AW859" s="310" t="s">
        <v>31</v>
      </c>
      <c r="AX859" s="310" t="s">
        <v>68</v>
      </c>
      <c r="AY859" s="311" t="s">
        <v>177</v>
      </c>
    </row>
    <row r="860" spans="2:65" s="317" customFormat="1">
      <c r="B860" s="316"/>
      <c r="D860" s="297" t="s">
        <v>188</v>
      </c>
      <c r="E860" s="318" t="s">
        <v>5</v>
      </c>
      <c r="F860" s="319" t="s">
        <v>191</v>
      </c>
      <c r="H860" s="320">
        <v>4</v>
      </c>
      <c r="L860" s="316"/>
      <c r="M860" s="321"/>
      <c r="N860" s="322"/>
      <c r="O860" s="322"/>
      <c r="P860" s="322"/>
      <c r="Q860" s="322"/>
      <c r="R860" s="322"/>
      <c r="S860" s="322"/>
      <c r="T860" s="323"/>
      <c r="AT860" s="318" t="s">
        <v>188</v>
      </c>
      <c r="AU860" s="318" t="s">
        <v>77</v>
      </c>
      <c r="AV860" s="317" t="s">
        <v>184</v>
      </c>
      <c r="AW860" s="317" t="s">
        <v>31</v>
      </c>
      <c r="AX860" s="317" t="s">
        <v>75</v>
      </c>
      <c r="AY860" s="318" t="s">
        <v>177</v>
      </c>
    </row>
    <row r="861" spans="2:65" s="921" customFormat="1" ht="16.5" customHeight="1">
      <c r="B861" s="207"/>
      <c r="C861" s="324" t="s">
        <v>1168</v>
      </c>
      <c r="D861" s="324" t="s">
        <v>440</v>
      </c>
      <c r="E861" s="325" t="s">
        <v>1169</v>
      </c>
      <c r="F861" s="326" t="s">
        <v>1170</v>
      </c>
      <c r="G861" s="327" t="s">
        <v>194</v>
      </c>
      <c r="H861" s="328">
        <v>4</v>
      </c>
      <c r="I861" s="928"/>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222</v>
      </c>
      <c r="AT861" s="196" t="s">
        <v>440</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184</v>
      </c>
      <c r="BM861" s="196" t="s">
        <v>1171</v>
      </c>
    </row>
    <row r="862" spans="2:65" s="921" customFormat="1" ht="25.5" customHeight="1">
      <c r="B862" s="207"/>
      <c r="C862" s="286" t="s">
        <v>1172</v>
      </c>
      <c r="D862" s="286" t="s">
        <v>179</v>
      </c>
      <c r="E862" s="287" t="s">
        <v>1173</v>
      </c>
      <c r="F862" s="288" t="s">
        <v>1174</v>
      </c>
      <c r="G862" s="289" t="s">
        <v>194</v>
      </c>
      <c r="H862" s="290">
        <v>11</v>
      </c>
      <c r="I862" s="926"/>
      <c r="J862" s="291">
        <f>ROUND(I862*H862,2)</f>
        <v>0</v>
      </c>
      <c r="K862" s="288" t="s">
        <v>183</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184</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184</v>
      </c>
      <c r="BM862" s="196" t="s">
        <v>1175</v>
      </c>
    </row>
    <row r="863" spans="2:65" s="921" customFormat="1" ht="27">
      <c r="B863" s="207"/>
      <c r="D863" s="297" t="s">
        <v>186</v>
      </c>
      <c r="F863" s="298" t="s">
        <v>1176</v>
      </c>
      <c r="L863" s="207"/>
      <c r="M863" s="299"/>
      <c r="N863" s="925"/>
      <c r="O863" s="925"/>
      <c r="P863" s="925"/>
      <c r="Q863" s="925"/>
      <c r="R863" s="925"/>
      <c r="S863" s="925"/>
      <c r="T863" s="300"/>
      <c r="AT863" s="196" t="s">
        <v>186</v>
      </c>
      <c r="AU863" s="196" t="s">
        <v>77</v>
      </c>
    </row>
    <row r="864" spans="2:65" s="302" customFormat="1">
      <c r="B864" s="301"/>
      <c r="D864" s="297" t="s">
        <v>188</v>
      </c>
      <c r="E864" s="303" t="s">
        <v>5</v>
      </c>
      <c r="F864" s="304" t="s">
        <v>252</v>
      </c>
      <c r="H864" s="305">
        <v>11</v>
      </c>
      <c r="L864" s="301"/>
      <c r="M864" s="306"/>
      <c r="N864" s="307"/>
      <c r="O864" s="307"/>
      <c r="P864" s="307"/>
      <c r="Q864" s="307"/>
      <c r="R864" s="307"/>
      <c r="S864" s="307"/>
      <c r="T864" s="308"/>
      <c r="AT864" s="303" t="s">
        <v>188</v>
      </c>
      <c r="AU864" s="303" t="s">
        <v>77</v>
      </c>
      <c r="AV864" s="302" t="s">
        <v>77</v>
      </c>
      <c r="AW864" s="302" t="s">
        <v>31</v>
      </c>
      <c r="AX864" s="302" t="s">
        <v>68</v>
      </c>
      <c r="AY864" s="303" t="s">
        <v>177</v>
      </c>
    </row>
    <row r="865" spans="2:65" s="310" customFormat="1">
      <c r="B865" s="309"/>
      <c r="D865" s="297" t="s">
        <v>188</v>
      </c>
      <c r="E865" s="311" t="s">
        <v>5</v>
      </c>
      <c r="F865" s="312" t="s">
        <v>1177</v>
      </c>
      <c r="H865" s="311" t="s">
        <v>5</v>
      </c>
      <c r="L865" s="309"/>
      <c r="M865" s="313"/>
      <c r="N865" s="314"/>
      <c r="O865" s="314"/>
      <c r="P865" s="314"/>
      <c r="Q865" s="314"/>
      <c r="R865" s="314"/>
      <c r="S865" s="314"/>
      <c r="T865" s="315"/>
      <c r="AT865" s="311" t="s">
        <v>188</v>
      </c>
      <c r="AU865" s="311" t="s">
        <v>77</v>
      </c>
      <c r="AV865" s="310" t="s">
        <v>75</v>
      </c>
      <c r="AW865" s="310" t="s">
        <v>31</v>
      </c>
      <c r="AX865" s="310" t="s">
        <v>68</v>
      </c>
      <c r="AY865" s="311" t="s">
        <v>177</v>
      </c>
    </row>
    <row r="866" spans="2:65" s="317" customFormat="1">
      <c r="B866" s="316"/>
      <c r="D866" s="297" t="s">
        <v>188</v>
      </c>
      <c r="E866" s="318" t="s">
        <v>5</v>
      </c>
      <c r="F866" s="319" t="s">
        <v>191</v>
      </c>
      <c r="H866" s="320">
        <v>11</v>
      </c>
      <c r="L866" s="316"/>
      <c r="M866" s="321"/>
      <c r="N866" s="322"/>
      <c r="O866" s="322"/>
      <c r="P866" s="322"/>
      <c r="Q866" s="322"/>
      <c r="R866" s="322"/>
      <c r="S866" s="322"/>
      <c r="T866" s="323"/>
      <c r="AT866" s="318" t="s">
        <v>188</v>
      </c>
      <c r="AU866" s="318" t="s">
        <v>77</v>
      </c>
      <c r="AV866" s="317" t="s">
        <v>184</v>
      </c>
      <c r="AW866" s="317" t="s">
        <v>31</v>
      </c>
      <c r="AX866" s="317" t="s">
        <v>75</v>
      </c>
      <c r="AY866" s="318" t="s">
        <v>177</v>
      </c>
    </row>
    <row r="867" spans="2:65" s="274" customFormat="1" ht="29.85" customHeight="1">
      <c r="B867" s="273"/>
      <c r="D867" s="275" t="s">
        <v>67</v>
      </c>
      <c r="E867" s="284" t="s">
        <v>229</v>
      </c>
      <c r="F867" s="284" t="s">
        <v>1178</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21" customFormat="1" ht="16.5" customHeight="1">
      <c r="B868" s="207"/>
      <c r="C868" s="286" t="s">
        <v>1179</v>
      </c>
      <c r="D868" s="286" t="s">
        <v>179</v>
      </c>
      <c r="E868" s="287" t="s">
        <v>1180</v>
      </c>
      <c r="F868" s="288" t="s">
        <v>1181</v>
      </c>
      <c r="G868" s="289" t="s">
        <v>194</v>
      </c>
      <c r="H868" s="290">
        <v>1</v>
      </c>
      <c r="I868" s="926"/>
      <c r="J868" s="291">
        <f>ROUND(I868*H868,2)</f>
        <v>0</v>
      </c>
      <c r="K868" s="288" t="s">
        <v>183</v>
      </c>
      <c r="L868" s="207"/>
      <c r="M868" s="292" t="s">
        <v>5</v>
      </c>
      <c r="N868" s="293" t="s">
        <v>39</v>
      </c>
      <c r="O868" s="294">
        <v>1.19</v>
      </c>
      <c r="P868" s="294">
        <f>O868*H868</f>
        <v>1.19</v>
      </c>
      <c r="Q868" s="294">
        <v>1.8E-3</v>
      </c>
      <c r="R868" s="294">
        <f>Q868*H868</f>
        <v>1.8E-3</v>
      </c>
      <c r="S868" s="294">
        <v>0</v>
      </c>
      <c r="T868" s="295">
        <f>S868*H868</f>
        <v>0</v>
      </c>
      <c r="AR868" s="196" t="s">
        <v>184</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184</v>
      </c>
      <c r="BM868" s="196" t="s">
        <v>1182</v>
      </c>
    </row>
    <row r="869" spans="2:65" s="921" customFormat="1" ht="40.5">
      <c r="B869" s="207"/>
      <c r="D869" s="297" t="s">
        <v>186</v>
      </c>
      <c r="F869" s="298" t="s">
        <v>1183</v>
      </c>
      <c r="L869" s="207"/>
      <c r="M869" s="299"/>
      <c r="N869" s="925"/>
      <c r="O869" s="925"/>
      <c r="P869" s="925"/>
      <c r="Q869" s="925"/>
      <c r="R869" s="925"/>
      <c r="S869" s="925"/>
      <c r="T869" s="300"/>
      <c r="AT869" s="196" t="s">
        <v>186</v>
      </c>
      <c r="AU869" s="196" t="s">
        <v>77</v>
      </c>
    </row>
    <row r="870" spans="2:65" s="921" customFormat="1" ht="16.5" customHeight="1">
      <c r="B870" s="207"/>
      <c r="C870" s="324" t="s">
        <v>1184</v>
      </c>
      <c r="D870" s="324" t="s">
        <v>440</v>
      </c>
      <c r="E870" s="325" t="s">
        <v>1185</v>
      </c>
      <c r="F870" s="326" t="s">
        <v>1186</v>
      </c>
      <c r="G870" s="327" t="s">
        <v>194</v>
      </c>
      <c r="H870" s="328">
        <v>1</v>
      </c>
      <c r="I870" s="928"/>
      <c r="J870" s="329">
        <f>ROUND(I870*H870,2)</f>
        <v>0</v>
      </c>
      <c r="K870" s="326" t="s">
        <v>183</v>
      </c>
      <c r="L870" s="330"/>
      <c r="M870" s="331" t="s">
        <v>5</v>
      </c>
      <c r="N870" s="332" t="s">
        <v>39</v>
      </c>
      <c r="O870" s="294">
        <v>0</v>
      </c>
      <c r="P870" s="294">
        <f>O870*H870</f>
        <v>0</v>
      </c>
      <c r="Q870" s="294">
        <v>0.03</v>
      </c>
      <c r="R870" s="294">
        <f>Q870*H870</f>
        <v>0.03</v>
      </c>
      <c r="S870" s="294">
        <v>0</v>
      </c>
      <c r="T870" s="295">
        <f>S870*H870</f>
        <v>0</v>
      </c>
      <c r="AR870" s="196" t="s">
        <v>222</v>
      </c>
      <c r="AT870" s="196" t="s">
        <v>440</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184</v>
      </c>
      <c r="BM870" s="196" t="s">
        <v>1187</v>
      </c>
    </row>
    <row r="871" spans="2:65" s="921" customFormat="1" ht="38.25" customHeight="1">
      <c r="B871" s="207"/>
      <c r="C871" s="286" t="s">
        <v>1188</v>
      </c>
      <c r="D871" s="286" t="s">
        <v>179</v>
      </c>
      <c r="E871" s="287" t="s">
        <v>1189</v>
      </c>
      <c r="F871" s="288" t="s">
        <v>1190</v>
      </c>
      <c r="G871" s="289" t="s">
        <v>182</v>
      </c>
      <c r="H871" s="290">
        <v>968.86099999999999</v>
      </c>
      <c r="I871" s="926"/>
      <c r="J871" s="291">
        <f>ROUND(I871*H871,2)</f>
        <v>0</v>
      </c>
      <c r="K871" s="288" t="s">
        <v>183</v>
      </c>
      <c r="L871" s="207"/>
      <c r="M871" s="292" t="s">
        <v>5</v>
      </c>
      <c r="N871" s="293" t="s">
        <v>39</v>
      </c>
      <c r="O871" s="294">
        <v>0.16700000000000001</v>
      </c>
      <c r="P871" s="294">
        <f>O871*H871</f>
        <v>161.79978700000001</v>
      </c>
      <c r="Q871" s="294">
        <v>0</v>
      </c>
      <c r="R871" s="294">
        <f>Q871*H871</f>
        <v>0</v>
      </c>
      <c r="S871" s="294">
        <v>0</v>
      </c>
      <c r="T871" s="295">
        <f>S871*H871</f>
        <v>0</v>
      </c>
      <c r="AR871" s="196" t="s">
        <v>184</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184</v>
      </c>
      <c r="BM871" s="196" t="s">
        <v>1191</v>
      </c>
    </row>
    <row r="872" spans="2:65" s="921" customFormat="1" ht="67.5">
      <c r="B872" s="207"/>
      <c r="D872" s="297" t="s">
        <v>186</v>
      </c>
      <c r="F872" s="298" t="s">
        <v>1192</v>
      </c>
      <c r="L872" s="207"/>
      <c r="M872" s="299"/>
      <c r="N872" s="925"/>
      <c r="O872" s="925"/>
      <c r="P872" s="925"/>
      <c r="Q872" s="925"/>
      <c r="R872" s="925"/>
      <c r="S872" s="925"/>
      <c r="T872" s="300"/>
      <c r="AT872" s="196" t="s">
        <v>186</v>
      </c>
      <c r="AU872" s="196" t="s">
        <v>77</v>
      </c>
    </row>
    <row r="873" spans="2:65" s="302" customFormat="1">
      <c r="B873" s="301"/>
      <c r="D873" s="297" t="s">
        <v>188</v>
      </c>
      <c r="E873" s="303" t="s">
        <v>5</v>
      </c>
      <c r="F873" s="304" t="s">
        <v>1193</v>
      </c>
      <c r="H873" s="305">
        <v>494.84</v>
      </c>
      <c r="L873" s="301"/>
      <c r="M873" s="306"/>
      <c r="N873" s="307"/>
      <c r="O873" s="307"/>
      <c r="P873" s="307"/>
      <c r="Q873" s="307"/>
      <c r="R873" s="307"/>
      <c r="S873" s="307"/>
      <c r="T873" s="308"/>
      <c r="AT873" s="303" t="s">
        <v>188</v>
      </c>
      <c r="AU873" s="303" t="s">
        <v>77</v>
      </c>
      <c r="AV873" s="302" t="s">
        <v>77</v>
      </c>
      <c r="AW873" s="302" t="s">
        <v>31</v>
      </c>
      <c r="AX873" s="302" t="s">
        <v>68</v>
      </c>
      <c r="AY873" s="303" t="s">
        <v>177</v>
      </c>
    </row>
    <row r="874" spans="2:65" s="302" customFormat="1">
      <c r="B874" s="301"/>
      <c r="D874" s="297" t="s">
        <v>188</v>
      </c>
      <c r="E874" s="303" t="s">
        <v>5</v>
      </c>
      <c r="F874" s="304" t="s">
        <v>1194</v>
      </c>
      <c r="H874" s="305">
        <v>50.176000000000002</v>
      </c>
      <c r="L874" s="301"/>
      <c r="M874" s="306"/>
      <c r="N874" s="307"/>
      <c r="O874" s="307"/>
      <c r="P874" s="307"/>
      <c r="Q874" s="307"/>
      <c r="R874" s="307"/>
      <c r="S874" s="307"/>
      <c r="T874" s="308"/>
      <c r="AT874" s="303" t="s">
        <v>188</v>
      </c>
      <c r="AU874" s="303" t="s">
        <v>77</v>
      </c>
      <c r="AV874" s="302" t="s">
        <v>77</v>
      </c>
      <c r="AW874" s="302" t="s">
        <v>31</v>
      </c>
      <c r="AX874" s="302" t="s">
        <v>68</v>
      </c>
      <c r="AY874" s="303" t="s">
        <v>177</v>
      </c>
    </row>
    <row r="875" spans="2:65" s="302" customFormat="1">
      <c r="B875" s="301"/>
      <c r="D875" s="297" t="s">
        <v>188</v>
      </c>
      <c r="E875" s="303" t="s">
        <v>5</v>
      </c>
      <c r="F875" s="304" t="s">
        <v>1195</v>
      </c>
      <c r="H875" s="305">
        <v>423.84500000000003</v>
      </c>
      <c r="L875" s="301"/>
      <c r="M875" s="306"/>
      <c r="N875" s="307"/>
      <c r="O875" s="307"/>
      <c r="P875" s="307"/>
      <c r="Q875" s="307"/>
      <c r="R875" s="307"/>
      <c r="S875" s="307"/>
      <c r="T875" s="308"/>
      <c r="AT875" s="303" t="s">
        <v>188</v>
      </c>
      <c r="AU875" s="303" t="s">
        <v>77</v>
      </c>
      <c r="AV875" s="302" t="s">
        <v>77</v>
      </c>
      <c r="AW875" s="302" t="s">
        <v>31</v>
      </c>
      <c r="AX875" s="302" t="s">
        <v>68</v>
      </c>
      <c r="AY875" s="303" t="s">
        <v>177</v>
      </c>
    </row>
    <row r="876" spans="2:65" s="317" customFormat="1">
      <c r="B876" s="316"/>
      <c r="D876" s="297" t="s">
        <v>188</v>
      </c>
      <c r="E876" s="318" t="s">
        <v>5</v>
      </c>
      <c r="F876" s="319" t="s">
        <v>191</v>
      </c>
      <c r="H876" s="320">
        <v>968.86099999999999</v>
      </c>
      <c r="L876" s="316"/>
      <c r="M876" s="321"/>
      <c r="N876" s="322"/>
      <c r="O876" s="322"/>
      <c r="P876" s="322"/>
      <c r="Q876" s="322"/>
      <c r="R876" s="322"/>
      <c r="S876" s="322"/>
      <c r="T876" s="323"/>
      <c r="AT876" s="318" t="s">
        <v>188</v>
      </c>
      <c r="AU876" s="318" t="s">
        <v>77</v>
      </c>
      <c r="AV876" s="317" t="s">
        <v>184</v>
      </c>
      <c r="AW876" s="317" t="s">
        <v>31</v>
      </c>
      <c r="AX876" s="317" t="s">
        <v>75</v>
      </c>
      <c r="AY876" s="318" t="s">
        <v>177</v>
      </c>
    </row>
    <row r="877" spans="2:65" s="921" customFormat="1" ht="38.25" customHeight="1">
      <c r="B877" s="207"/>
      <c r="C877" s="286" t="s">
        <v>1196</v>
      </c>
      <c r="D877" s="286" t="s">
        <v>179</v>
      </c>
      <c r="E877" s="287" t="s">
        <v>1197</v>
      </c>
      <c r="F877" s="288" t="s">
        <v>1198</v>
      </c>
      <c r="G877" s="289" t="s">
        <v>182</v>
      </c>
      <c r="H877" s="290">
        <v>87197.49</v>
      </c>
      <c r="I877" s="926"/>
      <c r="J877" s="291">
        <f>ROUND(I877*H877,2)</f>
        <v>0</v>
      </c>
      <c r="K877" s="288" t="s">
        <v>183</v>
      </c>
      <c r="L877" s="207"/>
      <c r="M877" s="292" t="s">
        <v>5</v>
      </c>
      <c r="N877" s="293" t="s">
        <v>39</v>
      </c>
      <c r="O877" s="294">
        <v>0</v>
      </c>
      <c r="P877" s="294">
        <f>O877*H877</f>
        <v>0</v>
      </c>
      <c r="Q877" s="294">
        <v>0</v>
      </c>
      <c r="R877" s="294">
        <f>Q877*H877</f>
        <v>0</v>
      </c>
      <c r="S877" s="294">
        <v>0</v>
      </c>
      <c r="T877" s="295">
        <f>S877*H877</f>
        <v>0</v>
      </c>
      <c r="AR877" s="196" t="s">
        <v>184</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184</v>
      </c>
      <c r="BM877" s="196" t="s">
        <v>1199</v>
      </c>
    </row>
    <row r="878" spans="2:65" s="921" customFormat="1" ht="67.5">
      <c r="B878" s="207"/>
      <c r="D878" s="297" t="s">
        <v>186</v>
      </c>
      <c r="F878" s="298" t="s">
        <v>1192</v>
      </c>
      <c r="L878" s="207"/>
      <c r="M878" s="299"/>
      <c r="N878" s="925"/>
      <c r="O878" s="925"/>
      <c r="P878" s="925"/>
      <c r="Q878" s="925"/>
      <c r="R878" s="925"/>
      <c r="S878" s="925"/>
      <c r="T878" s="300"/>
      <c r="AT878" s="196" t="s">
        <v>186</v>
      </c>
      <c r="AU878" s="196" t="s">
        <v>77</v>
      </c>
    </row>
    <row r="879" spans="2:65" s="302" customFormat="1">
      <c r="B879" s="301"/>
      <c r="D879" s="297" t="s">
        <v>188</v>
      </c>
      <c r="E879" s="303" t="s">
        <v>5</v>
      </c>
      <c r="F879" s="304" t="s">
        <v>1200</v>
      </c>
      <c r="H879" s="305">
        <v>87197.49</v>
      </c>
      <c r="L879" s="301"/>
      <c r="M879" s="306"/>
      <c r="N879" s="307"/>
      <c r="O879" s="307"/>
      <c r="P879" s="307"/>
      <c r="Q879" s="307"/>
      <c r="R879" s="307"/>
      <c r="S879" s="307"/>
      <c r="T879" s="308"/>
      <c r="AT879" s="303" t="s">
        <v>188</v>
      </c>
      <c r="AU879" s="303" t="s">
        <v>77</v>
      </c>
      <c r="AV879" s="302" t="s">
        <v>77</v>
      </c>
      <c r="AW879" s="302" t="s">
        <v>31</v>
      </c>
      <c r="AX879" s="302" t="s">
        <v>68</v>
      </c>
      <c r="AY879" s="303" t="s">
        <v>177</v>
      </c>
    </row>
    <row r="880" spans="2:65" s="317" customFormat="1">
      <c r="B880" s="316"/>
      <c r="D880" s="297" t="s">
        <v>188</v>
      </c>
      <c r="E880" s="318" t="s">
        <v>5</v>
      </c>
      <c r="F880" s="319" t="s">
        <v>191</v>
      </c>
      <c r="H880" s="320">
        <v>87197.49</v>
      </c>
      <c r="L880" s="316"/>
      <c r="M880" s="321"/>
      <c r="N880" s="322"/>
      <c r="O880" s="322"/>
      <c r="P880" s="322"/>
      <c r="Q880" s="322"/>
      <c r="R880" s="322"/>
      <c r="S880" s="322"/>
      <c r="T880" s="323"/>
      <c r="AT880" s="318" t="s">
        <v>188</v>
      </c>
      <c r="AU880" s="318" t="s">
        <v>77</v>
      </c>
      <c r="AV880" s="317" t="s">
        <v>184</v>
      </c>
      <c r="AW880" s="317" t="s">
        <v>31</v>
      </c>
      <c r="AX880" s="317" t="s">
        <v>75</v>
      </c>
      <c r="AY880" s="318" t="s">
        <v>177</v>
      </c>
    </row>
    <row r="881" spans="2:65" s="921" customFormat="1" ht="38.25" customHeight="1">
      <c r="B881" s="207"/>
      <c r="C881" s="286" t="s">
        <v>1201</v>
      </c>
      <c r="D881" s="286" t="s">
        <v>179</v>
      </c>
      <c r="E881" s="287" t="s">
        <v>1202</v>
      </c>
      <c r="F881" s="288" t="s">
        <v>1203</v>
      </c>
      <c r="G881" s="289" t="s">
        <v>182</v>
      </c>
      <c r="H881" s="290">
        <v>968.86099999999999</v>
      </c>
      <c r="I881" s="926"/>
      <c r="J881" s="291">
        <f>ROUND(I881*H881,2)</f>
        <v>0</v>
      </c>
      <c r="K881" s="288" t="s">
        <v>183</v>
      </c>
      <c r="L881" s="207"/>
      <c r="M881" s="292" t="s">
        <v>5</v>
      </c>
      <c r="N881" s="293" t="s">
        <v>39</v>
      </c>
      <c r="O881" s="294">
        <v>0.105</v>
      </c>
      <c r="P881" s="294">
        <f>O881*H881</f>
        <v>101.73040499999999</v>
      </c>
      <c r="Q881" s="294">
        <v>0</v>
      </c>
      <c r="R881" s="294">
        <f>Q881*H881</f>
        <v>0</v>
      </c>
      <c r="S881" s="294">
        <v>0</v>
      </c>
      <c r="T881" s="295">
        <f>S881*H881</f>
        <v>0</v>
      </c>
      <c r="AR881" s="196" t="s">
        <v>184</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184</v>
      </c>
      <c r="BM881" s="196" t="s">
        <v>1204</v>
      </c>
    </row>
    <row r="882" spans="2:65" s="921" customFormat="1" ht="27">
      <c r="B882" s="207"/>
      <c r="D882" s="297" t="s">
        <v>186</v>
      </c>
      <c r="F882" s="298" t="s">
        <v>1205</v>
      </c>
      <c r="L882" s="207"/>
      <c r="M882" s="299"/>
      <c r="N882" s="925"/>
      <c r="O882" s="925"/>
      <c r="P882" s="925"/>
      <c r="Q882" s="925"/>
      <c r="R882" s="925"/>
      <c r="S882" s="925"/>
      <c r="T882" s="300"/>
      <c r="AT882" s="196" t="s">
        <v>186</v>
      </c>
      <c r="AU882" s="196" t="s">
        <v>77</v>
      </c>
    </row>
    <row r="883" spans="2:65" s="921" customFormat="1" ht="25.5" customHeight="1">
      <c r="B883" s="207"/>
      <c r="C883" s="286" t="s">
        <v>1206</v>
      </c>
      <c r="D883" s="286" t="s">
        <v>179</v>
      </c>
      <c r="E883" s="287" t="s">
        <v>1207</v>
      </c>
      <c r="F883" s="288" t="s">
        <v>1208</v>
      </c>
      <c r="G883" s="289" t="s">
        <v>182</v>
      </c>
      <c r="H883" s="290">
        <v>968.86099999999999</v>
      </c>
      <c r="I883" s="926"/>
      <c r="J883" s="291">
        <f>ROUND(I883*H883,2)</f>
        <v>0</v>
      </c>
      <c r="K883" s="288" t="s">
        <v>183</v>
      </c>
      <c r="L883" s="207"/>
      <c r="M883" s="292" t="s">
        <v>5</v>
      </c>
      <c r="N883" s="293" t="s">
        <v>39</v>
      </c>
      <c r="O883" s="294">
        <v>4.9000000000000002E-2</v>
      </c>
      <c r="P883" s="294">
        <f>O883*H883</f>
        <v>47.474189000000003</v>
      </c>
      <c r="Q883" s="294">
        <v>0</v>
      </c>
      <c r="R883" s="294">
        <f>Q883*H883</f>
        <v>0</v>
      </c>
      <c r="S883" s="294">
        <v>0</v>
      </c>
      <c r="T883" s="295">
        <f>S883*H883</f>
        <v>0</v>
      </c>
      <c r="AR883" s="196" t="s">
        <v>184</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184</v>
      </c>
      <c r="BM883" s="196" t="s">
        <v>1209</v>
      </c>
    </row>
    <row r="884" spans="2:65" s="921" customFormat="1" ht="40.5">
      <c r="B884" s="207"/>
      <c r="D884" s="297" t="s">
        <v>186</v>
      </c>
      <c r="F884" s="298" t="s">
        <v>1210</v>
      </c>
      <c r="L884" s="207"/>
      <c r="M884" s="299"/>
      <c r="N884" s="925"/>
      <c r="O884" s="925"/>
      <c r="P884" s="925"/>
      <c r="Q884" s="925"/>
      <c r="R884" s="925"/>
      <c r="S884" s="925"/>
      <c r="T884" s="300"/>
      <c r="AT884" s="196" t="s">
        <v>186</v>
      </c>
      <c r="AU884" s="196" t="s">
        <v>77</v>
      </c>
    </row>
    <row r="885" spans="2:65" s="302" customFormat="1">
      <c r="B885" s="301"/>
      <c r="D885" s="297" t="s">
        <v>188</v>
      </c>
      <c r="E885" s="303" t="s">
        <v>5</v>
      </c>
      <c r="F885" s="304" t="s">
        <v>1211</v>
      </c>
      <c r="H885" s="305">
        <v>968.86099999999999</v>
      </c>
      <c r="L885" s="301"/>
      <c r="M885" s="306"/>
      <c r="N885" s="307"/>
      <c r="O885" s="307"/>
      <c r="P885" s="307"/>
      <c r="Q885" s="307"/>
      <c r="R885" s="307"/>
      <c r="S885" s="307"/>
      <c r="T885" s="308"/>
      <c r="AT885" s="303" t="s">
        <v>188</v>
      </c>
      <c r="AU885" s="303" t="s">
        <v>77</v>
      </c>
      <c r="AV885" s="302" t="s">
        <v>77</v>
      </c>
      <c r="AW885" s="302" t="s">
        <v>31</v>
      </c>
      <c r="AX885" s="302" t="s">
        <v>68</v>
      </c>
      <c r="AY885" s="303" t="s">
        <v>177</v>
      </c>
    </row>
    <row r="886" spans="2:65" s="317" customFormat="1">
      <c r="B886" s="316"/>
      <c r="D886" s="297" t="s">
        <v>188</v>
      </c>
      <c r="E886" s="318" t="s">
        <v>5</v>
      </c>
      <c r="F886" s="319" t="s">
        <v>191</v>
      </c>
      <c r="H886" s="320">
        <v>968.86099999999999</v>
      </c>
      <c r="L886" s="316"/>
      <c r="M886" s="321"/>
      <c r="N886" s="322"/>
      <c r="O886" s="322"/>
      <c r="P886" s="322"/>
      <c r="Q886" s="322"/>
      <c r="R886" s="322"/>
      <c r="S886" s="322"/>
      <c r="T886" s="323"/>
      <c r="AT886" s="318" t="s">
        <v>188</v>
      </c>
      <c r="AU886" s="318" t="s">
        <v>77</v>
      </c>
      <c r="AV886" s="317" t="s">
        <v>184</v>
      </c>
      <c r="AW886" s="317" t="s">
        <v>31</v>
      </c>
      <c r="AX886" s="317" t="s">
        <v>75</v>
      </c>
      <c r="AY886" s="318" t="s">
        <v>177</v>
      </c>
    </row>
    <row r="887" spans="2:65" s="921" customFormat="1" ht="25.5" customHeight="1">
      <c r="B887" s="207"/>
      <c r="C887" s="286" t="s">
        <v>1212</v>
      </c>
      <c r="D887" s="286" t="s">
        <v>179</v>
      </c>
      <c r="E887" s="287" t="s">
        <v>1213</v>
      </c>
      <c r="F887" s="288" t="s">
        <v>1214</v>
      </c>
      <c r="G887" s="289" t="s">
        <v>182</v>
      </c>
      <c r="H887" s="290">
        <v>87197.49</v>
      </c>
      <c r="I887" s="926"/>
      <c r="J887" s="291">
        <f>ROUND(I887*H887,2)</f>
        <v>0</v>
      </c>
      <c r="K887" s="288" t="s">
        <v>183</v>
      </c>
      <c r="L887" s="207"/>
      <c r="M887" s="292" t="s">
        <v>5</v>
      </c>
      <c r="N887" s="293" t="s">
        <v>39</v>
      </c>
      <c r="O887" s="294">
        <v>0</v>
      </c>
      <c r="P887" s="294">
        <f>O887*H887</f>
        <v>0</v>
      </c>
      <c r="Q887" s="294">
        <v>0</v>
      </c>
      <c r="R887" s="294">
        <f>Q887*H887</f>
        <v>0</v>
      </c>
      <c r="S887" s="294">
        <v>0</v>
      </c>
      <c r="T887" s="295">
        <f>S887*H887</f>
        <v>0</v>
      </c>
      <c r="AR887" s="196" t="s">
        <v>184</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184</v>
      </c>
      <c r="BM887" s="196" t="s">
        <v>1215</v>
      </c>
    </row>
    <row r="888" spans="2:65" s="921" customFormat="1" ht="40.5">
      <c r="B888" s="207"/>
      <c r="D888" s="297" t="s">
        <v>186</v>
      </c>
      <c r="F888" s="298" t="s">
        <v>1210</v>
      </c>
      <c r="L888" s="207"/>
      <c r="M888" s="299"/>
      <c r="N888" s="925"/>
      <c r="O888" s="925"/>
      <c r="P888" s="925"/>
      <c r="Q888" s="925"/>
      <c r="R888" s="925"/>
      <c r="S888" s="925"/>
      <c r="T888" s="300"/>
      <c r="AT888" s="196" t="s">
        <v>186</v>
      </c>
      <c r="AU888" s="196" t="s">
        <v>77</v>
      </c>
    </row>
    <row r="889" spans="2:65" s="302" customFormat="1">
      <c r="B889" s="301"/>
      <c r="D889" s="297" t="s">
        <v>188</v>
      </c>
      <c r="E889" s="303" t="s">
        <v>5</v>
      </c>
      <c r="F889" s="304" t="s">
        <v>1200</v>
      </c>
      <c r="H889" s="305">
        <v>87197.49</v>
      </c>
      <c r="L889" s="301"/>
      <c r="M889" s="306"/>
      <c r="N889" s="307"/>
      <c r="O889" s="307"/>
      <c r="P889" s="307"/>
      <c r="Q889" s="307"/>
      <c r="R889" s="307"/>
      <c r="S889" s="307"/>
      <c r="T889" s="308"/>
      <c r="AT889" s="303" t="s">
        <v>188</v>
      </c>
      <c r="AU889" s="303" t="s">
        <v>77</v>
      </c>
      <c r="AV889" s="302" t="s">
        <v>77</v>
      </c>
      <c r="AW889" s="302" t="s">
        <v>31</v>
      </c>
      <c r="AX889" s="302" t="s">
        <v>68</v>
      </c>
      <c r="AY889" s="303" t="s">
        <v>177</v>
      </c>
    </row>
    <row r="890" spans="2:65" s="317" customFormat="1">
      <c r="B890" s="316"/>
      <c r="D890" s="297" t="s">
        <v>188</v>
      </c>
      <c r="E890" s="318" t="s">
        <v>5</v>
      </c>
      <c r="F890" s="319" t="s">
        <v>191</v>
      </c>
      <c r="H890" s="320">
        <v>87197.49</v>
      </c>
      <c r="L890" s="316"/>
      <c r="M890" s="321"/>
      <c r="N890" s="322"/>
      <c r="O890" s="322"/>
      <c r="P890" s="322"/>
      <c r="Q890" s="322"/>
      <c r="R890" s="322"/>
      <c r="S890" s="322"/>
      <c r="T890" s="323"/>
      <c r="AT890" s="318" t="s">
        <v>188</v>
      </c>
      <c r="AU890" s="318" t="s">
        <v>77</v>
      </c>
      <c r="AV890" s="317" t="s">
        <v>184</v>
      </c>
      <c r="AW890" s="317" t="s">
        <v>31</v>
      </c>
      <c r="AX890" s="317" t="s">
        <v>75</v>
      </c>
      <c r="AY890" s="318" t="s">
        <v>177</v>
      </c>
    </row>
    <row r="891" spans="2:65" s="921" customFormat="1" ht="25.5" customHeight="1">
      <c r="B891" s="207"/>
      <c r="C891" s="286" t="s">
        <v>1216</v>
      </c>
      <c r="D891" s="286" t="s">
        <v>179</v>
      </c>
      <c r="E891" s="287" t="s">
        <v>1217</v>
      </c>
      <c r="F891" s="288" t="s">
        <v>1218</v>
      </c>
      <c r="G891" s="289" t="s">
        <v>182</v>
      </c>
      <c r="H891" s="290">
        <v>968.86099999999999</v>
      </c>
      <c r="I891" s="926"/>
      <c r="J891" s="291">
        <f>ROUND(I891*H891,2)</f>
        <v>0</v>
      </c>
      <c r="K891" s="288" t="s">
        <v>183</v>
      </c>
      <c r="L891" s="207"/>
      <c r="M891" s="292" t="s">
        <v>5</v>
      </c>
      <c r="N891" s="293" t="s">
        <v>39</v>
      </c>
      <c r="O891" s="294">
        <v>3.3000000000000002E-2</v>
      </c>
      <c r="P891" s="294">
        <f>O891*H891</f>
        <v>31.972413</v>
      </c>
      <c r="Q891" s="294">
        <v>0</v>
      </c>
      <c r="R891" s="294">
        <f>Q891*H891</f>
        <v>0</v>
      </c>
      <c r="S891" s="294">
        <v>0</v>
      </c>
      <c r="T891" s="295">
        <f>S891*H891</f>
        <v>0</v>
      </c>
      <c r="AR891" s="196" t="s">
        <v>184</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184</v>
      </c>
      <c r="BM891" s="196" t="s">
        <v>1219</v>
      </c>
    </row>
    <row r="892" spans="2:65" s="921" customFormat="1" ht="25.5" customHeight="1">
      <c r="B892" s="207"/>
      <c r="C892" s="286" t="s">
        <v>1220</v>
      </c>
      <c r="D892" s="286" t="s">
        <v>179</v>
      </c>
      <c r="E892" s="287" t="s">
        <v>1221</v>
      </c>
      <c r="F892" s="288" t="s">
        <v>1222</v>
      </c>
      <c r="G892" s="289" t="s">
        <v>182</v>
      </c>
      <c r="H892" s="290">
        <v>1195.6199999999999</v>
      </c>
      <c r="I892" s="926"/>
      <c r="J892" s="291">
        <f>ROUND(I892*H892,2)</f>
        <v>0</v>
      </c>
      <c r="K892" s="288" t="s">
        <v>183</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184</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184</v>
      </c>
      <c r="BM892" s="196" t="s">
        <v>1223</v>
      </c>
    </row>
    <row r="893" spans="2:65" s="921" customFormat="1" ht="54">
      <c r="B893" s="207"/>
      <c r="D893" s="297" t="s">
        <v>186</v>
      </c>
      <c r="F893" s="298" t="s">
        <v>1224</v>
      </c>
      <c r="L893" s="207"/>
      <c r="M893" s="299"/>
      <c r="N893" s="925"/>
      <c r="O893" s="925"/>
      <c r="P893" s="925"/>
      <c r="Q893" s="925"/>
      <c r="R893" s="925"/>
      <c r="S893" s="925"/>
      <c r="T893" s="300"/>
      <c r="AT893" s="196" t="s">
        <v>186</v>
      </c>
      <c r="AU893" s="196" t="s">
        <v>77</v>
      </c>
    </row>
    <row r="894" spans="2:65" s="302" customFormat="1">
      <c r="B894" s="301"/>
      <c r="D894" s="297" t="s">
        <v>188</v>
      </c>
      <c r="E894" s="303" t="s">
        <v>5</v>
      </c>
      <c r="F894" s="304" t="s">
        <v>1225</v>
      </c>
      <c r="H894" s="305">
        <v>1195.6199999999999</v>
      </c>
      <c r="L894" s="301"/>
      <c r="M894" s="306"/>
      <c r="N894" s="307"/>
      <c r="O894" s="307"/>
      <c r="P894" s="307"/>
      <c r="Q894" s="307"/>
      <c r="R894" s="307"/>
      <c r="S894" s="307"/>
      <c r="T894" s="308"/>
      <c r="AT894" s="303" t="s">
        <v>188</v>
      </c>
      <c r="AU894" s="303" t="s">
        <v>77</v>
      </c>
      <c r="AV894" s="302" t="s">
        <v>77</v>
      </c>
      <c r="AW894" s="302" t="s">
        <v>31</v>
      </c>
      <c r="AX894" s="302" t="s">
        <v>68</v>
      </c>
      <c r="AY894" s="303" t="s">
        <v>177</v>
      </c>
    </row>
    <row r="895" spans="2:65" s="310" customFormat="1">
      <c r="B895" s="309"/>
      <c r="D895" s="297" t="s">
        <v>188</v>
      </c>
      <c r="E895" s="311" t="s">
        <v>5</v>
      </c>
      <c r="F895" s="312" t="s">
        <v>1226</v>
      </c>
      <c r="H895" s="311" t="s">
        <v>5</v>
      </c>
      <c r="L895" s="309"/>
      <c r="M895" s="313"/>
      <c r="N895" s="314"/>
      <c r="O895" s="314"/>
      <c r="P895" s="314"/>
      <c r="Q895" s="314"/>
      <c r="R895" s="314"/>
      <c r="S895" s="314"/>
      <c r="T895" s="315"/>
      <c r="AT895" s="311" t="s">
        <v>188</v>
      </c>
      <c r="AU895" s="311" t="s">
        <v>77</v>
      </c>
      <c r="AV895" s="310" t="s">
        <v>75</v>
      </c>
      <c r="AW895" s="310" t="s">
        <v>31</v>
      </c>
      <c r="AX895" s="310" t="s">
        <v>68</v>
      </c>
      <c r="AY895" s="311" t="s">
        <v>177</v>
      </c>
    </row>
    <row r="896" spans="2:65" s="317" customFormat="1">
      <c r="B896" s="316"/>
      <c r="D896" s="297" t="s">
        <v>188</v>
      </c>
      <c r="E896" s="318" t="s">
        <v>5</v>
      </c>
      <c r="F896" s="319" t="s">
        <v>191</v>
      </c>
      <c r="H896" s="320">
        <v>1195.6199999999999</v>
      </c>
      <c r="L896" s="316"/>
      <c r="M896" s="321"/>
      <c r="N896" s="322"/>
      <c r="O896" s="322"/>
      <c r="P896" s="322"/>
      <c r="Q896" s="322"/>
      <c r="R896" s="322"/>
      <c r="S896" s="322"/>
      <c r="T896" s="323"/>
      <c r="AT896" s="318" t="s">
        <v>188</v>
      </c>
      <c r="AU896" s="318" t="s">
        <v>77</v>
      </c>
      <c r="AV896" s="317" t="s">
        <v>184</v>
      </c>
      <c r="AW896" s="317" t="s">
        <v>31</v>
      </c>
      <c r="AX896" s="317" t="s">
        <v>75</v>
      </c>
      <c r="AY896" s="318" t="s">
        <v>177</v>
      </c>
    </row>
    <row r="897" spans="2:65" s="921" customFormat="1" ht="63.75" customHeight="1">
      <c r="B897" s="207"/>
      <c r="C897" s="286" t="s">
        <v>1227</v>
      </c>
      <c r="D897" s="286" t="s">
        <v>179</v>
      </c>
      <c r="E897" s="287" t="s">
        <v>1228</v>
      </c>
      <c r="F897" s="288" t="s">
        <v>1229</v>
      </c>
      <c r="G897" s="289" t="s">
        <v>182</v>
      </c>
      <c r="H897" s="290">
        <v>1264.05</v>
      </c>
      <c r="I897" s="926"/>
      <c r="J897" s="291">
        <f>ROUND(I897*H897,2)</f>
        <v>0</v>
      </c>
      <c r="K897" s="288" t="s">
        <v>183</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184</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184</v>
      </c>
      <c r="BM897" s="196" t="s">
        <v>1230</v>
      </c>
    </row>
    <row r="898" spans="2:65" s="921" customFormat="1" ht="94.5">
      <c r="B898" s="207"/>
      <c r="D898" s="297" t="s">
        <v>186</v>
      </c>
      <c r="F898" s="298" t="s">
        <v>1231</v>
      </c>
      <c r="L898" s="207"/>
      <c r="M898" s="299"/>
      <c r="N898" s="925"/>
      <c r="O898" s="925"/>
      <c r="P898" s="925"/>
      <c r="Q898" s="925"/>
      <c r="R898" s="925"/>
      <c r="S898" s="925"/>
      <c r="T898" s="300"/>
      <c r="AT898" s="196" t="s">
        <v>186</v>
      </c>
      <c r="AU898" s="196" t="s">
        <v>77</v>
      </c>
    </row>
    <row r="899" spans="2:65" s="302" customFormat="1">
      <c r="B899" s="301"/>
      <c r="D899" s="297" t="s">
        <v>188</v>
      </c>
      <c r="E899" s="303" t="s">
        <v>5</v>
      </c>
      <c r="F899" s="304" t="s">
        <v>1232</v>
      </c>
      <c r="H899" s="305">
        <v>544.37</v>
      </c>
      <c r="L899" s="301"/>
      <c r="M899" s="306"/>
      <c r="N899" s="307"/>
      <c r="O899" s="307"/>
      <c r="P899" s="307"/>
      <c r="Q899" s="307"/>
      <c r="R899" s="307"/>
      <c r="S899" s="307"/>
      <c r="T899" s="308"/>
      <c r="AT899" s="303" t="s">
        <v>188</v>
      </c>
      <c r="AU899" s="303" t="s">
        <v>77</v>
      </c>
      <c r="AV899" s="302" t="s">
        <v>77</v>
      </c>
      <c r="AW899" s="302" t="s">
        <v>31</v>
      </c>
      <c r="AX899" s="302" t="s">
        <v>68</v>
      </c>
      <c r="AY899" s="303" t="s">
        <v>177</v>
      </c>
    </row>
    <row r="900" spans="2:65" s="310" customFormat="1">
      <c r="B900" s="309"/>
      <c r="D900" s="297" t="s">
        <v>188</v>
      </c>
      <c r="E900" s="311" t="s">
        <v>5</v>
      </c>
      <c r="F900" s="312" t="s">
        <v>736</v>
      </c>
      <c r="H900" s="311" t="s">
        <v>5</v>
      </c>
      <c r="L900" s="309"/>
      <c r="M900" s="313"/>
      <c r="N900" s="314"/>
      <c r="O900" s="314"/>
      <c r="P900" s="314"/>
      <c r="Q900" s="314"/>
      <c r="R900" s="314"/>
      <c r="S900" s="314"/>
      <c r="T900" s="315"/>
      <c r="AT900" s="311" t="s">
        <v>188</v>
      </c>
      <c r="AU900" s="311" t="s">
        <v>77</v>
      </c>
      <c r="AV900" s="310" t="s">
        <v>75</v>
      </c>
      <c r="AW900" s="310" t="s">
        <v>31</v>
      </c>
      <c r="AX900" s="310" t="s">
        <v>68</v>
      </c>
      <c r="AY900" s="311" t="s">
        <v>177</v>
      </c>
    </row>
    <row r="901" spans="2:65" s="302" customFormat="1">
      <c r="B901" s="301"/>
      <c r="D901" s="297" t="s">
        <v>188</v>
      </c>
      <c r="E901" s="303" t="s">
        <v>5</v>
      </c>
      <c r="F901" s="304" t="s">
        <v>1233</v>
      </c>
      <c r="H901" s="305">
        <v>503.35</v>
      </c>
      <c r="L901" s="301"/>
      <c r="M901" s="306"/>
      <c r="N901" s="307"/>
      <c r="O901" s="307"/>
      <c r="P901" s="307"/>
      <c r="Q901" s="307"/>
      <c r="R901" s="307"/>
      <c r="S901" s="307"/>
      <c r="T901" s="308"/>
      <c r="AT901" s="303" t="s">
        <v>188</v>
      </c>
      <c r="AU901" s="303" t="s">
        <v>77</v>
      </c>
      <c r="AV901" s="302" t="s">
        <v>77</v>
      </c>
      <c r="AW901" s="302" t="s">
        <v>31</v>
      </c>
      <c r="AX901" s="302" t="s">
        <v>68</v>
      </c>
      <c r="AY901" s="303" t="s">
        <v>177</v>
      </c>
    </row>
    <row r="902" spans="2:65" s="310" customFormat="1">
      <c r="B902" s="309"/>
      <c r="D902" s="297" t="s">
        <v>188</v>
      </c>
      <c r="E902" s="311" t="s">
        <v>5</v>
      </c>
      <c r="F902" s="312" t="s">
        <v>739</v>
      </c>
      <c r="H902" s="311" t="s">
        <v>5</v>
      </c>
      <c r="L902" s="309"/>
      <c r="M902" s="313"/>
      <c r="N902" s="314"/>
      <c r="O902" s="314"/>
      <c r="P902" s="314"/>
      <c r="Q902" s="314"/>
      <c r="R902" s="314"/>
      <c r="S902" s="314"/>
      <c r="T902" s="315"/>
      <c r="AT902" s="311" t="s">
        <v>188</v>
      </c>
      <c r="AU902" s="311" t="s">
        <v>77</v>
      </c>
      <c r="AV902" s="310" t="s">
        <v>75</v>
      </c>
      <c r="AW902" s="310" t="s">
        <v>31</v>
      </c>
      <c r="AX902" s="310" t="s">
        <v>68</v>
      </c>
      <c r="AY902" s="311" t="s">
        <v>177</v>
      </c>
    </row>
    <row r="903" spans="2:65" s="302" customFormat="1">
      <c r="B903" s="301"/>
      <c r="D903" s="297" t="s">
        <v>188</v>
      </c>
      <c r="E903" s="303" t="s">
        <v>5</v>
      </c>
      <c r="F903" s="304" t="s">
        <v>1234</v>
      </c>
      <c r="H903" s="305">
        <v>216.33</v>
      </c>
      <c r="L903" s="301"/>
      <c r="M903" s="306"/>
      <c r="N903" s="307"/>
      <c r="O903" s="307"/>
      <c r="P903" s="307"/>
      <c r="Q903" s="307"/>
      <c r="R903" s="307"/>
      <c r="S903" s="307"/>
      <c r="T903" s="308"/>
      <c r="AT903" s="303" t="s">
        <v>188</v>
      </c>
      <c r="AU903" s="303" t="s">
        <v>77</v>
      </c>
      <c r="AV903" s="302" t="s">
        <v>77</v>
      </c>
      <c r="AW903" s="302" t="s">
        <v>31</v>
      </c>
      <c r="AX903" s="302" t="s">
        <v>68</v>
      </c>
      <c r="AY903" s="303" t="s">
        <v>177</v>
      </c>
    </row>
    <row r="904" spans="2:65" s="310" customFormat="1">
      <c r="B904" s="309"/>
      <c r="D904" s="297" t="s">
        <v>188</v>
      </c>
      <c r="E904" s="311" t="s">
        <v>5</v>
      </c>
      <c r="F904" s="312" t="s">
        <v>612</v>
      </c>
      <c r="H904" s="311" t="s">
        <v>5</v>
      </c>
      <c r="L904" s="309"/>
      <c r="M904" s="313"/>
      <c r="N904" s="314"/>
      <c r="O904" s="314"/>
      <c r="P904" s="314"/>
      <c r="Q904" s="314"/>
      <c r="R904" s="314"/>
      <c r="S904" s="314"/>
      <c r="T904" s="315"/>
      <c r="AT904" s="311" t="s">
        <v>188</v>
      </c>
      <c r="AU904" s="311" t="s">
        <v>77</v>
      </c>
      <c r="AV904" s="310" t="s">
        <v>75</v>
      </c>
      <c r="AW904" s="310" t="s">
        <v>31</v>
      </c>
      <c r="AX904" s="310" t="s">
        <v>68</v>
      </c>
      <c r="AY904" s="311" t="s">
        <v>177</v>
      </c>
    </row>
    <row r="905" spans="2:65" s="317" customFormat="1">
      <c r="B905" s="316"/>
      <c r="D905" s="297" t="s">
        <v>188</v>
      </c>
      <c r="E905" s="318" t="s">
        <v>5</v>
      </c>
      <c r="F905" s="319" t="s">
        <v>191</v>
      </c>
      <c r="H905" s="320">
        <v>1264.05</v>
      </c>
      <c r="L905" s="316"/>
      <c r="M905" s="321"/>
      <c r="N905" s="322"/>
      <c r="O905" s="322"/>
      <c r="P905" s="322"/>
      <c r="Q905" s="322"/>
      <c r="R905" s="322"/>
      <c r="S905" s="322"/>
      <c r="T905" s="323"/>
      <c r="AT905" s="318" t="s">
        <v>188</v>
      </c>
      <c r="AU905" s="318" t="s">
        <v>77</v>
      </c>
      <c r="AV905" s="317" t="s">
        <v>184</v>
      </c>
      <c r="AW905" s="317" t="s">
        <v>31</v>
      </c>
      <c r="AX905" s="317" t="s">
        <v>75</v>
      </c>
      <c r="AY905" s="318" t="s">
        <v>177</v>
      </c>
    </row>
    <row r="906" spans="2:65" s="921" customFormat="1" ht="76.5" customHeight="1">
      <c r="B906" s="207"/>
      <c r="C906" s="286" t="s">
        <v>1235</v>
      </c>
      <c r="D906" s="286" t="s">
        <v>179</v>
      </c>
      <c r="E906" s="287" t="s">
        <v>1236</v>
      </c>
      <c r="F906" s="288" t="s">
        <v>1237</v>
      </c>
      <c r="G906" s="289" t="s">
        <v>194</v>
      </c>
      <c r="H906" s="290">
        <v>1</v>
      </c>
      <c r="I906" s="926"/>
      <c r="J906" s="291">
        <f>ROUND(I906*H906,2)</f>
        <v>0</v>
      </c>
      <c r="K906" s="288" t="s">
        <v>183</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184</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184</v>
      </c>
      <c r="BM906" s="196" t="s">
        <v>1238</v>
      </c>
    </row>
    <row r="907" spans="2:65" s="921" customFormat="1" ht="25.5" customHeight="1">
      <c r="B907" s="207"/>
      <c r="C907" s="286" t="s">
        <v>1239</v>
      </c>
      <c r="D907" s="286" t="s">
        <v>179</v>
      </c>
      <c r="E907" s="287" t="s">
        <v>1240</v>
      </c>
      <c r="F907" s="288" t="s">
        <v>1241</v>
      </c>
      <c r="G907" s="289" t="s">
        <v>194</v>
      </c>
      <c r="H907" s="290">
        <v>12</v>
      </c>
      <c r="I907" s="926"/>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184</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184</v>
      </c>
      <c r="BM907" s="196" t="s">
        <v>1242</v>
      </c>
    </row>
    <row r="908" spans="2:65" s="302" customFormat="1">
      <c r="B908" s="301"/>
      <c r="D908" s="297" t="s">
        <v>188</v>
      </c>
      <c r="E908" s="303" t="s">
        <v>5</v>
      </c>
      <c r="F908" s="304" t="s">
        <v>216</v>
      </c>
      <c r="H908" s="305">
        <v>12</v>
      </c>
      <c r="L908" s="301"/>
      <c r="M908" s="306"/>
      <c r="N908" s="307"/>
      <c r="O908" s="307"/>
      <c r="P908" s="307"/>
      <c r="Q908" s="307"/>
      <c r="R908" s="307"/>
      <c r="S908" s="307"/>
      <c r="T908" s="308"/>
      <c r="AT908" s="303" t="s">
        <v>188</v>
      </c>
      <c r="AU908" s="303" t="s">
        <v>77</v>
      </c>
      <c r="AV908" s="302" t="s">
        <v>77</v>
      </c>
      <c r="AW908" s="302" t="s">
        <v>31</v>
      </c>
      <c r="AX908" s="302" t="s">
        <v>68</v>
      </c>
      <c r="AY908" s="303" t="s">
        <v>177</v>
      </c>
    </row>
    <row r="909" spans="2:65" s="317" customFormat="1">
      <c r="B909" s="316"/>
      <c r="D909" s="297" t="s">
        <v>188</v>
      </c>
      <c r="E909" s="318" t="s">
        <v>5</v>
      </c>
      <c r="F909" s="319" t="s">
        <v>191</v>
      </c>
      <c r="H909" s="320">
        <v>12</v>
      </c>
      <c r="L909" s="316"/>
      <c r="M909" s="321"/>
      <c r="N909" s="322"/>
      <c r="O909" s="322"/>
      <c r="P909" s="322"/>
      <c r="Q909" s="322"/>
      <c r="R909" s="322"/>
      <c r="S909" s="322"/>
      <c r="T909" s="323"/>
      <c r="AT909" s="318" t="s">
        <v>188</v>
      </c>
      <c r="AU909" s="318" t="s">
        <v>77</v>
      </c>
      <c r="AV909" s="317" t="s">
        <v>184</v>
      </c>
      <c r="AW909" s="317" t="s">
        <v>31</v>
      </c>
      <c r="AX909" s="317" t="s">
        <v>75</v>
      </c>
      <c r="AY909" s="318" t="s">
        <v>177</v>
      </c>
    </row>
    <row r="910" spans="2:65" s="921" customFormat="1" ht="38.25" customHeight="1">
      <c r="B910" s="207"/>
      <c r="C910" s="286" t="s">
        <v>1243</v>
      </c>
      <c r="D910" s="286" t="s">
        <v>179</v>
      </c>
      <c r="E910" s="287" t="s">
        <v>1244</v>
      </c>
      <c r="F910" s="288" t="s">
        <v>1245</v>
      </c>
      <c r="G910" s="289" t="s">
        <v>194</v>
      </c>
      <c r="H910" s="290">
        <v>13</v>
      </c>
      <c r="I910" s="926"/>
      <c r="J910" s="291">
        <f>ROUND(I910*H910,2)</f>
        <v>0</v>
      </c>
      <c r="K910" s="288" t="s">
        <v>183</v>
      </c>
      <c r="L910" s="207"/>
      <c r="M910" s="292" t="s">
        <v>5</v>
      </c>
      <c r="N910" s="293" t="s">
        <v>39</v>
      </c>
      <c r="O910" s="294">
        <v>0.5</v>
      </c>
      <c r="P910" s="294">
        <f>O910*H910</f>
        <v>6.5</v>
      </c>
      <c r="Q910" s="294">
        <v>2.3400000000000001E-2</v>
      </c>
      <c r="R910" s="294">
        <f>Q910*H910</f>
        <v>0.30420000000000003</v>
      </c>
      <c r="S910" s="294">
        <v>0</v>
      </c>
      <c r="T910" s="295">
        <f>S910*H910</f>
        <v>0</v>
      </c>
      <c r="AR910" s="196" t="s">
        <v>184</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184</v>
      </c>
      <c r="BM910" s="196" t="s">
        <v>1246</v>
      </c>
    </row>
    <row r="911" spans="2:65" s="921" customFormat="1" ht="81">
      <c r="B911" s="207"/>
      <c r="D911" s="297" t="s">
        <v>186</v>
      </c>
      <c r="F911" s="298" t="s">
        <v>1247</v>
      </c>
      <c r="L911" s="207"/>
      <c r="M911" s="299"/>
      <c r="N911" s="925"/>
      <c r="O911" s="925"/>
      <c r="P911" s="925"/>
      <c r="Q911" s="925"/>
      <c r="R911" s="925"/>
      <c r="S911" s="925"/>
      <c r="T911" s="300"/>
      <c r="AT911" s="196" t="s">
        <v>186</v>
      </c>
      <c r="AU911" s="196" t="s">
        <v>77</v>
      </c>
    </row>
    <row r="912" spans="2:65" s="921" customFormat="1" ht="16.5" customHeight="1">
      <c r="B912" s="207"/>
      <c r="C912" s="324" t="s">
        <v>1248</v>
      </c>
      <c r="D912" s="324" t="s">
        <v>440</v>
      </c>
      <c r="E912" s="325" t="s">
        <v>1249</v>
      </c>
      <c r="F912" s="326" t="s">
        <v>1250</v>
      </c>
      <c r="G912" s="327" t="s">
        <v>194</v>
      </c>
      <c r="H912" s="328">
        <v>13</v>
      </c>
      <c r="I912" s="928"/>
      <c r="J912" s="329">
        <f>ROUND(I912*H912,2)</f>
        <v>0</v>
      </c>
      <c r="K912" s="326" t="s">
        <v>183</v>
      </c>
      <c r="L912" s="330"/>
      <c r="M912" s="331" t="s">
        <v>5</v>
      </c>
      <c r="N912" s="332" t="s">
        <v>39</v>
      </c>
      <c r="O912" s="294">
        <v>0</v>
      </c>
      <c r="P912" s="294">
        <f>O912*H912</f>
        <v>0</v>
      </c>
      <c r="Q912" s="294">
        <v>0.01</v>
      </c>
      <c r="R912" s="294">
        <f>Q912*H912</f>
        <v>0.13</v>
      </c>
      <c r="S912" s="294">
        <v>0</v>
      </c>
      <c r="T912" s="295">
        <f>S912*H912</f>
        <v>0</v>
      </c>
      <c r="AR912" s="196" t="s">
        <v>222</v>
      </c>
      <c r="AT912" s="196" t="s">
        <v>440</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184</v>
      </c>
      <c r="BM912" s="196" t="s">
        <v>1251</v>
      </c>
    </row>
    <row r="913" spans="2:65" s="921" customFormat="1" ht="16.5" customHeight="1">
      <c r="B913" s="207"/>
      <c r="C913" s="286" t="s">
        <v>1252</v>
      </c>
      <c r="D913" s="286" t="s">
        <v>179</v>
      </c>
      <c r="E913" s="287" t="s">
        <v>1253</v>
      </c>
      <c r="F913" s="288" t="s">
        <v>1254</v>
      </c>
      <c r="G913" s="289" t="s">
        <v>1255</v>
      </c>
      <c r="H913" s="290">
        <v>64</v>
      </c>
      <c r="I913" s="926"/>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184</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184</v>
      </c>
      <c r="BM913" s="196" t="s">
        <v>1256</v>
      </c>
    </row>
    <row r="914" spans="2:65" s="302" customFormat="1">
      <c r="B914" s="301"/>
      <c r="D914" s="297" t="s">
        <v>188</v>
      </c>
      <c r="E914" s="303" t="s">
        <v>5</v>
      </c>
      <c r="F914" s="304" t="s">
        <v>535</v>
      </c>
      <c r="H914" s="305">
        <v>64</v>
      </c>
      <c r="L914" s="301"/>
      <c r="M914" s="306"/>
      <c r="N914" s="307"/>
      <c r="O914" s="307"/>
      <c r="P914" s="307"/>
      <c r="Q914" s="307"/>
      <c r="R914" s="307"/>
      <c r="S914" s="307"/>
      <c r="T914" s="308"/>
      <c r="AT914" s="303" t="s">
        <v>188</v>
      </c>
      <c r="AU914" s="303" t="s">
        <v>77</v>
      </c>
      <c r="AV914" s="302" t="s">
        <v>77</v>
      </c>
      <c r="AW914" s="302" t="s">
        <v>31</v>
      </c>
      <c r="AX914" s="302" t="s">
        <v>68</v>
      </c>
      <c r="AY914" s="303" t="s">
        <v>177</v>
      </c>
    </row>
    <row r="915" spans="2:65" s="317" customFormat="1">
      <c r="B915" s="316"/>
      <c r="D915" s="297" t="s">
        <v>188</v>
      </c>
      <c r="E915" s="318" t="s">
        <v>5</v>
      </c>
      <c r="F915" s="319" t="s">
        <v>191</v>
      </c>
      <c r="H915" s="320">
        <v>64</v>
      </c>
      <c r="L915" s="316"/>
      <c r="M915" s="321"/>
      <c r="N915" s="322"/>
      <c r="O915" s="322"/>
      <c r="P915" s="322"/>
      <c r="Q915" s="322"/>
      <c r="R915" s="322"/>
      <c r="S915" s="322"/>
      <c r="T915" s="323"/>
      <c r="AT915" s="318" t="s">
        <v>188</v>
      </c>
      <c r="AU915" s="318" t="s">
        <v>77</v>
      </c>
      <c r="AV915" s="317" t="s">
        <v>184</v>
      </c>
      <c r="AW915" s="317" t="s">
        <v>31</v>
      </c>
      <c r="AX915" s="317" t="s">
        <v>75</v>
      </c>
      <c r="AY915" s="318" t="s">
        <v>177</v>
      </c>
    </row>
    <row r="916" spans="2:65" s="921" customFormat="1" ht="16.5" customHeight="1">
      <c r="B916" s="207"/>
      <c r="C916" s="286" t="s">
        <v>1257</v>
      </c>
      <c r="D916" s="286" t="s">
        <v>179</v>
      </c>
      <c r="E916" s="287" t="s">
        <v>1258</v>
      </c>
      <c r="F916" s="288" t="s">
        <v>1259</v>
      </c>
      <c r="G916" s="289" t="s">
        <v>194</v>
      </c>
      <c r="H916" s="290">
        <v>16</v>
      </c>
      <c r="I916" s="926"/>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184</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184</v>
      </c>
      <c r="BM916" s="196" t="s">
        <v>1260</v>
      </c>
    </row>
    <row r="917" spans="2:65" s="274" customFormat="1" ht="29.85" customHeight="1">
      <c r="B917" s="273"/>
      <c r="D917" s="275" t="s">
        <v>67</v>
      </c>
      <c r="E917" s="284" t="s">
        <v>1261</v>
      </c>
      <c r="F917" s="284" t="s">
        <v>1262</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21" customFormat="1" ht="63.75" customHeight="1">
      <c r="B918" s="207"/>
      <c r="C918" s="286" t="s">
        <v>1263</v>
      </c>
      <c r="D918" s="286" t="s">
        <v>179</v>
      </c>
      <c r="E918" s="287" t="s">
        <v>1264</v>
      </c>
      <c r="F918" s="288" t="s">
        <v>1265</v>
      </c>
      <c r="G918" s="289" t="s">
        <v>422</v>
      </c>
      <c r="H918" s="290">
        <v>3344.5650000000001</v>
      </c>
      <c r="I918" s="926"/>
      <c r="J918" s="291">
        <f>ROUND(I918*H918,2)</f>
        <v>0</v>
      </c>
      <c r="K918" s="288" t="s">
        <v>183</v>
      </c>
      <c r="L918" s="207"/>
      <c r="M918" s="292" t="s">
        <v>5</v>
      </c>
      <c r="N918" s="293" t="s">
        <v>39</v>
      </c>
      <c r="O918" s="294">
        <v>0.127</v>
      </c>
      <c r="P918" s="294">
        <f>O918*H918</f>
        <v>424.75975500000004</v>
      </c>
      <c r="Q918" s="294">
        <v>0</v>
      </c>
      <c r="R918" s="294">
        <f>Q918*H918</f>
        <v>0</v>
      </c>
      <c r="S918" s="294">
        <v>0</v>
      </c>
      <c r="T918" s="295">
        <f>S918*H918</f>
        <v>0</v>
      </c>
      <c r="AR918" s="196" t="s">
        <v>278</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278</v>
      </c>
      <c r="BM918" s="196" t="s">
        <v>1266</v>
      </c>
    </row>
    <row r="919" spans="2:65" s="921" customFormat="1" ht="40.5">
      <c r="B919" s="207"/>
      <c r="D919" s="297" t="s">
        <v>186</v>
      </c>
      <c r="F919" s="298" t="s">
        <v>1267</v>
      </c>
      <c r="L919" s="207"/>
      <c r="M919" s="299"/>
      <c r="N919" s="925"/>
      <c r="O919" s="925"/>
      <c r="P919" s="925"/>
      <c r="Q919" s="925"/>
      <c r="R919" s="925"/>
      <c r="S919" s="925"/>
      <c r="T919" s="300"/>
      <c r="AT919" s="196" t="s">
        <v>186</v>
      </c>
      <c r="AU919" s="196" t="s">
        <v>77</v>
      </c>
    </row>
    <row r="920" spans="2:65" s="274" customFormat="1" ht="37.35" customHeight="1">
      <c r="B920" s="273"/>
      <c r="D920" s="275" t="s">
        <v>67</v>
      </c>
      <c r="E920" s="276" t="s">
        <v>1268</v>
      </c>
      <c r="F920" s="276" t="s">
        <v>1269</v>
      </c>
      <c r="J920" s="277">
        <f>BK920</f>
        <v>0</v>
      </c>
      <c r="L920" s="273"/>
      <c r="M920" s="278"/>
      <c r="N920" s="279"/>
      <c r="O920" s="279"/>
      <c r="P920" s="280">
        <f>P921+P972+P1007+P1070+P1074+P1135+P1140+P1146+P1251+P1263+P1367+P1589+P1667+P1731+P1743+P1800+P1811+P1822</f>
        <v>7379.6642070000007</v>
      </c>
      <c r="Q920" s="279"/>
      <c r="R920" s="280">
        <f>R921+R972+R1007+R1070+R1074+R1135+R1140+R1146+R1251+R1263+R1367+R1589+R1667+R1731+R1743+R1800+R1811+R1822</f>
        <v>142.12334218999999</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1270</v>
      </c>
      <c r="F921" s="284" t="s">
        <v>1271</v>
      </c>
      <c r="J921" s="285">
        <f>BK921</f>
        <v>0</v>
      </c>
      <c r="L921" s="273"/>
      <c r="M921" s="278"/>
      <c r="N921" s="279"/>
      <c r="O921" s="279"/>
      <c r="P921" s="280">
        <f>SUM(P922:P971)</f>
        <v>236.63828899999999</v>
      </c>
      <c r="Q921" s="279"/>
      <c r="R921" s="280">
        <f>SUM(R922:R971)</f>
        <v>2.4770543199999997</v>
      </c>
      <c r="S921" s="279"/>
      <c r="T921" s="281">
        <f>SUM(T922:T971)</f>
        <v>0</v>
      </c>
      <c r="AR921" s="275" t="s">
        <v>77</v>
      </c>
      <c r="AT921" s="282" t="s">
        <v>67</v>
      </c>
      <c r="AU921" s="282" t="s">
        <v>75</v>
      </c>
      <c r="AY921" s="275" t="s">
        <v>177</v>
      </c>
      <c r="BK921" s="283">
        <f>SUM(BK922:BK971)</f>
        <v>0</v>
      </c>
    </row>
    <row r="922" spans="2:65" s="921" customFormat="1" ht="25.5" customHeight="1">
      <c r="B922" s="207"/>
      <c r="C922" s="286" t="s">
        <v>1272</v>
      </c>
      <c r="D922" s="286" t="s">
        <v>179</v>
      </c>
      <c r="E922" s="287" t="s">
        <v>1273</v>
      </c>
      <c r="F922" s="288" t="s">
        <v>1274</v>
      </c>
      <c r="G922" s="289" t="s">
        <v>182</v>
      </c>
      <c r="H922" s="290">
        <v>62.66</v>
      </c>
      <c r="I922" s="926"/>
      <c r="J922" s="291">
        <f>ROUND(I922*H922,2)</f>
        <v>0</v>
      </c>
      <c r="K922" s="288" t="s">
        <v>183</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278</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278</v>
      </c>
      <c r="BM922" s="196" t="s">
        <v>1275</v>
      </c>
    </row>
    <row r="923" spans="2:65" s="302" customFormat="1">
      <c r="B923" s="301"/>
      <c r="D923" s="297" t="s">
        <v>188</v>
      </c>
      <c r="E923" s="303" t="s">
        <v>5</v>
      </c>
      <c r="F923" s="304" t="s">
        <v>1276</v>
      </c>
      <c r="H923" s="305">
        <v>41.16</v>
      </c>
      <c r="L923" s="301"/>
      <c r="M923" s="306"/>
      <c r="N923" s="307"/>
      <c r="O923" s="307"/>
      <c r="P923" s="307"/>
      <c r="Q923" s="307"/>
      <c r="R923" s="307"/>
      <c r="S923" s="307"/>
      <c r="T923" s="308"/>
      <c r="AT923" s="303" t="s">
        <v>188</v>
      </c>
      <c r="AU923" s="303" t="s">
        <v>77</v>
      </c>
      <c r="AV923" s="302" t="s">
        <v>77</v>
      </c>
      <c r="AW923" s="302" t="s">
        <v>31</v>
      </c>
      <c r="AX923" s="302" t="s">
        <v>68</v>
      </c>
      <c r="AY923" s="303" t="s">
        <v>177</v>
      </c>
    </row>
    <row r="924" spans="2:65" s="302" customFormat="1">
      <c r="B924" s="301"/>
      <c r="D924" s="297" t="s">
        <v>188</v>
      </c>
      <c r="E924" s="303" t="s">
        <v>5</v>
      </c>
      <c r="F924" s="304" t="s">
        <v>1277</v>
      </c>
      <c r="H924" s="305">
        <v>15.22</v>
      </c>
      <c r="L924" s="301"/>
      <c r="M924" s="306"/>
      <c r="N924" s="307"/>
      <c r="O924" s="307"/>
      <c r="P924" s="307"/>
      <c r="Q924" s="307"/>
      <c r="R924" s="307"/>
      <c r="S924" s="307"/>
      <c r="T924" s="308"/>
      <c r="AT924" s="303" t="s">
        <v>188</v>
      </c>
      <c r="AU924" s="303" t="s">
        <v>77</v>
      </c>
      <c r="AV924" s="302" t="s">
        <v>77</v>
      </c>
      <c r="AW924" s="302" t="s">
        <v>31</v>
      </c>
      <c r="AX924" s="302" t="s">
        <v>68</v>
      </c>
      <c r="AY924" s="303" t="s">
        <v>177</v>
      </c>
    </row>
    <row r="925" spans="2:65" s="302" customFormat="1">
      <c r="B925" s="301"/>
      <c r="D925" s="297" t="s">
        <v>188</v>
      </c>
      <c r="E925" s="303" t="s">
        <v>5</v>
      </c>
      <c r="F925" s="304" t="s">
        <v>1278</v>
      </c>
      <c r="H925" s="305">
        <v>6.28</v>
      </c>
      <c r="L925" s="301"/>
      <c r="M925" s="306"/>
      <c r="N925" s="307"/>
      <c r="O925" s="307"/>
      <c r="P925" s="307"/>
      <c r="Q925" s="307"/>
      <c r="R925" s="307"/>
      <c r="S925" s="307"/>
      <c r="T925" s="308"/>
      <c r="AT925" s="303" t="s">
        <v>188</v>
      </c>
      <c r="AU925" s="303" t="s">
        <v>77</v>
      </c>
      <c r="AV925" s="302" t="s">
        <v>77</v>
      </c>
      <c r="AW925" s="302" t="s">
        <v>31</v>
      </c>
      <c r="AX925" s="302" t="s">
        <v>68</v>
      </c>
      <c r="AY925" s="303" t="s">
        <v>177</v>
      </c>
    </row>
    <row r="926" spans="2:65" s="310" customFormat="1">
      <c r="B926" s="309"/>
      <c r="D926" s="297" t="s">
        <v>188</v>
      </c>
      <c r="E926" s="311" t="s">
        <v>5</v>
      </c>
      <c r="F926" s="312" t="s">
        <v>1279</v>
      </c>
      <c r="H926" s="311" t="s">
        <v>5</v>
      </c>
      <c r="L926" s="309"/>
      <c r="M926" s="313"/>
      <c r="N926" s="314"/>
      <c r="O926" s="314"/>
      <c r="P926" s="314"/>
      <c r="Q926" s="314"/>
      <c r="R926" s="314"/>
      <c r="S926" s="314"/>
      <c r="T926" s="315"/>
      <c r="AT926" s="311" t="s">
        <v>188</v>
      </c>
      <c r="AU926" s="311" t="s">
        <v>77</v>
      </c>
      <c r="AV926" s="310" t="s">
        <v>75</v>
      </c>
      <c r="AW926" s="310" t="s">
        <v>31</v>
      </c>
      <c r="AX926" s="310" t="s">
        <v>68</v>
      </c>
      <c r="AY926" s="311" t="s">
        <v>177</v>
      </c>
    </row>
    <row r="927" spans="2:65" s="317" customFormat="1">
      <c r="B927" s="316"/>
      <c r="D927" s="297" t="s">
        <v>188</v>
      </c>
      <c r="E927" s="318" t="s">
        <v>5</v>
      </c>
      <c r="F927" s="319" t="s">
        <v>191</v>
      </c>
      <c r="H927" s="320">
        <v>62.66</v>
      </c>
      <c r="L927" s="316"/>
      <c r="M927" s="321"/>
      <c r="N927" s="322"/>
      <c r="O927" s="322"/>
      <c r="P927" s="322"/>
      <c r="Q927" s="322"/>
      <c r="R927" s="322"/>
      <c r="S927" s="322"/>
      <c r="T927" s="323"/>
      <c r="AT927" s="318" t="s">
        <v>188</v>
      </c>
      <c r="AU927" s="318" t="s">
        <v>77</v>
      </c>
      <c r="AV927" s="317" t="s">
        <v>184</v>
      </c>
      <c r="AW927" s="317" t="s">
        <v>31</v>
      </c>
      <c r="AX927" s="317" t="s">
        <v>75</v>
      </c>
      <c r="AY927" s="318" t="s">
        <v>177</v>
      </c>
    </row>
    <row r="928" spans="2:65" s="921" customFormat="1" ht="25.5" customHeight="1">
      <c r="B928" s="207"/>
      <c r="C928" s="286" t="s">
        <v>1280</v>
      </c>
      <c r="D928" s="286" t="s">
        <v>179</v>
      </c>
      <c r="E928" s="287" t="s">
        <v>1281</v>
      </c>
      <c r="F928" s="288" t="s">
        <v>1282</v>
      </c>
      <c r="G928" s="289" t="s">
        <v>182</v>
      </c>
      <c r="H928" s="290">
        <v>111.8</v>
      </c>
      <c r="I928" s="926"/>
      <c r="J928" s="291">
        <f>ROUND(I928*H928,2)</f>
        <v>0</v>
      </c>
      <c r="K928" s="288" t="s">
        <v>183</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278</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278</v>
      </c>
      <c r="BM928" s="196" t="s">
        <v>1283</v>
      </c>
    </row>
    <row r="929" spans="2:65" s="302" customFormat="1">
      <c r="B929" s="301"/>
      <c r="D929" s="297" t="s">
        <v>188</v>
      </c>
      <c r="E929" s="303" t="s">
        <v>5</v>
      </c>
      <c r="F929" s="304" t="s">
        <v>1284</v>
      </c>
      <c r="H929" s="305">
        <v>46</v>
      </c>
      <c r="L929" s="301"/>
      <c r="M929" s="306"/>
      <c r="N929" s="307"/>
      <c r="O929" s="307"/>
      <c r="P929" s="307"/>
      <c r="Q929" s="307"/>
      <c r="R929" s="307"/>
      <c r="S929" s="307"/>
      <c r="T929" s="308"/>
      <c r="AT929" s="303" t="s">
        <v>188</v>
      </c>
      <c r="AU929" s="303" t="s">
        <v>77</v>
      </c>
      <c r="AV929" s="302" t="s">
        <v>77</v>
      </c>
      <c r="AW929" s="302" t="s">
        <v>31</v>
      </c>
      <c r="AX929" s="302" t="s">
        <v>68</v>
      </c>
      <c r="AY929" s="303" t="s">
        <v>177</v>
      </c>
    </row>
    <row r="930" spans="2:65" s="310" customFormat="1">
      <c r="B930" s="309"/>
      <c r="D930" s="297" t="s">
        <v>188</v>
      </c>
      <c r="E930" s="311" t="s">
        <v>5</v>
      </c>
      <c r="F930" s="312" t="s">
        <v>1285</v>
      </c>
      <c r="H930" s="311" t="s">
        <v>5</v>
      </c>
      <c r="L930" s="309"/>
      <c r="M930" s="313"/>
      <c r="N930" s="314"/>
      <c r="O930" s="314"/>
      <c r="P930" s="314"/>
      <c r="Q930" s="314"/>
      <c r="R930" s="314"/>
      <c r="S930" s="314"/>
      <c r="T930" s="315"/>
      <c r="AT930" s="311" t="s">
        <v>188</v>
      </c>
      <c r="AU930" s="311" t="s">
        <v>77</v>
      </c>
      <c r="AV930" s="310" t="s">
        <v>75</v>
      </c>
      <c r="AW930" s="310" t="s">
        <v>31</v>
      </c>
      <c r="AX930" s="310" t="s">
        <v>68</v>
      </c>
      <c r="AY930" s="311" t="s">
        <v>177</v>
      </c>
    </row>
    <row r="931" spans="2:65" s="302" customFormat="1">
      <c r="B931" s="301"/>
      <c r="D931" s="297" t="s">
        <v>188</v>
      </c>
      <c r="E931" s="303" t="s">
        <v>5</v>
      </c>
      <c r="F931" s="304" t="s">
        <v>1286</v>
      </c>
      <c r="H931" s="305">
        <v>54.6</v>
      </c>
      <c r="L931" s="301"/>
      <c r="M931" s="306"/>
      <c r="N931" s="307"/>
      <c r="O931" s="307"/>
      <c r="P931" s="307"/>
      <c r="Q931" s="307"/>
      <c r="R931" s="307"/>
      <c r="S931" s="307"/>
      <c r="T931" s="308"/>
      <c r="AT931" s="303" t="s">
        <v>188</v>
      </c>
      <c r="AU931" s="303" t="s">
        <v>77</v>
      </c>
      <c r="AV931" s="302" t="s">
        <v>77</v>
      </c>
      <c r="AW931" s="302" t="s">
        <v>31</v>
      </c>
      <c r="AX931" s="302" t="s">
        <v>68</v>
      </c>
      <c r="AY931" s="303" t="s">
        <v>177</v>
      </c>
    </row>
    <row r="932" spans="2:65" s="310" customFormat="1">
      <c r="B932" s="309"/>
      <c r="D932" s="297" t="s">
        <v>188</v>
      </c>
      <c r="E932" s="311" t="s">
        <v>5</v>
      </c>
      <c r="F932" s="312" t="s">
        <v>1287</v>
      </c>
      <c r="H932" s="311" t="s">
        <v>5</v>
      </c>
      <c r="L932" s="309"/>
      <c r="M932" s="313"/>
      <c r="N932" s="314"/>
      <c r="O932" s="314"/>
      <c r="P932" s="314"/>
      <c r="Q932" s="314"/>
      <c r="R932" s="314"/>
      <c r="S932" s="314"/>
      <c r="T932" s="315"/>
      <c r="AT932" s="311" t="s">
        <v>188</v>
      </c>
      <c r="AU932" s="311" t="s">
        <v>77</v>
      </c>
      <c r="AV932" s="310" t="s">
        <v>75</v>
      </c>
      <c r="AW932" s="310" t="s">
        <v>31</v>
      </c>
      <c r="AX932" s="310" t="s">
        <v>68</v>
      </c>
      <c r="AY932" s="311" t="s">
        <v>177</v>
      </c>
    </row>
    <row r="933" spans="2:65" s="302" customFormat="1">
      <c r="B933" s="301"/>
      <c r="D933" s="297" t="s">
        <v>188</v>
      </c>
      <c r="E933" s="303" t="s">
        <v>5</v>
      </c>
      <c r="F933" s="304" t="s">
        <v>1288</v>
      </c>
      <c r="H933" s="305">
        <v>11.2</v>
      </c>
      <c r="L933" s="301"/>
      <c r="M933" s="306"/>
      <c r="N933" s="307"/>
      <c r="O933" s="307"/>
      <c r="P933" s="307"/>
      <c r="Q933" s="307"/>
      <c r="R933" s="307"/>
      <c r="S933" s="307"/>
      <c r="T933" s="308"/>
      <c r="AT933" s="303" t="s">
        <v>188</v>
      </c>
      <c r="AU933" s="303" t="s">
        <v>77</v>
      </c>
      <c r="AV933" s="302" t="s">
        <v>77</v>
      </c>
      <c r="AW933" s="302" t="s">
        <v>31</v>
      </c>
      <c r="AX933" s="302" t="s">
        <v>68</v>
      </c>
      <c r="AY933" s="303" t="s">
        <v>177</v>
      </c>
    </row>
    <row r="934" spans="2:65" s="310" customFormat="1">
      <c r="B934" s="309"/>
      <c r="D934" s="297" t="s">
        <v>188</v>
      </c>
      <c r="E934" s="311" t="s">
        <v>5</v>
      </c>
      <c r="F934" s="312" t="s">
        <v>612</v>
      </c>
      <c r="H934" s="311" t="s">
        <v>5</v>
      </c>
      <c r="L934" s="309"/>
      <c r="M934" s="313"/>
      <c r="N934" s="314"/>
      <c r="O934" s="314"/>
      <c r="P934" s="314"/>
      <c r="Q934" s="314"/>
      <c r="R934" s="314"/>
      <c r="S934" s="314"/>
      <c r="T934" s="315"/>
      <c r="AT934" s="311" t="s">
        <v>188</v>
      </c>
      <c r="AU934" s="311" t="s">
        <v>77</v>
      </c>
      <c r="AV934" s="310" t="s">
        <v>75</v>
      </c>
      <c r="AW934" s="310" t="s">
        <v>31</v>
      </c>
      <c r="AX934" s="310" t="s">
        <v>68</v>
      </c>
      <c r="AY934" s="311" t="s">
        <v>177</v>
      </c>
    </row>
    <row r="935" spans="2:65" s="317" customFormat="1">
      <c r="B935" s="316"/>
      <c r="D935" s="297" t="s">
        <v>188</v>
      </c>
      <c r="E935" s="318" t="s">
        <v>5</v>
      </c>
      <c r="F935" s="319" t="s">
        <v>191</v>
      </c>
      <c r="H935" s="320">
        <v>111.8</v>
      </c>
      <c r="L935" s="316"/>
      <c r="M935" s="321"/>
      <c r="N935" s="322"/>
      <c r="O935" s="322"/>
      <c r="P935" s="322"/>
      <c r="Q935" s="322"/>
      <c r="R935" s="322"/>
      <c r="S935" s="322"/>
      <c r="T935" s="323"/>
      <c r="AT935" s="318" t="s">
        <v>188</v>
      </c>
      <c r="AU935" s="318" t="s">
        <v>77</v>
      </c>
      <c r="AV935" s="317" t="s">
        <v>184</v>
      </c>
      <c r="AW935" s="317" t="s">
        <v>31</v>
      </c>
      <c r="AX935" s="317" t="s">
        <v>75</v>
      </c>
      <c r="AY935" s="318" t="s">
        <v>177</v>
      </c>
    </row>
    <row r="936" spans="2:65" s="921" customFormat="1" ht="25.5" customHeight="1">
      <c r="B936" s="207"/>
      <c r="C936" s="286" t="s">
        <v>1289</v>
      </c>
      <c r="D936" s="286" t="s">
        <v>179</v>
      </c>
      <c r="E936" s="287" t="s">
        <v>1290</v>
      </c>
      <c r="F936" s="288" t="s">
        <v>1291</v>
      </c>
      <c r="G936" s="289" t="s">
        <v>182</v>
      </c>
      <c r="H936" s="290">
        <v>634.71</v>
      </c>
      <c r="I936" s="926"/>
      <c r="J936" s="291">
        <f>ROUND(I936*H936,2)</f>
        <v>0</v>
      </c>
      <c r="K936" s="288" t="s">
        <v>183</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278</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278</v>
      </c>
      <c r="BM936" s="196" t="s">
        <v>1292</v>
      </c>
    </row>
    <row r="937" spans="2:65" s="921" customFormat="1" ht="40.5">
      <c r="B937" s="207"/>
      <c r="D937" s="297" t="s">
        <v>186</v>
      </c>
      <c r="F937" s="298" t="s">
        <v>1293</v>
      </c>
      <c r="L937" s="207"/>
      <c r="M937" s="299"/>
      <c r="N937" s="925"/>
      <c r="O937" s="925"/>
      <c r="P937" s="925"/>
      <c r="Q937" s="925"/>
      <c r="R937" s="925"/>
      <c r="S937" s="925"/>
      <c r="T937" s="300"/>
      <c r="AT937" s="196" t="s">
        <v>186</v>
      </c>
      <c r="AU937" s="196" t="s">
        <v>77</v>
      </c>
    </row>
    <row r="938" spans="2:65" s="302" customFormat="1">
      <c r="B938" s="301"/>
      <c r="D938" s="297" t="s">
        <v>188</v>
      </c>
      <c r="E938" s="303" t="s">
        <v>5</v>
      </c>
      <c r="F938" s="304" t="s">
        <v>1294</v>
      </c>
      <c r="H938" s="305">
        <v>624</v>
      </c>
      <c r="L938" s="301"/>
      <c r="M938" s="306"/>
      <c r="N938" s="307"/>
      <c r="O938" s="307"/>
      <c r="P938" s="307"/>
      <c r="Q938" s="307"/>
      <c r="R938" s="307"/>
      <c r="S938" s="307"/>
      <c r="T938" s="308"/>
      <c r="AT938" s="303" t="s">
        <v>188</v>
      </c>
      <c r="AU938" s="303" t="s">
        <v>77</v>
      </c>
      <c r="AV938" s="302" t="s">
        <v>77</v>
      </c>
      <c r="AW938" s="302" t="s">
        <v>31</v>
      </c>
      <c r="AX938" s="302" t="s">
        <v>68</v>
      </c>
      <c r="AY938" s="303" t="s">
        <v>177</v>
      </c>
    </row>
    <row r="939" spans="2:65" s="302" customFormat="1">
      <c r="B939" s="301"/>
      <c r="D939" s="297" t="s">
        <v>188</v>
      </c>
      <c r="E939" s="303" t="s">
        <v>5</v>
      </c>
      <c r="F939" s="304" t="s">
        <v>1295</v>
      </c>
      <c r="H939" s="305">
        <v>-12.3</v>
      </c>
      <c r="L939" s="301"/>
      <c r="M939" s="306"/>
      <c r="N939" s="307"/>
      <c r="O939" s="307"/>
      <c r="P939" s="307"/>
      <c r="Q939" s="307"/>
      <c r="R939" s="307"/>
      <c r="S939" s="307"/>
      <c r="T939" s="308"/>
      <c r="AT939" s="303" t="s">
        <v>188</v>
      </c>
      <c r="AU939" s="303" t="s">
        <v>77</v>
      </c>
      <c r="AV939" s="302" t="s">
        <v>77</v>
      </c>
      <c r="AW939" s="302" t="s">
        <v>31</v>
      </c>
      <c r="AX939" s="302" t="s">
        <v>68</v>
      </c>
      <c r="AY939" s="303" t="s">
        <v>177</v>
      </c>
    </row>
    <row r="940" spans="2:65" s="302" customFormat="1">
      <c r="B940" s="301"/>
      <c r="D940" s="297" t="s">
        <v>188</v>
      </c>
      <c r="E940" s="303" t="s">
        <v>5</v>
      </c>
      <c r="F940" s="304" t="s">
        <v>1296</v>
      </c>
      <c r="H940" s="305">
        <v>23.01</v>
      </c>
      <c r="L940" s="301"/>
      <c r="M940" s="306"/>
      <c r="N940" s="307"/>
      <c r="O940" s="307"/>
      <c r="P940" s="307"/>
      <c r="Q940" s="307"/>
      <c r="R940" s="307"/>
      <c r="S940" s="307"/>
      <c r="T940" s="308"/>
      <c r="AT940" s="303" t="s">
        <v>188</v>
      </c>
      <c r="AU940" s="303" t="s">
        <v>77</v>
      </c>
      <c r="AV940" s="302" t="s">
        <v>77</v>
      </c>
      <c r="AW940" s="302" t="s">
        <v>31</v>
      </c>
      <c r="AX940" s="302" t="s">
        <v>68</v>
      </c>
      <c r="AY940" s="303" t="s">
        <v>177</v>
      </c>
    </row>
    <row r="941" spans="2:65" s="317" customFormat="1">
      <c r="B941" s="316"/>
      <c r="D941" s="297" t="s">
        <v>188</v>
      </c>
      <c r="E941" s="318" t="s">
        <v>5</v>
      </c>
      <c r="F941" s="319" t="s">
        <v>191</v>
      </c>
      <c r="H941" s="320">
        <v>634.71</v>
      </c>
      <c r="L941" s="316"/>
      <c r="M941" s="321"/>
      <c r="N941" s="322"/>
      <c r="O941" s="322"/>
      <c r="P941" s="322"/>
      <c r="Q941" s="322"/>
      <c r="R941" s="322"/>
      <c r="S941" s="322"/>
      <c r="T941" s="323"/>
      <c r="AT941" s="318" t="s">
        <v>188</v>
      </c>
      <c r="AU941" s="318" t="s">
        <v>77</v>
      </c>
      <c r="AV941" s="317" t="s">
        <v>184</v>
      </c>
      <c r="AW941" s="317" t="s">
        <v>31</v>
      </c>
      <c r="AX941" s="317" t="s">
        <v>75</v>
      </c>
      <c r="AY941" s="318" t="s">
        <v>177</v>
      </c>
    </row>
    <row r="942" spans="2:65" s="921" customFormat="1" ht="16.5" customHeight="1">
      <c r="B942" s="207"/>
      <c r="C942" s="324" t="s">
        <v>1297</v>
      </c>
      <c r="D942" s="324" t="s">
        <v>440</v>
      </c>
      <c r="E942" s="325" t="s">
        <v>1298</v>
      </c>
      <c r="F942" s="326" t="s">
        <v>1299</v>
      </c>
      <c r="G942" s="327" t="s">
        <v>182</v>
      </c>
      <c r="H942" s="328">
        <v>74.944999999999993</v>
      </c>
      <c r="I942" s="928"/>
      <c r="J942" s="329">
        <f>ROUND(I942*H942,2)</f>
        <v>0</v>
      </c>
      <c r="K942" s="326" t="s">
        <v>183</v>
      </c>
      <c r="L942" s="330"/>
      <c r="M942" s="331" t="s">
        <v>5</v>
      </c>
      <c r="N942" s="332" t="s">
        <v>39</v>
      </c>
      <c r="O942" s="294">
        <v>0</v>
      </c>
      <c r="P942" s="294">
        <f>O942*H942</f>
        <v>0</v>
      </c>
      <c r="Q942" s="294">
        <v>2.0999999999999999E-3</v>
      </c>
      <c r="R942" s="294">
        <f>Q942*H942</f>
        <v>0.15738449999999998</v>
      </c>
      <c r="S942" s="294">
        <v>0</v>
      </c>
      <c r="T942" s="295">
        <f>S942*H942</f>
        <v>0</v>
      </c>
      <c r="AR942" s="196" t="s">
        <v>351</v>
      </c>
      <c r="AT942" s="196" t="s">
        <v>440</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278</v>
      </c>
      <c r="BM942" s="196" t="s">
        <v>1300</v>
      </c>
    </row>
    <row r="943" spans="2:65" s="302" customFormat="1">
      <c r="B943" s="301"/>
      <c r="D943" s="297" t="s">
        <v>188</v>
      </c>
      <c r="F943" s="304" t="s">
        <v>1301</v>
      </c>
      <c r="H943" s="305">
        <v>74.944999999999993</v>
      </c>
      <c r="L943" s="301"/>
      <c r="M943" s="306"/>
      <c r="N943" s="307"/>
      <c r="O943" s="307"/>
      <c r="P943" s="307"/>
      <c r="Q943" s="307"/>
      <c r="R943" s="307"/>
      <c r="S943" s="307"/>
      <c r="T943" s="308"/>
      <c r="AT943" s="303" t="s">
        <v>188</v>
      </c>
      <c r="AU943" s="303" t="s">
        <v>77</v>
      </c>
      <c r="AV943" s="302" t="s">
        <v>77</v>
      </c>
      <c r="AW943" s="302" t="s">
        <v>6</v>
      </c>
      <c r="AX943" s="302" t="s">
        <v>75</v>
      </c>
      <c r="AY943" s="303" t="s">
        <v>177</v>
      </c>
    </row>
    <row r="944" spans="2:65" s="921" customFormat="1" ht="25.5" customHeight="1">
      <c r="B944" s="207"/>
      <c r="C944" s="286" t="s">
        <v>1302</v>
      </c>
      <c r="D944" s="286" t="s">
        <v>179</v>
      </c>
      <c r="E944" s="287" t="s">
        <v>1303</v>
      </c>
      <c r="F944" s="288" t="s">
        <v>1304</v>
      </c>
      <c r="G944" s="289" t="s">
        <v>182</v>
      </c>
      <c r="H944" s="290">
        <v>113.65</v>
      </c>
      <c r="I944" s="926"/>
      <c r="J944" s="291">
        <f>ROUND(I944*H944,2)</f>
        <v>0</v>
      </c>
      <c r="K944" s="288" t="s">
        <v>183</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278</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278</v>
      </c>
      <c r="BM944" s="196" t="s">
        <v>1305</v>
      </c>
    </row>
    <row r="945" spans="2:65" s="921" customFormat="1" ht="40.5">
      <c r="B945" s="207"/>
      <c r="D945" s="297" t="s">
        <v>186</v>
      </c>
      <c r="F945" s="298" t="s">
        <v>1293</v>
      </c>
      <c r="L945" s="207"/>
      <c r="M945" s="299"/>
      <c r="N945" s="925"/>
      <c r="O945" s="925"/>
      <c r="P945" s="925"/>
      <c r="Q945" s="925"/>
      <c r="R945" s="925"/>
      <c r="S945" s="925"/>
      <c r="T945" s="300"/>
      <c r="AT945" s="196" t="s">
        <v>186</v>
      </c>
      <c r="AU945" s="196" t="s">
        <v>77</v>
      </c>
    </row>
    <row r="946" spans="2:65" s="302" customFormat="1">
      <c r="B946" s="301"/>
      <c r="D946" s="297" t="s">
        <v>188</v>
      </c>
      <c r="E946" s="303" t="s">
        <v>5</v>
      </c>
      <c r="F946" s="304" t="s">
        <v>1306</v>
      </c>
      <c r="H946" s="305">
        <v>47.32</v>
      </c>
      <c r="L946" s="301"/>
      <c r="M946" s="306"/>
      <c r="N946" s="307"/>
      <c r="O946" s="307"/>
      <c r="P946" s="307"/>
      <c r="Q946" s="307"/>
      <c r="R946" s="307"/>
      <c r="S946" s="307"/>
      <c r="T946" s="308"/>
      <c r="AT946" s="303" t="s">
        <v>188</v>
      </c>
      <c r="AU946" s="303" t="s">
        <v>77</v>
      </c>
      <c r="AV946" s="302" t="s">
        <v>77</v>
      </c>
      <c r="AW946" s="302" t="s">
        <v>31</v>
      </c>
      <c r="AX946" s="302" t="s">
        <v>68</v>
      </c>
      <c r="AY946" s="303" t="s">
        <v>177</v>
      </c>
    </row>
    <row r="947" spans="2:65" s="310" customFormat="1">
      <c r="B947" s="309"/>
      <c r="D947" s="297" t="s">
        <v>188</v>
      </c>
      <c r="E947" s="311" t="s">
        <v>5</v>
      </c>
      <c r="F947" s="312" t="s">
        <v>1307</v>
      </c>
      <c r="H947" s="311" t="s">
        <v>5</v>
      </c>
      <c r="L947" s="309"/>
      <c r="M947" s="313"/>
      <c r="N947" s="314"/>
      <c r="O947" s="314"/>
      <c r="P947" s="314"/>
      <c r="Q947" s="314"/>
      <c r="R947" s="314"/>
      <c r="S947" s="314"/>
      <c r="T947" s="315"/>
      <c r="AT947" s="311" t="s">
        <v>188</v>
      </c>
      <c r="AU947" s="311" t="s">
        <v>77</v>
      </c>
      <c r="AV947" s="310" t="s">
        <v>75</v>
      </c>
      <c r="AW947" s="310" t="s">
        <v>31</v>
      </c>
      <c r="AX947" s="310" t="s">
        <v>68</v>
      </c>
      <c r="AY947" s="311" t="s">
        <v>177</v>
      </c>
    </row>
    <row r="948" spans="2:65" s="302" customFormat="1">
      <c r="B948" s="301"/>
      <c r="D948" s="297" t="s">
        <v>188</v>
      </c>
      <c r="E948" s="303" t="s">
        <v>5</v>
      </c>
      <c r="F948" s="304" t="s">
        <v>1308</v>
      </c>
      <c r="H948" s="305">
        <v>23.98</v>
      </c>
      <c r="L948" s="301"/>
      <c r="M948" s="306"/>
      <c r="N948" s="307"/>
      <c r="O948" s="307"/>
      <c r="P948" s="307"/>
      <c r="Q948" s="307"/>
      <c r="R948" s="307"/>
      <c r="S948" s="307"/>
      <c r="T948" s="308"/>
      <c r="AT948" s="303" t="s">
        <v>188</v>
      </c>
      <c r="AU948" s="303" t="s">
        <v>77</v>
      </c>
      <c r="AV948" s="302" t="s">
        <v>77</v>
      </c>
      <c r="AW948" s="302" t="s">
        <v>31</v>
      </c>
      <c r="AX948" s="302" t="s">
        <v>68</v>
      </c>
      <c r="AY948" s="303" t="s">
        <v>177</v>
      </c>
    </row>
    <row r="949" spans="2:65" s="302" customFormat="1">
      <c r="B949" s="301"/>
      <c r="D949" s="297" t="s">
        <v>188</v>
      </c>
      <c r="E949" s="303" t="s">
        <v>5</v>
      </c>
      <c r="F949" s="304" t="s">
        <v>1309</v>
      </c>
      <c r="H949" s="305">
        <v>9.0299999999999994</v>
      </c>
      <c r="L949" s="301"/>
      <c r="M949" s="306"/>
      <c r="N949" s="307"/>
      <c r="O949" s="307"/>
      <c r="P949" s="307"/>
      <c r="Q949" s="307"/>
      <c r="R949" s="307"/>
      <c r="S949" s="307"/>
      <c r="T949" s="308"/>
      <c r="AT949" s="303" t="s">
        <v>188</v>
      </c>
      <c r="AU949" s="303" t="s">
        <v>77</v>
      </c>
      <c r="AV949" s="302" t="s">
        <v>77</v>
      </c>
      <c r="AW949" s="302" t="s">
        <v>31</v>
      </c>
      <c r="AX949" s="302" t="s">
        <v>68</v>
      </c>
      <c r="AY949" s="303" t="s">
        <v>177</v>
      </c>
    </row>
    <row r="950" spans="2:65" s="310" customFormat="1">
      <c r="B950" s="309"/>
      <c r="D950" s="297" t="s">
        <v>188</v>
      </c>
      <c r="E950" s="311" t="s">
        <v>5</v>
      </c>
      <c r="F950" s="312" t="s">
        <v>1310</v>
      </c>
      <c r="H950" s="311" t="s">
        <v>5</v>
      </c>
      <c r="L950" s="309"/>
      <c r="M950" s="313"/>
      <c r="N950" s="314"/>
      <c r="O950" s="314"/>
      <c r="P950" s="314"/>
      <c r="Q950" s="314"/>
      <c r="R950" s="314"/>
      <c r="S950" s="314"/>
      <c r="T950" s="315"/>
      <c r="AT950" s="311" t="s">
        <v>188</v>
      </c>
      <c r="AU950" s="311" t="s">
        <v>77</v>
      </c>
      <c r="AV950" s="310" t="s">
        <v>75</v>
      </c>
      <c r="AW950" s="310" t="s">
        <v>31</v>
      </c>
      <c r="AX950" s="310" t="s">
        <v>68</v>
      </c>
      <c r="AY950" s="311" t="s">
        <v>177</v>
      </c>
    </row>
    <row r="951" spans="2:65" s="302" customFormat="1">
      <c r="B951" s="301"/>
      <c r="D951" s="297" t="s">
        <v>188</v>
      </c>
      <c r="E951" s="303" t="s">
        <v>5</v>
      </c>
      <c r="F951" s="304" t="s">
        <v>1311</v>
      </c>
      <c r="H951" s="305">
        <v>33.32</v>
      </c>
      <c r="L951" s="301"/>
      <c r="M951" s="306"/>
      <c r="N951" s="307"/>
      <c r="O951" s="307"/>
      <c r="P951" s="307"/>
      <c r="Q951" s="307"/>
      <c r="R951" s="307"/>
      <c r="S951" s="307"/>
      <c r="T951" s="308"/>
      <c r="AT951" s="303" t="s">
        <v>188</v>
      </c>
      <c r="AU951" s="303" t="s">
        <v>77</v>
      </c>
      <c r="AV951" s="302" t="s">
        <v>77</v>
      </c>
      <c r="AW951" s="302" t="s">
        <v>31</v>
      </c>
      <c r="AX951" s="302" t="s">
        <v>68</v>
      </c>
      <c r="AY951" s="303" t="s">
        <v>177</v>
      </c>
    </row>
    <row r="952" spans="2:65" s="310" customFormat="1">
      <c r="B952" s="309"/>
      <c r="D952" s="297" t="s">
        <v>188</v>
      </c>
      <c r="E952" s="311" t="s">
        <v>5</v>
      </c>
      <c r="F952" s="312" t="s">
        <v>243</v>
      </c>
      <c r="H952" s="311" t="s">
        <v>5</v>
      </c>
      <c r="L952" s="309"/>
      <c r="M952" s="313"/>
      <c r="N952" s="314"/>
      <c r="O952" s="314"/>
      <c r="P952" s="314"/>
      <c r="Q952" s="314"/>
      <c r="R952" s="314"/>
      <c r="S952" s="314"/>
      <c r="T952" s="315"/>
      <c r="AT952" s="311" t="s">
        <v>188</v>
      </c>
      <c r="AU952" s="311" t="s">
        <v>77</v>
      </c>
      <c r="AV952" s="310" t="s">
        <v>75</v>
      </c>
      <c r="AW952" s="310" t="s">
        <v>31</v>
      </c>
      <c r="AX952" s="310" t="s">
        <v>68</v>
      </c>
      <c r="AY952" s="311" t="s">
        <v>177</v>
      </c>
    </row>
    <row r="953" spans="2:65" s="317" customFormat="1">
      <c r="B953" s="316"/>
      <c r="D953" s="297" t="s">
        <v>188</v>
      </c>
      <c r="E953" s="318" t="s">
        <v>5</v>
      </c>
      <c r="F953" s="319" t="s">
        <v>191</v>
      </c>
      <c r="H953" s="320">
        <v>113.65</v>
      </c>
      <c r="L953" s="316"/>
      <c r="M953" s="321"/>
      <c r="N953" s="322"/>
      <c r="O953" s="322"/>
      <c r="P953" s="322"/>
      <c r="Q953" s="322"/>
      <c r="R953" s="322"/>
      <c r="S953" s="322"/>
      <c r="T953" s="323"/>
      <c r="AT953" s="318" t="s">
        <v>188</v>
      </c>
      <c r="AU953" s="318" t="s">
        <v>77</v>
      </c>
      <c r="AV953" s="317" t="s">
        <v>184</v>
      </c>
      <c r="AW953" s="317" t="s">
        <v>31</v>
      </c>
      <c r="AX953" s="317" t="s">
        <v>75</v>
      </c>
      <c r="AY953" s="318" t="s">
        <v>177</v>
      </c>
    </row>
    <row r="954" spans="2:65" s="921" customFormat="1" ht="16.5" customHeight="1">
      <c r="B954" s="207"/>
      <c r="C954" s="324" t="s">
        <v>1312</v>
      </c>
      <c r="D954" s="324" t="s">
        <v>440</v>
      </c>
      <c r="E954" s="325" t="s">
        <v>1298</v>
      </c>
      <c r="F954" s="326" t="s">
        <v>1299</v>
      </c>
      <c r="G954" s="327" t="s">
        <v>182</v>
      </c>
      <c r="H954" s="328">
        <v>113.65</v>
      </c>
      <c r="I954" s="928"/>
      <c r="J954" s="329">
        <f>ROUND(I954*H954,2)</f>
        <v>0</v>
      </c>
      <c r="K954" s="326" t="s">
        <v>183</v>
      </c>
      <c r="L954" s="330"/>
      <c r="M954" s="331" t="s">
        <v>5</v>
      </c>
      <c r="N954" s="332" t="s">
        <v>39</v>
      </c>
      <c r="O954" s="294">
        <v>0</v>
      </c>
      <c r="P954" s="294">
        <f>O954*H954</f>
        <v>0</v>
      </c>
      <c r="Q954" s="294">
        <v>2.0999999999999999E-3</v>
      </c>
      <c r="R954" s="294">
        <f>Q954*H954</f>
        <v>0.23866499999999999</v>
      </c>
      <c r="S954" s="294">
        <v>0</v>
      </c>
      <c r="T954" s="295">
        <f>S954*H954</f>
        <v>0</v>
      </c>
      <c r="AR954" s="196" t="s">
        <v>351</v>
      </c>
      <c r="AT954" s="196" t="s">
        <v>440</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278</v>
      </c>
      <c r="BM954" s="196" t="s">
        <v>1313</v>
      </c>
    </row>
    <row r="955" spans="2:65" s="921" customFormat="1" ht="25.5" customHeight="1">
      <c r="B955" s="207"/>
      <c r="C955" s="286" t="s">
        <v>1314</v>
      </c>
      <c r="D955" s="286" t="s">
        <v>179</v>
      </c>
      <c r="E955" s="287" t="s">
        <v>1315</v>
      </c>
      <c r="F955" s="288" t="s">
        <v>1316</v>
      </c>
      <c r="G955" s="289" t="s">
        <v>182</v>
      </c>
      <c r="H955" s="290">
        <v>634.71</v>
      </c>
      <c r="I955" s="926"/>
      <c r="J955" s="291">
        <f>ROUND(I955*H955,2)</f>
        <v>0</v>
      </c>
      <c r="K955" s="288" t="s">
        <v>183</v>
      </c>
      <c r="L955" s="207"/>
      <c r="M955" s="292" t="s">
        <v>5</v>
      </c>
      <c r="N955" s="293" t="s">
        <v>39</v>
      </c>
      <c r="O955" s="294">
        <v>0.09</v>
      </c>
      <c r="P955" s="294">
        <f>O955*H955</f>
        <v>57.123899999999999</v>
      </c>
      <c r="Q955" s="294">
        <v>0</v>
      </c>
      <c r="R955" s="294">
        <f>Q955*H955</f>
        <v>0</v>
      </c>
      <c r="S955" s="294">
        <v>0</v>
      </c>
      <c r="T955" s="295">
        <f>S955*H955</f>
        <v>0</v>
      </c>
      <c r="AR955" s="196" t="s">
        <v>278</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278</v>
      </c>
      <c r="BM955" s="196" t="s">
        <v>1317</v>
      </c>
    </row>
    <row r="956" spans="2:65" s="921" customFormat="1" ht="67.5">
      <c r="B956" s="207"/>
      <c r="D956" s="297" t="s">
        <v>186</v>
      </c>
      <c r="F956" s="298" t="s">
        <v>1318</v>
      </c>
      <c r="L956" s="207"/>
      <c r="M956" s="299"/>
      <c r="N956" s="925"/>
      <c r="O956" s="925"/>
      <c r="P956" s="925"/>
      <c r="Q956" s="925"/>
      <c r="R956" s="925"/>
      <c r="S956" s="925"/>
      <c r="T956" s="300"/>
      <c r="AT956" s="196" t="s">
        <v>186</v>
      </c>
      <c r="AU956" s="196" t="s">
        <v>77</v>
      </c>
    </row>
    <row r="957" spans="2:65" s="302" customFormat="1">
      <c r="B957" s="301"/>
      <c r="D957" s="297" t="s">
        <v>188</v>
      </c>
      <c r="E957" s="303" t="s">
        <v>5</v>
      </c>
      <c r="F957" s="304" t="s">
        <v>1319</v>
      </c>
      <c r="H957" s="305">
        <v>634.71</v>
      </c>
      <c r="L957" s="301"/>
      <c r="M957" s="306"/>
      <c r="N957" s="307"/>
      <c r="O957" s="307"/>
      <c r="P957" s="307"/>
      <c r="Q957" s="307"/>
      <c r="R957" s="307"/>
      <c r="S957" s="307"/>
      <c r="T957" s="308"/>
      <c r="AT957" s="303" t="s">
        <v>188</v>
      </c>
      <c r="AU957" s="303" t="s">
        <v>77</v>
      </c>
      <c r="AV957" s="302" t="s">
        <v>77</v>
      </c>
      <c r="AW957" s="302" t="s">
        <v>31</v>
      </c>
      <c r="AX957" s="302" t="s">
        <v>68</v>
      </c>
      <c r="AY957" s="303" t="s">
        <v>177</v>
      </c>
    </row>
    <row r="958" spans="2:65" s="317" customFormat="1">
      <c r="B958" s="316"/>
      <c r="D958" s="297" t="s">
        <v>188</v>
      </c>
      <c r="E958" s="318" t="s">
        <v>5</v>
      </c>
      <c r="F958" s="319" t="s">
        <v>191</v>
      </c>
      <c r="H958" s="320">
        <v>634.71</v>
      </c>
      <c r="L958" s="316"/>
      <c r="M958" s="321"/>
      <c r="N958" s="322"/>
      <c r="O958" s="322"/>
      <c r="P958" s="322"/>
      <c r="Q958" s="322"/>
      <c r="R958" s="322"/>
      <c r="S958" s="322"/>
      <c r="T958" s="323"/>
      <c r="AT958" s="318" t="s">
        <v>188</v>
      </c>
      <c r="AU958" s="318" t="s">
        <v>77</v>
      </c>
      <c r="AV958" s="317" t="s">
        <v>184</v>
      </c>
      <c r="AW958" s="317" t="s">
        <v>31</v>
      </c>
      <c r="AX958" s="317" t="s">
        <v>75</v>
      </c>
      <c r="AY958" s="318" t="s">
        <v>177</v>
      </c>
    </row>
    <row r="959" spans="2:65" s="921" customFormat="1" ht="16.5" customHeight="1">
      <c r="B959" s="207"/>
      <c r="C959" s="324" t="s">
        <v>1320</v>
      </c>
      <c r="D959" s="324" t="s">
        <v>440</v>
      </c>
      <c r="E959" s="325" t="s">
        <v>1321</v>
      </c>
      <c r="F959" s="326" t="s">
        <v>1322</v>
      </c>
      <c r="G959" s="327" t="s">
        <v>182</v>
      </c>
      <c r="H959" s="328">
        <v>634.71</v>
      </c>
      <c r="I959" s="928"/>
      <c r="J959" s="329">
        <f>ROUND(I959*H959,2)</f>
        <v>0</v>
      </c>
      <c r="K959" s="326" t="s">
        <v>183</v>
      </c>
      <c r="L959" s="330"/>
      <c r="M959" s="331" t="s">
        <v>5</v>
      </c>
      <c r="N959" s="332" t="s">
        <v>39</v>
      </c>
      <c r="O959" s="294">
        <v>0</v>
      </c>
      <c r="P959" s="294">
        <f>O959*H959</f>
        <v>0</v>
      </c>
      <c r="Q959" s="294">
        <v>2.9999999999999997E-4</v>
      </c>
      <c r="R959" s="294">
        <f>Q959*H959</f>
        <v>0.190413</v>
      </c>
      <c r="S959" s="294">
        <v>0</v>
      </c>
      <c r="T959" s="295">
        <f>S959*H959</f>
        <v>0</v>
      </c>
      <c r="AR959" s="196" t="s">
        <v>351</v>
      </c>
      <c r="AT959" s="196" t="s">
        <v>440</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278</v>
      </c>
      <c r="BM959" s="196" t="s">
        <v>1323</v>
      </c>
    </row>
    <row r="960" spans="2:65" s="921" customFormat="1" ht="25.5" customHeight="1">
      <c r="B960" s="207"/>
      <c r="C960" s="286" t="s">
        <v>1324</v>
      </c>
      <c r="D960" s="286" t="s">
        <v>179</v>
      </c>
      <c r="E960" s="287" t="s">
        <v>1325</v>
      </c>
      <c r="F960" s="288" t="s">
        <v>1326</v>
      </c>
      <c r="G960" s="289" t="s">
        <v>182</v>
      </c>
      <c r="H960" s="290">
        <v>113.65</v>
      </c>
      <c r="I960" s="926"/>
      <c r="J960" s="291">
        <f>ROUND(I960*H960,2)</f>
        <v>0</v>
      </c>
      <c r="K960" s="288" t="s">
        <v>183</v>
      </c>
      <c r="L960" s="207"/>
      <c r="M960" s="292" t="s">
        <v>5</v>
      </c>
      <c r="N960" s="293" t="s">
        <v>39</v>
      </c>
      <c r="O960" s="294">
        <v>0.16600000000000001</v>
      </c>
      <c r="P960" s="294">
        <f>O960*H960</f>
        <v>18.865900000000003</v>
      </c>
      <c r="Q960" s="294">
        <v>0</v>
      </c>
      <c r="R960" s="294">
        <f>Q960*H960</f>
        <v>0</v>
      </c>
      <c r="S960" s="294">
        <v>0</v>
      </c>
      <c r="T960" s="295">
        <f>S960*H960</f>
        <v>0</v>
      </c>
      <c r="AR960" s="196" t="s">
        <v>278</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278</v>
      </c>
      <c r="BM960" s="196" t="s">
        <v>1327</v>
      </c>
    </row>
    <row r="961" spans="2:65" s="921" customFormat="1" ht="67.5">
      <c r="B961" s="207"/>
      <c r="D961" s="297" t="s">
        <v>186</v>
      </c>
      <c r="F961" s="298" t="s">
        <v>1318</v>
      </c>
      <c r="L961" s="207"/>
      <c r="M961" s="299"/>
      <c r="N961" s="925"/>
      <c r="O961" s="925"/>
      <c r="P961" s="925"/>
      <c r="Q961" s="925"/>
      <c r="R961" s="925"/>
      <c r="S961" s="925"/>
      <c r="T961" s="300"/>
      <c r="AT961" s="196" t="s">
        <v>186</v>
      </c>
      <c r="AU961" s="196" t="s">
        <v>77</v>
      </c>
    </row>
    <row r="962" spans="2:65" s="302" customFormat="1">
      <c r="B962" s="301"/>
      <c r="D962" s="297" t="s">
        <v>188</v>
      </c>
      <c r="E962" s="303" t="s">
        <v>5</v>
      </c>
      <c r="F962" s="304" t="s">
        <v>1328</v>
      </c>
      <c r="H962" s="305">
        <v>113.65</v>
      </c>
      <c r="L962" s="301"/>
      <c r="M962" s="306"/>
      <c r="N962" s="307"/>
      <c r="O962" s="307"/>
      <c r="P962" s="307"/>
      <c r="Q962" s="307"/>
      <c r="R962" s="307"/>
      <c r="S962" s="307"/>
      <c r="T962" s="308"/>
      <c r="AT962" s="303" t="s">
        <v>188</v>
      </c>
      <c r="AU962" s="303" t="s">
        <v>77</v>
      </c>
      <c r="AV962" s="302" t="s">
        <v>77</v>
      </c>
      <c r="AW962" s="302" t="s">
        <v>31</v>
      </c>
      <c r="AX962" s="302" t="s">
        <v>68</v>
      </c>
      <c r="AY962" s="303" t="s">
        <v>177</v>
      </c>
    </row>
    <row r="963" spans="2:65" s="317" customFormat="1">
      <c r="B963" s="316"/>
      <c r="D963" s="297" t="s">
        <v>188</v>
      </c>
      <c r="E963" s="318" t="s">
        <v>5</v>
      </c>
      <c r="F963" s="319" t="s">
        <v>191</v>
      </c>
      <c r="H963" s="320">
        <v>113.65</v>
      </c>
      <c r="L963" s="316"/>
      <c r="M963" s="321"/>
      <c r="N963" s="322"/>
      <c r="O963" s="322"/>
      <c r="P963" s="322"/>
      <c r="Q963" s="322"/>
      <c r="R963" s="322"/>
      <c r="S963" s="322"/>
      <c r="T963" s="323"/>
      <c r="AT963" s="318" t="s">
        <v>188</v>
      </c>
      <c r="AU963" s="318" t="s">
        <v>77</v>
      </c>
      <c r="AV963" s="317" t="s">
        <v>184</v>
      </c>
      <c r="AW963" s="317" t="s">
        <v>31</v>
      </c>
      <c r="AX963" s="317" t="s">
        <v>75</v>
      </c>
      <c r="AY963" s="318" t="s">
        <v>177</v>
      </c>
    </row>
    <row r="964" spans="2:65" s="921" customFormat="1" ht="16.5" customHeight="1">
      <c r="B964" s="207"/>
      <c r="C964" s="324" t="s">
        <v>1329</v>
      </c>
      <c r="D964" s="324" t="s">
        <v>440</v>
      </c>
      <c r="E964" s="325" t="s">
        <v>1321</v>
      </c>
      <c r="F964" s="326" t="s">
        <v>1322</v>
      </c>
      <c r="G964" s="327" t="s">
        <v>182</v>
      </c>
      <c r="H964" s="328">
        <v>119.333</v>
      </c>
      <c r="I964" s="928"/>
      <c r="J964" s="329">
        <f>ROUND(I964*H964,2)</f>
        <v>0</v>
      </c>
      <c r="K964" s="326" t="s">
        <v>183</v>
      </c>
      <c r="L964" s="330"/>
      <c r="M964" s="331" t="s">
        <v>5</v>
      </c>
      <c r="N964" s="332" t="s">
        <v>39</v>
      </c>
      <c r="O964" s="294">
        <v>0</v>
      </c>
      <c r="P964" s="294">
        <f>O964*H964</f>
        <v>0</v>
      </c>
      <c r="Q964" s="294">
        <v>2.9999999999999997E-4</v>
      </c>
      <c r="R964" s="294">
        <f>Q964*H964</f>
        <v>3.5799899999999996E-2</v>
      </c>
      <c r="S964" s="294">
        <v>0</v>
      </c>
      <c r="T964" s="295">
        <f>S964*H964</f>
        <v>0</v>
      </c>
      <c r="AR964" s="196" t="s">
        <v>351</v>
      </c>
      <c r="AT964" s="196" t="s">
        <v>440</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278</v>
      </c>
      <c r="BM964" s="196" t="s">
        <v>1330</v>
      </c>
    </row>
    <row r="965" spans="2:65" s="302" customFormat="1">
      <c r="B965" s="301"/>
      <c r="D965" s="297" t="s">
        <v>188</v>
      </c>
      <c r="F965" s="304" t="s">
        <v>1331</v>
      </c>
      <c r="H965" s="305">
        <v>119.333</v>
      </c>
      <c r="L965" s="301"/>
      <c r="M965" s="306"/>
      <c r="N965" s="307"/>
      <c r="O965" s="307"/>
      <c r="P965" s="307"/>
      <c r="Q965" s="307"/>
      <c r="R965" s="307"/>
      <c r="S965" s="307"/>
      <c r="T965" s="308"/>
      <c r="AT965" s="303" t="s">
        <v>188</v>
      </c>
      <c r="AU965" s="303" t="s">
        <v>77</v>
      </c>
      <c r="AV965" s="302" t="s">
        <v>77</v>
      </c>
      <c r="AW965" s="302" t="s">
        <v>6</v>
      </c>
      <c r="AX965" s="302" t="s">
        <v>75</v>
      </c>
      <c r="AY965" s="303" t="s">
        <v>177</v>
      </c>
    </row>
    <row r="966" spans="2:65" s="921" customFormat="1" ht="25.5" customHeight="1">
      <c r="B966" s="207"/>
      <c r="C966" s="286" t="s">
        <v>1332</v>
      </c>
      <c r="D966" s="286" t="s">
        <v>179</v>
      </c>
      <c r="E966" s="287" t="s">
        <v>1333</v>
      </c>
      <c r="F966" s="288" t="s">
        <v>1334</v>
      </c>
      <c r="G966" s="289" t="s">
        <v>182</v>
      </c>
      <c r="H966" s="290">
        <v>129.68899999999999</v>
      </c>
      <c r="I966" s="926"/>
      <c r="J966" s="291">
        <f>ROUND(I966*H966,2)</f>
        <v>0</v>
      </c>
      <c r="K966" s="288" t="s">
        <v>183</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278</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278</v>
      </c>
      <c r="BM966" s="196" t="s">
        <v>1335</v>
      </c>
    </row>
    <row r="967" spans="2:65" s="302" customFormat="1">
      <c r="B967" s="301"/>
      <c r="D967" s="297" t="s">
        <v>188</v>
      </c>
      <c r="E967" s="303" t="s">
        <v>5</v>
      </c>
      <c r="F967" s="304" t="s">
        <v>1336</v>
      </c>
      <c r="H967" s="305">
        <v>129.68899999999999</v>
      </c>
      <c r="L967" s="301"/>
      <c r="M967" s="306"/>
      <c r="N967" s="307"/>
      <c r="O967" s="307"/>
      <c r="P967" s="307"/>
      <c r="Q967" s="307"/>
      <c r="R967" s="307"/>
      <c r="S967" s="307"/>
      <c r="T967" s="308"/>
      <c r="AT967" s="303" t="s">
        <v>188</v>
      </c>
      <c r="AU967" s="303" t="s">
        <v>77</v>
      </c>
      <c r="AV967" s="302" t="s">
        <v>77</v>
      </c>
      <c r="AW967" s="302" t="s">
        <v>31</v>
      </c>
      <c r="AX967" s="302" t="s">
        <v>68</v>
      </c>
      <c r="AY967" s="303" t="s">
        <v>177</v>
      </c>
    </row>
    <row r="968" spans="2:65" s="310" customFormat="1">
      <c r="B968" s="309"/>
      <c r="D968" s="297" t="s">
        <v>188</v>
      </c>
      <c r="E968" s="311" t="s">
        <v>5</v>
      </c>
      <c r="F968" s="312" t="s">
        <v>1337</v>
      </c>
      <c r="H968" s="311" t="s">
        <v>5</v>
      </c>
      <c r="L968" s="309"/>
      <c r="M968" s="313"/>
      <c r="N968" s="314"/>
      <c r="O968" s="314"/>
      <c r="P968" s="314"/>
      <c r="Q968" s="314"/>
      <c r="R968" s="314"/>
      <c r="S968" s="314"/>
      <c r="T968" s="315"/>
      <c r="AT968" s="311" t="s">
        <v>188</v>
      </c>
      <c r="AU968" s="311" t="s">
        <v>77</v>
      </c>
      <c r="AV968" s="310" t="s">
        <v>75</v>
      </c>
      <c r="AW968" s="310" t="s">
        <v>31</v>
      </c>
      <c r="AX968" s="310" t="s">
        <v>68</v>
      </c>
      <c r="AY968" s="311" t="s">
        <v>177</v>
      </c>
    </row>
    <row r="969" spans="2:65" s="317" customFormat="1">
      <c r="B969" s="316"/>
      <c r="D969" s="297" t="s">
        <v>188</v>
      </c>
      <c r="E969" s="318" t="s">
        <v>5</v>
      </c>
      <c r="F969" s="319" t="s">
        <v>191</v>
      </c>
      <c r="H969" s="320">
        <v>129.68899999999999</v>
      </c>
      <c r="L969" s="316"/>
      <c r="M969" s="321"/>
      <c r="N969" s="322"/>
      <c r="O969" s="322"/>
      <c r="P969" s="322"/>
      <c r="Q969" s="322"/>
      <c r="R969" s="322"/>
      <c r="S969" s="322"/>
      <c r="T969" s="323"/>
      <c r="AT969" s="318" t="s">
        <v>188</v>
      </c>
      <c r="AU969" s="318" t="s">
        <v>77</v>
      </c>
      <c r="AV969" s="317" t="s">
        <v>184</v>
      </c>
      <c r="AW969" s="317" t="s">
        <v>31</v>
      </c>
      <c r="AX969" s="317" t="s">
        <v>75</v>
      </c>
      <c r="AY969" s="318" t="s">
        <v>177</v>
      </c>
    </row>
    <row r="970" spans="2:65" s="921" customFormat="1" ht="38.25" customHeight="1">
      <c r="B970" s="207"/>
      <c r="C970" s="286" t="s">
        <v>1338</v>
      </c>
      <c r="D970" s="286" t="s">
        <v>179</v>
      </c>
      <c r="E970" s="287" t="s">
        <v>1339</v>
      </c>
      <c r="F970" s="288" t="s">
        <v>1340</v>
      </c>
      <c r="G970" s="289" t="s">
        <v>422</v>
      </c>
      <c r="H970" s="290">
        <v>2.4769999999999999</v>
      </c>
      <c r="I970" s="926"/>
      <c r="J970" s="291">
        <f>ROUND(I970*H970,2)</f>
        <v>0</v>
      </c>
      <c r="K970" s="288" t="s">
        <v>183</v>
      </c>
      <c r="L970" s="207"/>
      <c r="M970" s="292" t="s">
        <v>5</v>
      </c>
      <c r="N970" s="293" t="s">
        <v>39</v>
      </c>
      <c r="O970" s="294">
        <v>1.637</v>
      </c>
      <c r="P970" s="294">
        <f>O970*H970</f>
        <v>4.0548489999999999</v>
      </c>
      <c r="Q970" s="294">
        <v>0</v>
      </c>
      <c r="R970" s="294">
        <f>Q970*H970</f>
        <v>0</v>
      </c>
      <c r="S970" s="294">
        <v>0</v>
      </c>
      <c r="T970" s="295">
        <f>S970*H970</f>
        <v>0</v>
      </c>
      <c r="AR970" s="196" t="s">
        <v>278</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278</v>
      </c>
      <c r="BM970" s="196" t="s">
        <v>1341</v>
      </c>
    </row>
    <row r="971" spans="2:65" s="921" customFormat="1" ht="121.5">
      <c r="B971" s="207"/>
      <c r="D971" s="297" t="s">
        <v>186</v>
      </c>
      <c r="F971" s="298" t="s">
        <v>1342</v>
      </c>
      <c r="L971" s="207"/>
      <c r="M971" s="299"/>
      <c r="N971" s="925"/>
      <c r="O971" s="925"/>
      <c r="P971" s="925"/>
      <c r="Q971" s="925"/>
      <c r="R971" s="925"/>
      <c r="S971" s="925"/>
      <c r="T971" s="300"/>
      <c r="AT971" s="196" t="s">
        <v>186</v>
      </c>
      <c r="AU971" s="196" t="s">
        <v>77</v>
      </c>
    </row>
    <row r="972" spans="2:65" s="274" customFormat="1" ht="29.85" customHeight="1">
      <c r="B972" s="273"/>
      <c r="D972" s="275" t="s">
        <v>67</v>
      </c>
      <c r="E972" s="284" t="s">
        <v>1343</v>
      </c>
      <c r="F972" s="284" t="s">
        <v>1344</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21" customFormat="1" ht="25.5" customHeight="1">
      <c r="B973" s="207"/>
      <c r="C973" s="286" t="s">
        <v>1345</v>
      </c>
      <c r="D973" s="286" t="s">
        <v>179</v>
      </c>
      <c r="E973" s="287" t="s">
        <v>1346</v>
      </c>
      <c r="F973" s="288" t="s">
        <v>1347</v>
      </c>
      <c r="G973" s="289" t="s">
        <v>182</v>
      </c>
      <c r="H973" s="290">
        <v>569.32000000000005</v>
      </c>
      <c r="I973" s="926"/>
      <c r="J973" s="291">
        <f>ROUND(I973*H973,2)</f>
        <v>0</v>
      </c>
      <c r="K973" s="288" t="s">
        <v>183</v>
      </c>
      <c r="L973" s="207"/>
      <c r="M973" s="292" t="s">
        <v>5</v>
      </c>
      <c r="N973" s="293" t="s">
        <v>39</v>
      </c>
      <c r="O973" s="294">
        <v>2.4E-2</v>
      </c>
      <c r="P973" s="294">
        <f>O973*H973</f>
        <v>13.663680000000001</v>
      </c>
      <c r="Q973" s="294">
        <v>0</v>
      </c>
      <c r="R973" s="294">
        <f>Q973*H973</f>
        <v>0</v>
      </c>
      <c r="S973" s="294">
        <v>0</v>
      </c>
      <c r="T973" s="295">
        <f>S973*H973</f>
        <v>0</v>
      </c>
      <c r="AR973" s="196" t="s">
        <v>278</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278</v>
      </c>
      <c r="BM973" s="196" t="s">
        <v>1348</v>
      </c>
    </row>
    <row r="974" spans="2:65" s="921" customFormat="1" ht="40.5">
      <c r="B974" s="207"/>
      <c r="D974" s="297" t="s">
        <v>186</v>
      </c>
      <c r="F974" s="298" t="s">
        <v>1349</v>
      </c>
      <c r="L974" s="207"/>
      <c r="M974" s="299"/>
      <c r="N974" s="925"/>
      <c r="O974" s="925"/>
      <c r="P974" s="925"/>
      <c r="Q974" s="925"/>
      <c r="R974" s="925"/>
      <c r="S974" s="925"/>
      <c r="T974" s="300"/>
      <c r="AT974" s="196" t="s">
        <v>186</v>
      </c>
      <c r="AU974" s="196" t="s">
        <v>77</v>
      </c>
    </row>
    <row r="975" spans="2:65" s="302" customFormat="1">
      <c r="B975" s="301"/>
      <c r="D975" s="297" t="s">
        <v>188</v>
      </c>
      <c r="E975" s="303" t="s">
        <v>5</v>
      </c>
      <c r="F975" s="304" t="s">
        <v>1350</v>
      </c>
      <c r="H975" s="305">
        <v>569.32000000000005</v>
      </c>
      <c r="L975" s="301"/>
      <c r="M975" s="306"/>
      <c r="N975" s="307"/>
      <c r="O975" s="307"/>
      <c r="P975" s="307"/>
      <c r="Q975" s="307"/>
      <c r="R975" s="307"/>
      <c r="S975" s="307"/>
      <c r="T975" s="308"/>
      <c r="AT975" s="303" t="s">
        <v>188</v>
      </c>
      <c r="AU975" s="303" t="s">
        <v>77</v>
      </c>
      <c r="AV975" s="302" t="s">
        <v>77</v>
      </c>
      <c r="AW975" s="302" t="s">
        <v>31</v>
      </c>
      <c r="AX975" s="302" t="s">
        <v>68</v>
      </c>
      <c r="AY975" s="303" t="s">
        <v>177</v>
      </c>
    </row>
    <row r="976" spans="2:65" s="317" customFormat="1">
      <c r="B976" s="316"/>
      <c r="D976" s="297" t="s">
        <v>188</v>
      </c>
      <c r="E976" s="318" t="s">
        <v>5</v>
      </c>
      <c r="F976" s="319" t="s">
        <v>191</v>
      </c>
      <c r="H976" s="320">
        <v>569.32000000000005</v>
      </c>
      <c r="L976" s="316"/>
      <c r="M976" s="321"/>
      <c r="N976" s="322"/>
      <c r="O976" s="322"/>
      <c r="P976" s="322"/>
      <c r="Q976" s="322"/>
      <c r="R976" s="322"/>
      <c r="S976" s="322"/>
      <c r="T976" s="323"/>
      <c r="AT976" s="318" t="s">
        <v>188</v>
      </c>
      <c r="AU976" s="318" t="s">
        <v>77</v>
      </c>
      <c r="AV976" s="317" t="s">
        <v>184</v>
      </c>
      <c r="AW976" s="317" t="s">
        <v>31</v>
      </c>
      <c r="AX976" s="317" t="s">
        <v>75</v>
      </c>
      <c r="AY976" s="318" t="s">
        <v>177</v>
      </c>
    </row>
    <row r="977" spans="2:65" s="921" customFormat="1" ht="16.5" customHeight="1">
      <c r="B977" s="207"/>
      <c r="C977" s="324" t="s">
        <v>1351</v>
      </c>
      <c r="D977" s="324" t="s">
        <v>440</v>
      </c>
      <c r="E977" s="325" t="s">
        <v>1352</v>
      </c>
      <c r="F977" s="326" t="s">
        <v>1353</v>
      </c>
      <c r="G977" s="327" t="s">
        <v>422</v>
      </c>
      <c r="H977" s="328">
        <v>0.17100000000000001</v>
      </c>
      <c r="I977" s="928"/>
      <c r="J977" s="329">
        <f>ROUND(I977*H977,2)</f>
        <v>0</v>
      </c>
      <c r="K977" s="326" t="s">
        <v>183</v>
      </c>
      <c r="L977" s="330"/>
      <c r="M977" s="331" t="s">
        <v>5</v>
      </c>
      <c r="N977" s="332" t="s">
        <v>39</v>
      </c>
      <c r="O977" s="294">
        <v>0</v>
      </c>
      <c r="P977" s="294">
        <f>O977*H977</f>
        <v>0</v>
      </c>
      <c r="Q977" s="294">
        <v>1</v>
      </c>
      <c r="R977" s="294">
        <f>Q977*H977</f>
        <v>0.17100000000000001</v>
      </c>
      <c r="S977" s="294">
        <v>0</v>
      </c>
      <c r="T977" s="295">
        <f>S977*H977</f>
        <v>0</v>
      </c>
      <c r="AR977" s="196" t="s">
        <v>351</v>
      </c>
      <c r="AT977" s="196" t="s">
        <v>440</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278</v>
      </c>
      <c r="BM977" s="196" t="s">
        <v>1354</v>
      </c>
    </row>
    <row r="978" spans="2:65" s="302" customFormat="1">
      <c r="B978" s="301"/>
      <c r="D978" s="297" t="s">
        <v>188</v>
      </c>
      <c r="F978" s="304" t="s">
        <v>1355</v>
      </c>
      <c r="H978" s="305">
        <v>0.17100000000000001</v>
      </c>
      <c r="L978" s="301"/>
      <c r="M978" s="306"/>
      <c r="N978" s="307"/>
      <c r="O978" s="307"/>
      <c r="P978" s="307"/>
      <c r="Q978" s="307"/>
      <c r="R978" s="307"/>
      <c r="S978" s="307"/>
      <c r="T978" s="308"/>
      <c r="AT978" s="303" t="s">
        <v>188</v>
      </c>
      <c r="AU978" s="303" t="s">
        <v>77</v>
      </c>
      <c r="AV978" s="302" t="s">
        <v>77</v>
      </c>
      <c r="AW978" s="302" t="s">
        <v>6</v>
      </c>
      <c r="AX978" s="302" t="s">
        <v>75</v>
      </c>
      <c r="AY978" s="303" t="s">
        <v>177</v>
      </c>
    </row>
    <row r="979" spans="2:65" s="921" customFormat="1" ht="25.5" customHeight="1">
      <c r="B979" s="207"/>
      <c r="C979" s="286" t="s">
        <v>1356</v>
      </c>
      <c r="D979" s="286" t="s">
        <v>179</v>
      </c>
      <c r="E979" s="287" t="s">
        <v>1357</v>
      </c>
      <c r="F979" s="288" t="s">
        <v>1358</v>
      </c>
      <c r="G979" s="289" t="s">
        <v>182</v>
      </c>
      <c r="H979" s="290">
        <v>569.32000000000005</v>
      </c>
      <c r="I979" s="926"/>
      <c r="J979" s="291">
        <f>ROUND(I979*H979,2)</f>
        <v>0</v>
      </c>
      <c r="K979" s="288" t="s">
        <v>183</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278</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278</v>
      </c>
      <c r="BM979" s="196" t="s">
        <v>1359</v>
      </c>
    </row>
    <row r="980" spans="2:65" s="921" customFormat="1" ht="40.5">
      <c r="B980" s="207"/>
      <c r="D980" s="297" t="s">
        <v>186</v>
      </c>
      <c r="F980" s="298" t="s">
        <v>1360</v>
      </c>
      <c r="L980" s="207"/>
      <c r="M980" s="299"/>
      <c r="N980" s="925"/>
      <c r="O980" s="925"/>
      <c r="P980" s="925"/>
      <c r="Q980" s="925"/>
      <c r="R980" s="925"/>
      <c r="S980" s="925"/>
      <c r="T980" s="300"/>
      <c r="AT980" s="196" t="s">
        <v>186</v>
      </c>
      <c r="AU980" s="196" t="s">
        <v>77</v>
      </c>
    </row>
    <row r="981" spans="2:65" s="302" customFormat="1">
      <c r="B981" s="301"/>
      <c r="D981" s="297" t="s">
        <v>188</v>
      </c>
      <c r="E981" s="303" t="s">
        <v>5</v>
      </c>
      <c r="F981" s="304" t="s">
        <v>1361</v>
      </c>
      <c r="H981" s="305">
        <v>132.84</v>
      </c>
      <c r="L981" s="301"/>
      <c r="M981" s="306"/>
      <c r="N981" s="307"/>
      <c r="O981" s="307"/>
      <c r="P981" s="307"/>
      <c r="Q981" s="307"/>
      <c r="R981" s="307"/>
      <c r="S981" s="307"/>
      <c r="T981" s="308"/>
      <c r="AT981" s="303" t="s">
        <v>188</v>
      </c>
      <c r="AU981" s="303" t="s">
        <v>77</v>
      </c>
      <c r="AV981" s="302" t="s">
        <v>77</v>
      </c>
      <c r="AW981" s="302" t="s">
        <v>31</v>
      </c>
      <c r="AX981" s="302" t="s">
        <v>68</v>
      </c>
      <c r="AY981" s="303" t="s">
        <v>177</v>
      </c>
    </row>
    <row r="982" spans="2:65" s="302" customFormat="1">
      <c r="B982" s="301"/>
      <c r="D982" s="297" t="s">
        <v>188</v>
      </c>
      <c r="E982" s="303" t="s">
        <v>5</v>
      </c>
      <c r="F982" s="304" t="s">
        <v>1362</v>
      </c>
      <c r="H982" s="305">
        <v>436.48</v>
      </c>
      <c r="L982" s="301"/>
      <c r="M982" s="306"/>
      <c r="N982" s="307"/>
      <c r="O982" s="307"/>
      <c r="P982" s="307"/>
      <c r="Q982" s="307"/>
      <c r="R982" s="307"/>
      <c r="S982" s="307"/>
      <c r="T982" s="308"/>
      <c r="AT982" s="303" t="s">
        <v>188</v>
      </c>
      <c r="AU982" s="303" t="s">
        <v>77</v>
      </c>
      <c r="AV982" s="302" t="s">
        <v>77</v>
      </c>
      <c r="AW982" s="302" t="s">
        <v>31</v>
      </c>
      <c r="AX982" s="302" t="s">
        <v>68</v>
      </c>
      <c r="AY982" s="303" t="s">
        <v>177</v>
      </c>
    </row>
    <row r="983" spans="2:65" s="310" customFormat="1">
      <c r="B983" s="309"/>
      <c r="D983" s="297" t="s">
        <v>188</v>
      </c>
      <c r="E983" s="311" t="s">
        <v>5</v>
      </c>
      <c r="F983" s="312" t="s">
        <v>1363</v>
      </c>
      <c r="H983" s="311" t="s">
        <v>5</v>
      </c>
      <c r="L983" s="309"/>
      <c r="M983" s="313"/>
      <c r="N983" s="314"/>
      <c r="O983" s="314"/>
      <c r="P983" s="314"/>
      <c r="Q983" s="314"/>
      <c r="R983" s="314"/>
      <c r="S983" s="314"/>
      <c r="T983" s="315"/>
      <c r="AT983" s="311" t="s">
        <v>188</v>
      </c>
      <c r="AU983" s="311" t="s">
        <v>77</v>
      </c>
      <c r="AV983" s="310" t="s">
        <v>75</v>
      </c>
      <c r="AW983" s="310" t="s">
        <v>31</v>
      </c>
      <c r="AX983" s="310" t="s">
        <v>68</v>
      </c>
      <c r="AY983" s="311" t="s">
        <v>177</v>
      </c>
    </row>
    <row r="984" spans="2:65" s="317" customFormat="1">
      <c r="B984" s="316"/>
      <c r="D984" s="297" t="s">
        <v>188</v>
      </c>
      <c r="E984" s="318" t="s">
        <v>5</v>
      </c>
      <c r="F984" s="319" t="s">
        <v>191</v>
      </c>
      <c r="H984" s="320">
        <v>569.32000000000005</v>
      </c>
      <c r="L984" s="316"/>
      <c r="M984" s="321"/>
      <c r="N984" s="322"/>
      <c r="O984" s="322"/>
      <c r="P984" s="322"/>
      <c r="Q984" s="322"/>
      <c r="R984" s="322"/>
      <c r="S984" s="322"/>
      <c r="T984" s="323"/>
      <c r="AT984" s="318" t="s">
        <v>188</v>
      </c>
      <c r="AU984" s="318" t="s">
        <v>77</v>
      </c>
      <c r="AV984" s="317" t="s">
        <v>184</v>
      </c>
      <c r="AW984" s="317" t="s">
        <v>31</v>
      </c>
      <c r="AX984" s="317" t="s">
        <v>75</v>
      </c>
      <c r="AY984" s="318" t="s">
        <v>177</v>
      </c>
    </row>
    <row r="985" spans="2:65" s="921" customFormat="1" ht="16.5" customHeight="1">
      <c r="B985" s="207"/>
      <c r="C985" s="324" t="s">
        <v>1364</v>
      </c>
      <c r="D985" s="324" t="s">
        <v>440</v>
      </c>
      <c r="E985" s="325" t="s">
        <v>1365</v>
      </c>
      <c r="F985" s="326" t="s">
        <v>1366</v>
      </c>
      <c r="G985" s="327" t="s">
        <v>182</v>
      </c>
      <c r="H985" s="328">
        <v>654.71799999999996</v>
      </c>
      <c r="I985" s="928"/>
      <c r="J985" s="329">
        <f>ROUND(I985*H985,2)</f>
        <v>0</v>
      </c>
      <c r="K985" s="326" t="s">
        <v>183</v>
      </c>
      <c r="L985" s="330"/>
      <c r="M985" s="331" t="s">
        <v>5</v>
      </c>
      <c r="N985" s="332" t="s">
        <v>39</v>
      </c>
      <c r="O985" s="294">
        <v>0</v>
      </c>
      <c r="P985" s="294">
        <f>O985*H985</f>
        <v>0</v>
      </c>
      <c r="Q985" s="294">
        <v>4.1000000000000003E-3</v>
      </c>
      <c r="R985" s="294">
        <f>Q985*H985</f>
        <v>2.6843438000000002</v>
      </c>
      <c r="S985" s="294">
        <v>0</v>
      </c>
      <c r="T985" s="295">
        <f>S985*H985</f>
        <v>0</v>
      </c>
      <c r="AR985" s="196" t="s">
        <v>351</v>
      </c>
      <c r="AT985" s="196" t="s">
        <v>440</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278</v>
      </c>
      <c r="BM985" s="196" t="s">
        <v>1367</v>
      </c>
    </row>
    <row r="986" spans="2:65" s="302" customFormat="1">
      <c r="B986" s="301"/>
      <c r="D986" s="297" t="s">
        <v>188</v>
      </c>
      <c r="F986" s="304" t="s">
        <v>1368</v>
      </c>
      <c r="H986" s="305">
        <v>654.71799999999996</v>
      </c>
      <c r="L986" s="301"/>
      <c r="M986" s="306"/>
      <c r="N986" s="307"/>
      <c r="O986" s="307"/>
      <c r="P986" s="307"/>
      <c r="Q986" s="307"/>
      <c r="R986" s="307"/>
      <c r="S986" s="307"/>
      <c r="T986" s="308"/>
      <c r="AT986" s="303" t="s">
        <v>188</v>
      </c>
      <c r="AU986" s="303" t="s">
        <v>77</v>
      </c>
      <c r="AV986" s="302" t="s">
        <v>77</v>
      </c>
      <c r="AW986" s="302" t="s">
        <v>6</v>
      </c>
      <c r="AX986" s="302" t="s">
        <v>75</v>
      </c>
      <c r="AY986" s="303" t="s">
        <v>177</v>
      </c>
    </row>
    <row r="987" spans="2:65" s="921" customFormat="1" ht="51" customHeight="1">
      <c r="B987" s="207"/>
      <c r="C987" s="286" t="s">
        <v>1369</v>
      </c>
      <c r="D987" s="286" t="s">
        <v>179</v>
      </c>
      <c r="E987" s="287" t="s">
        <v>1370</v>
      </c>
      <c r="F987" s="288" t="s">
        <v>1371</v>
      </c>
      <c r="G987" s="289" t="s">
        <v>182</v>
      </c>
      <c r="H987" s="290">
        <v>817.37</v>
      </c>
      <c r="I987" s="926"/>
      <c r="J987" s="291">
        <f>ROUND(I987*H987,2)</f>
        <v>0</v>
      </c>
      <c r="K987" s="288" t="s">
        <v>183</v>
      </c>
      <c r="L987" s="207"/>
      <c r="M987" s="292" t="s">
        <v>5</v>
      </c>
      <c r="N987" s="293" t="s">
        <v>39</v>
      </c>
      <c r="O987" s="294">
        <v>0.21</v>
      </c>
      <c r="P987" s="294">
        <f>O987*H987</f>
        <v>171.64769999999999</v>
      </c>
      <c r="Q987" s="294">
        <v>1E-4</v>
      </c>
      <c r="R987" s="294">
        <f>Q987*H987</f>
        <v>8.1737000000000004E-2</v>
      </c>
      <c r="S987" s="294">
        <v>0</v>
      </c>
      <c r="T987" s="295">
        <f>S987*H987</f>
        <v>0</v>
      </c>
      <c r="AR987" s="196" t="s">
        <v>278</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278</v>
      </c>
      <c r="BM987" s="196" t="s">
        <v>1372</v>
      </c>
    </row>
    <row r="988" spans="2:65" s="921" customFormat="1" ht="67.5">
      <c r="B988" s="207"/>
      <c r="D988" s="297" t="s">
        <v>186</v>
      </c>
      <c r="F988" s="298" t="s">
        <v>1373</v>
      </c>
      <c r="L988" s="207"/>
      <c r="M988" s="299"/>
      <c r="N988" s="925"/>
      <c r="O988" s="925"/>
      <c r="P988" s="925"/>
      <c r="Q988" s="925"/>
      <c r="R988" s="925"/>
      <c r="S988" s="925"/>
      <c r="T988" s="300"/>
      <c r="AT988" s="196" t="s">
        <v>186</v>
      </c>
      <c r="AU988" s="196" t="s">
        <v>77</v>
      </c>
    </row>
    <row r="989" spans="2:65" s="302" customFormat="1">
      <c r="B989" s="301"/>
      <c r="D989" s="297" t="s">
        <v>188</v>
      </c>
      <c r="E989" s="303" t="s">
        <v>5</v>
      </c>
      <c r="F989" s="304" t="s">
        <v>1361</v>
      </c>
      <c r="H989" s="305">
        <v>132.84</v>
      </c>
      <c r="L989" s="301"/>
      <c r="M989" s="306"/>
      <c r="N989" s="307"/>
      <c r="O989" s="307"/>
      <c r="P989" s="307"/>
      <c r="Q989" s="307"/>
      <c r="R989" s="307"/>
      <c r="S989" s="307"/>
      <c r="T989" s="308"/>
      <c r="AT989" s="303" t="s">
        <v>188</v>
      </c>
      <c r="AU989" s="303" t="s">
        <v>77</v>
      </c>
      <c r="AV989" s="302" t="s">
        <v>77</v>
      </c>
      <c r="AW989" s="302" t="s">
        <v>31</v>
      </c>
      <c r="AX989" s="302" t="s">
        <v>68</v>
      </c>
      <c r="AY989" s="303" t="s">
        <v>177</v>
      </c>
    </row>
    <row r="990" spans="2:65" s="310" customFormat="1">
      <c r="B990" s="309"/>
      <c r="D990" s="297" t="s">
        <v>188</v>
      </c>
      <c r="E990" s="311" t="s">
        <v>5</v>
      </c>
      <c r="F990" s="312" t="s">
        <v>1029</v>
      </c>
      <c r="H990" s="311" t="s">
        <v>5</v>
      </c>
      <c r="L990" s="309"/>
      <c r="M990" s="313"/>
      <c r="N990" s="314"/>
      <c r="O990" s="314"/>
      <c r="P990" s="314"/>
      <c r="Q990" s="314"/>
      <c r="R990" s="314"/>
      <c r="S990" s="314"/>
      <c r="T990" s="315"/>
      <c r="AT990" s="311" t="s">
        <v>188</v>
      </c>
      <c r="AU990" s="311" t="s">
        <v>77</v>
      </c>
      <c r="AV990" s="310" t="s">
        <v>75</v>
      </c>
      <c r="AW990" s="310" t="s">
        <v>31</v>
      </c>
      <c r="AX990" s="310" t="s">
        <v>68</v>
      </c>
      <c r="AY990" s="311" t="s">
        <v>177</v>
      </c>
    </row>
    <row r="991" spans="2:65" s="302" customFormat="1">
      <c r="B991" s="301"/>
      <c r="D991" s="297" t="s">
        <v>188</v>
      </c>
      <c r="E991" s="303" t="s">
        <v>5</v>
      </c>
      <c r="F991" s="304" t="s">
        <v>1362</v>
      </c>
      <c r="H991" s="305">
        <v>436.48</v>
      </c>
      <c r="L991" s="301"/>
      <c r="M991" s="306"/>
      <c r="N991" s="307"/>
      <c r="O991" s="307"/>
      <c r="P991" s="307"/>
      <c r="Q991" s="307"/>
      <c r="R991" s="307"/>
      <c r="S991" s="307"/>
      <c r="T991" s="308"/>
      <c r="AT991" s="303" t="s">
        <v>188</v>
      </c>
      <c r="AU991" s="303" t="s">
        <v>77</v>
      </c>
      <c r="AV991" s="302" t="s">
        <v>77</v>
      </c>
      <c r="AW991" s="302" t="s">
        <v>31</v>
      </c>
      <c r="AX991" s="302" t="s">
        <v>68</v>
      </c>
      <c r="AY991" s="303" t="s">
        <v>177</v>
      </c>
    </row>
    <row r="992" spans="2:65" s="310" customFormat="1">
      <c r="B992" s="309"/>
      <c r="D992" s="297" t="s">
        <v>188</v>
      </c>
      <c r="E992" s="311" t="s">
        <v>5</v>
      </c>
      <c r="F992" s="312" t="s">
        <v>1374</v>
      </c>
      <c r="H992" s="311" t="s">
        <v>5</v>
      </c>
      <c r="L992" s="309"/>
      <c r="M992" s="313"/>
      <c r="N992" s="314"/>
      <c r="O992" s="314"/>
      <c r="P992" s="314"/>
      <c r="Q992" s="314"/>
      <c r="R992" s="314"/>
      <c r="S992" s="314"/>
      <c r="T992" s="315"/>
      <c r="AT992" s="311" t="s">
        <v>188</v>
      </c>
      <c r="AU992" s="311" t="s">
        <v>77</v>
      </c>
      <c r="AV992" s="310" t="s">
        <v>75</v>
      </c>
      <c r="AW992" s="310" t="s">
        <v>31</v>
      </c>
      <c r="AX992" s="310" t="s">
        <v>68</v>
      </c>
      <c r="AY992" s="311" t="s">
        <v>177</v>
      </c>
    </row>
    <row r="993" spans="2:65" s="302" customFormat="1">
      <c r="B993" s="301"/>
      <c r="D993" s="297" t="s">
        <v>188</v>
      </c>
      <c r="E993" s="303" t="s">
        <v>5</v>
      </c>
      <c r="F993" s="304" t="s">
        <v>1375</v>
      </c>
      <c r="H993" s="305">
        <v>63.1</v>
      </c>
      <c r="L993" s="301"/>
      <c r="M993" s="306"/>
      <c r="N993" s="307"/>
      <c r="O993" s="307"/>
      <c r="P993" s="307"/>
      <c r="Q993" s="307"/>
      <c r="R993" s="307"/>
      <c r="S993" s="307"/>
      <c r="T993" s="308"/>
      <c r="AT993" s="303" t="s">
        <v>188</v>
      </c>
      <c r="AU993" s="303" t="s">
        <v>77</v>
      </c>
      <c r="AV993" s="302" t="s">
        <v>77</v>
      </c>
      <c r="AW993" s="302" t="s">
        <v>31</v>
      </c>
      <c r="AX993" s="302" t="s">
        <v>68</v>
      </c>
      <c r="AY993" s="303" t="s">
        <v>177</v>
      </c>
    </row>
    <row r="994" spans="2:65" s="310" customFormat="1">
      <c r="B994" s="309"/>
      <c r="D994" s="297" t="s">
        <v>188</v>
      </c>
      <c r="E994" s="311" t="s">
        <v>5</v>
      </c>
      <c r="F994" s="312" t="s">
        <v>1376</v>
      </c>
      <c r="H994" s="311" t="s">
        <v>5</v>
      </c>
      <c r="L994" s="309"/>
      <c r="M994" s="313"/>
      <c r="N994" s="314"/>
      <c r="O994" s="314"/>
      <c r="P994" s="314"/>
      <c r="Q994" s="314"/>
      <c r="R994" s="314"/>
      <c r="S994" s="314"/>
      <c r="T994" s="315"/>
      <c r="AT994" s="311" t="s">
        <v>188</v>
      </c>
      <c r="AU994" s="311" t="s">
        <v>77</v>
      </c>
      <c r="AV994" s="310" t="s">
        <v>75</v>
      </c>
      <c r="AW994" s="310" t="s">
        <v>31</v>
      </c>
      <c r="AX994" s="310" t="s">
        <v>68</v>
      </c>
      <c r="AY994" s="311" t="s">
        <v>177</v>
      </c>
    </row>
    <row r="995" spans="2:65" s="302" customFormat="1">
      <c r="B995" s="301"/>
      <c r="D995" s="297" t="s">
        <v>188</v>
      </c>
      <c r="E995" s="303" t="s">
        <v>5</v>
      </c>
      <c r="F995" s="304" t="s">
        <v>1377</v>
      </c>
      <c r="H995" s="305">
        <v>92.7</v>
      </c>
      <c r="L995" s="301"/>
      <c r="M995" s="306"/>
      <c r="N995" s="307"/>
      <c r="O995" s="307"/>
      <c r="P995" s="307"/>
      <c r="Q995" s="307"/>
      <c r="R995" s="307"/>
      <c r="S995" s="307"/>
      <c r="T995" s="308"/>
      <c r="AT995" s="303" t="s">
        <v>188</v>
      </c>
      <c r="AU995" s="303" t="s">
        <v>77</v>
      </c>
      <c r="AV995" s="302" t="s">
        <v>77</v>
      </c>
      <c r="AW995" s="302" t="s">
        <v>31</v>
      </c>
      <c r="AX995" s="302" t="s">
        <v>68</v>
      </c>
      <c r="AY995" s="303" t="s">
        <v>177</v>
      </c>
    </row>
    <row r="996" spans="2:65" s="302" customFormat="1">
      <c r="B996" s="301"/>
      <c r="D996" s="297" t="s">
        <v>188</v>
      </c>
      <c r="E996" s="303" t="s">
        <v>5</v>
      </c>
      <c r="F996" s="304" t="s">
        <v>1378</v>
      </c>
      <c r="H996" s="305">
        <v>92.25</v>
      </c>
      <c r="L996" s="301"/>
      <c r="M996" s="306"/>
      <c r="N996" s="307"/>
      <c r="O996" s="307"/>
      <c r="P996" s="307"/>
      <c r="Q996" s="307"/>
      <c r="R996" s="307"/>
      <c r="S996" s="307"/>
      <c r="T996" s="308"/>
      <c r="AT996" s="303" t="s">
        <v>188</v>
      </c>
      <c r="AU996" s="303" t="s">
        <v>77</v>
      </c>
      <c r="AV996" s="302" t="s">
        <v>77</v>
      </c>
      <c r="AW996" s="302" t="s">
        <v>31</v>
      </c>
      <c r="AX996" s="302" t="s">
        <v>68</v>
      </c>
      <c r="AY996" s="303" t="s">
        <v>177</v>
      </c>
    </row>
    <row r="997" spans="2:65" s="310" customFormat="1">
      <c r="B997" s="309"/>
      <c r="D997" s="297" t="s">
        <v>188</v>
      </c>
      <c r="E997" s="311" t="s">
        <v>5</v>
      </c>
      <c r="F997" s="312" t="s">
        <v>1379</v>
      </c>
      <c r="H997" s="311" t="s">
        <v>5</v>
      </c>
      <c r="L997" s="309"/>
      <c r="M997" s="313"/>
      <c r="N997" s="314"/>
      <c r="O997" s="314"/>
      <c r="P997" s="314"/>
      <c r="Q997" s="314"/>
      <c r="R997" s="314"/>
      <c r="S997" s="314"/>
      <c r="T997" s="315"/>
      <c r="AT997" s="311" t="s">
        <v>188</v>
      </c>
      <c r="AU997" s="311" t="s">
        <v>77</v>
      </c>
      <c r="AV997" s="310" t="s">
        <v>75</v>
      </c>
      <c r="AW997" s="310" t="s">
        <v>31</v>
      </c>
      <c r="AX997" s="310" t="s">
        <v>68</v>
      </c>
      <c r="AY997" s="311" t="s">
        <v>177</v>
      </c>
    </row>
    <row r="998" spans="2:65" s="317" customFormat="1">
      <c r="B998" s="316"/>
      <c r="D998" s="297" t="s">
        <v>188</v>
      </c>
      <c r="E998" s="318" t="s">
        <v>5</v>
      </c>
      <c r="F998" s="319" t="s">
        <v>191</v>
      </c>
      <c r="H998" s="320">
        <v>817.37</v>
      </c>
      <c r="L998" s="316"/>
      <c r="M998" s="321"/>
      <c r="N998" s="322"/>
      <c r="O998" s="322"/>
      <c r="P998" s="322"/>
      <c r="Q998" s="322"/>
      <c r="R998" s="322"/>
      <c r="S998" s="322"/>
      <c r="T998" s="323"/>
      <c r="AT998" s="318" t="s">
        <v>188</v>
      </c>
      <c r="AU998" s="318" t="s">
        <v>77</v>
      </c>
      <c r="AV998" s="317" t="s">
        <v>184</v>
      </c>
      <c r="AW998" s="317" t="s">
        <v>31</v>
      </c>
      <c r="AX998" s="317" t="s">
        <v>75</v>
      </c>
      <c r="AY998" s="318" t="s">
        <v>177</v>
      </c>
    </row>
    <row r="999" spans="2:65" s="921" customFormat="1" ht="16.5" customHeight="1">
      <c r="B999" s="207"/>
      <c r="C999" s="324" t="s">
        <v>1380</v>
      </c>
      <c r="D999" s="324" t="s">
        <v>440</v>
      </c>
      <c r="E999" s="325" t="s">
        <v>1381</v>
      </c>
      <c r="F999" s="326" t="s">
        <v>1382</v>
      </c>
      <c r="G999" s="327" t="s">
        <v>182</v>
      </c>
      <c r="H999" s="328">
        <v>939.976</v>
      </c>
      <c r="I999" s="928"/>
      <c r="J999" s="329">
        <f>ROUND(I999*H999,2)</f>
        <v>0</v>
      </c>
      <c r="K999" s="326" t="s">
        <v>183</v>
      </c>
      <c r="L999" s="330"/>
      <c r="M999" s="331" t="s">
        <v>5</v>
      </c>
      <c r="N999" s="332" t="s">
        <v>39</v>
      </c>
      <c r="O999" s="294">
        <v>0</v>
      </c>
      <c r="P999" s="294">
        <f>O999*H999</f>
        <v>0</v>
      </c>
      <c r="Q999" s="294">
        <v>1.9E-3</v>
      </c>
      <c r="R999" s="294">
        <f>Q999*H999</f>
        <v>1.7859544000000001</v>
      </c>
      <c r="S999" s="294">
        <v>0</v>
      </c>
      <c r="T999" s="295">
        <f>S999*H999</f>
        <v>0</v>
      </c>
      <c r="AR999" s="196" t="s">
        <v>351</v>
      </c>
      <c r="AT999" s="196" t="s">
        <v>440</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278</v>
      </c>
      <c r="BM999" s="196" t="s">
        <v>1383</v>
      </c>
    </row>
    <row r="1000" spans="2:65" s="302" customFormat="1">
      <c r="B1000" s="301"/>
      <c r="D1000" s="297" t="s">
        <v>188</v>
      </c>
      <c r="F1000" s="304" t="s">
        <v>1384</v>
      </c>
      <c r="H1000" s="305">
        <v>939.976</v>
      </c>
      <c r="L1000" s="301"/>
      <c r="M1000" s="306"/>
      <c r="N1000" s="307"/>
      <c r="O1000" s="307"/>
      <c r="P1000" s="307"/>
      <c r="Q1000" s="307"/>
      <c r="R1000" s="307"/>
      <c r="S1000" s="307"/>
      <c r="T1000" s="308"/>
      <c r="AT1000" s="303" t="s">
        <v>188</v>
      </c>
      <c r="AU1000" s="303" t="s">
        <v>77</v>
      </c>
      <c r="AV1000" s="302" t="s">
        <v>77</v>
      </c>
      <c r="AW1000" s="302" t="s">
        <v>6</v>
      </c>
      <c r="AX1000" s="302" t="s">
        <v>75</v>
      </c>
      <c r="AY1000" s="303" t="s">
        <v>177</v>
      </c>
    </row>
    <row r="1001" spans="2:65" s="921" customFormat="1" ht="25.5" customHeight="1">
      <c r="B1001" s="207"/>
      <c r="C1001" s="286" t="s">
        <v>1385</v>
      </c>
      <c r="D1001" s="286" t="s">
        <v>179</v>
      </c>
      <c r="E1001" s="287" t="s">
        <v>1386</v>
      </c>
      <c r="F1001" s="288" t="s">
        <v>1387</v>
      </c>
      <c r="G1001" s="289" t="s">
        <v>194</v>
      </c>
      <c r="H1001" s="290">
        <v>2</v>
      </c>
      <c r="I1001" s="926"/>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278</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278</v>
      </c>
      <c r="BM1001" s="196" t="s">
        <v>1388</v>
      </c>
    </row>
    <row r="1002" spans="2:65" s="302" customFormat="1">
      <c r="B1002" s="301"/>
      <c r="D1002" s="297" t="s">
        <v>188</v>
      </c>
      <c r="E1002" s="303" t="s">
        <v>5</v>
      </c>
      <c r="F1002" s="304" t="s">
        <v>77</v>
      </c>
      <c r="H1002" s="305">
        <v>2</v>
      </c>
      <c r="L1002" s="301"/>
      <c r="M1002" s="306"/>
      <c r="N1002" s="307"/>
      <c r="O1002" s="307"/>
      <c r="P1002" s="307"/>
      <c r="Q1002" s="307"/>
      <c r="R1002" s="307"/>
      <c r="S1002" s="307"/>
      <c r="T1002" s="308"/>
      <c r="AT1002" s="303" t="s">
        <v>188</v>
      </c>
      <c r="AU1002" s="303" t="s">
        <v>77</v>
      </c>
      <c r="AV1002" s="302" t="s">
        <v>77</v>
      </c>
      <c r="AW1002" s="302" t="s">
        <v>31</v>
      </c>
      <c r="AX1002" s="302" t="s">
        <v>68</v>
      </c>
      <c r="AY1002" s="303" t="s">
        <v>177</v>
      </c>
    </row>
    <row r="1003" spans="2:65" s="310" customFormat="1">
      <c r="B1003" s="309"/>
      <c r="D1003" s="297" t="s">
        <v>188</v>
      </c>
      <c r="E1003" s="311" t="s">
        <v>5</v>
      </c>
      <c r="F1003" s="312" t="s">
        <v>1389</v>
      </c>
      <c r="H1003" s="311" t="s">
        <v>5</v>
      </c>
      <c r="L1003" s="309"/>
      <c r="M1003" s="313"/>
      <c r="N1003" s="314"/>
      <c r="O1003" s="314"/>
      <c r="P1003" s="314"/>
      <c r="Q1003" s="314"/>
      <c r="R1003" s="314"/>
      <c r="S1003" s="314"/>
      <c r="T1003" s="315"/>
      <c r="AT1003" s="311" t="s">
        <v>188</v>
      </c>
      <c r="AU1003" s="311" t="s">
        <v>77</v>
      </c>
      <c r="AV1003" s="310" t="s">
        <v>75</v>
      </c>
      <c r="AW1003" s="310" t="s">
        <v>31</v>
      </c>
      <c r="AX1003" s="310" t="s">
        <v>68</v>
      </c>
      <c r="AY1003" s="311" t="s">
        <v>177</v>
      </c>
    </row>
    <row r="1004" spans="2:65" s="317" customFormat="1">
      <c r="B1004" s="316"/>
      <c r="D1004" s="297" t="s">
        <v>188</v>
      </c>
      <c r="E1004" s="318" t="s">
        <v>5</v>
      </c>
      <c r="F1004" s="319" t="s">
        <v>191</v>
      </c>
      <c r="H1004" s="320">
        <v>2</v>
      </c>
      <c r="L1004" s="316"/>
      <c r="M1004" s="321"/>
      <c r="N1004" s="322"/>
      <c r="O1004" s="322"/>
      <c r="P1004" s="322"/>
      <c r="Q1004" s="322"/>
      <c r="R1004" s="322"/>
      <c r="S1004" s="322"/>
      <c r="T1004" s="323"/>
      <c r="AT1004" s="318" t="s">
        <v>188</v>
      </c>
      <c r="AU1004" s="318" t="s">
        <v>77</v>
      </c>
      <c r="AV1004" s="317" t="s">
        <v>184</v>
      </c>
      <c r="AW1004" s="317" t="s">
        <v>31</v>
      </c>
      <c r="AX1004" s="317" t="s">
        <v>75</v>
      </c>
      <c r="AY1004" s="318" t="s">
        <v>177</v>
      </c>
    </row>
    <row r="1005" spans="2:65" s="921" customFormat="1" ht="38.25" customHeight="1">
      <c r="B1005" s="207"/>
      <c r="C1005" s="286" t="s">
        <v>1390</v>
      </c>
      <c r="D1005" s="286" t="s">
        <v>179</v>
      </c>
      <c r="E1005" s="287" t="s">
        <v>1391</v>
      </c>
      <c r="F1005" s="288" t="s">
        <v>1392</v>
      </c>
      <c r="G1005" s="289" t="s">
        <v>422</v>
      </c>
      <c r="H1005" s="290">
        <v>4.9279999999999999</v>
      </c>
      <c r="I1005" s="926"/>
      <c r="J1005" s="291">
        <f>ROUND(I1005*H1005,2)</f>
        <v>0</v>
      </c>
      <c r="K1005" s="288" t="s">
        <v>183</v>
      </c>
      <c r="L1005" s="207"/>
      <c r="M1005" s="292" t="s">
        <v>5</v>
      </c>
      <c r="N1005" s="293" t="s">
        <v>39</v>
      </c>
      <c r="O1005" s="294">
        <v>1.6850000000000001</v>
      </c>
      <c r="P1005" s="294">
        <f>O1005*H1005</f>
        <v>8.3036799999999999</v>
      </c>
      <c r="Q1005" s="294">
        <v>0</v>
      </c>
      <c r="R1005" s="294">
        <f>Q1005*H1005</f>
        <v>0</v>
      </c>
      <c r="S1005" s="294">
        <v>0</v>
      </c>
      <c r="T1005" s="295">
        <f>S1005*H1005</f>
        <v>0</v>
      </c>
      <c r="AR1005" s="196" t="s">
        <v>278</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278</v>
      </c>
      <c r="BM1005" s="196" t="s">
        <v>1393</v>
      </c>
    </row>
    <row r="1006" spans="2:65" s="921" customFormat="1" ht="121.5">
      <c r="B1006" s="207"/>
      <c r="D1006" s="297" t="s">
        <v>186</v>
      </c>
      <c r="F1006" s="298" t="s">
        <v>1394</v>
      </c>
      <c r="L1006" s="207"/>
      <c r="M1006" s="299"/>
      <c r="N1006" s="925"/>
      <c r="O1006" s="925"/>
      <c r="P1006" s="925"/>
      <c r="Q1006" s="925"/>
      <c r="R1006" s="925"/>
      <c r="S1006" s="925"/>
      <c r="T1006" s="300"/>
      <c r="AT1006" s="196" t="s">
        <v>186</v>
      </c>
      <c r="AU1006" s="196" t="s">
        <v>77</v>
      </c>
    </row>
    <row r="1007" spans="2:65" s="274" customFormat="1" ht="29.85" customHeight="1">
      <c r="B1007" s="273"/>
      <c r="D1007" s="275" t="s">
        <v>67</v>
      </c>
      <c r="E1007" s="284" t="s">
        <v>1395</v>
      </c>
      <c r="F1007" s="284" t="s">
        <v>1396</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21" customFormat="1" ht="25.5" customHeight="1">
      <c r="B1008" s="207"/>
      <c r="C1008" s="286" t="s">
        <v>1397</v>
      </c>
      <c r="D1008" s="286" t="s">
        <v>179</v>
      </c>
      <c r="E1008" s="287" t="s">
        <v>1398</v>
      </c>
      <c r="F1008" s="288" t="s">
        <v>1399</v>
      </c>
      <c r="G1008" s="289" t="s">
        <v>182</v>
      </c>
      <c r="H1008" s="290">
        <v>102.96</v>
      </c>
      <c r="I1008" s="926"/>
      <c r="J1008" s="291">
        <f>ROUND(I1008*H1008,2)</f>
        <v>0</v>
      </c>
      <c r="K1008" s="288" t="s">
        <v>183</v>
      </c>
      <c r="L1008" s="207"/>
      <c r="M1008" s="292" t="s">
        <v>5</v>
      </c>
      <c r="N1008" s="293" t="s">
        <v>39</v>
      </c>
      <c r="O1008" s="294">
        <v>0.06</v>
      </c>
      <c r="P1008" s="294">
        <f>O1008*H1008</f>
        <v>6.1775999999999991</v>
      </c>
      <c r="Q1008" s="294">
        <v>0</v>
      </c>
      <c r="R1008" s="294">
        <f>Q1008*H1008</f>
        <v>0</v>
      </c>
      <c r="S1008" s="294">
        <v>0</v>
      </c>
      <c r="T1008" s="295">
        <f>S1008*H1008</f>
        <v>0</v>
      </c>
      <c r="AR1008" s="196" t="s">
        <v>278</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278</v>
      </c>
      <c r="BM1008" s="196" t="s">
        <v>1400</v>
      </c>
    </row>
    <row r="1009" spans="2:65" s="921" customFormat="1" ht="40.5">
      <c r="B1009" s="207"/>
      <c r="D1009" s="297" t="s">
        <v>186</v>
      </c>
      <c r="F1009" s="298" t="s">
        <v>1401</v>
      </c>
      <c r="L1009" s="207"/>
      <c r="M1009" s="299"/>
      <c r="N1009" s="925"/>
      <c r="O1009" s="925"/>
      <c r="P1009" s="925"/>
      <c r="Q1009" s="925"/>
      <c r="R1009" s="925"/>
      <c r="S1009" s="925"/>
      <c r="T1009" s="300"/>
      <c r="AT1009" s="196" t="s">
        <v>186</v>
      </c>
      <c r="AU1009" s="196" t="s">
        <v>77</v>
      </c>
    </row>
    <row r="1010" spans="2:65" s="310" customFormat="1">
      <c r="B1010" s="309"/>
      <c r="D1010" s="297" t="s">
        <v>188</v>
      </c>
      <c r="E1010" s="311" t="s">
        <v>5</v>
      </c>
      <c r="F1010" s="312" t="s">
        <v>1034</v>
      </c>
      <c r="H1010" s="311" t="s">
        <v>5</v>
      </c>
      <c r="L1010" s="309"/>
      <c r="M1010" s="313"/>
      <c r="N1010" s="314"/>
      <c r="O1010" s="314"/>
      <c r="P1010" s="314"/>
      <c r="Q1010" s="314"/>
      <c r="R1010" s="314"/>
      <c r="S1010" s="314"/>
      <c r="T1010" s="315"/>
      <c r="AT1010" s="311" t="s">
        <v>188</v>
      </c>
      <c r="AU1010" s="311" t="s">
        <v>77</v>
      </c>
      <c r="AV1010" s="310" t="s">
        <v>75</v>
      </c>
      <c r="AW1010" s="310" t="s">
        <v>31</v>
      </c>
      <c r="AX1010" s="310" t="s">
        <v>68</v>
      </c>
      <c r="AY1010" s="311" t="s">
        <v>177</v>
      </c>
    </row>
    <row r="1011" spans="2:65" s="302" customFormat="1">
      <c r="B1011" s="301"/>
      <c r="D1011" s="297" t="s">
        <v>188</v>
      </c>
      <c r="E1011" s="303" t="s">
        <v>5</v>
      </c>
      <c r="F1011" s="304" t="s">
        <v>1402</v>
      </c>
      <c r="H1011" s="305">
        <v>102.96</v>
      </c>
      <c r="L1011" s="301"/>
      <c r="M1011" s="306"/>
      <c r="N1011" s="307"/>
      <c r="O1011" s="307"/>
      <c r="P1011" s="307"/>
      <c r="Q1011" s="307"/>
      <c r="R1011" s="307"/>
      <c r="S1011" s="307"/>
      <c r="T1011" s="308"/>
      <c r="AT1011" s="303" t="s">
        <v>188</v>
      </c>
      <c r="AU1011" s="303" t="s">
        <v>77</v>
      </c>
      <c r="AV1011" s="302" t="s">
        <v>77</v>
      </c>
      <c r="AW1011" s="302" t="s">
        <v>31</v>
      </c>
      <c r="AX1011" s="302" t="s">
        <v>68</v>
      </c>
      <c r="AY1011" s="303" t="s">
        <v>177</v>
      </c>
    </row>
    <row r="1012" spans="2:65" s="317" customFormat="1">
      <c r="B1012" s="316"/>
      <c r="D1012" s="297" t="s">
        <v>188</v>
      </c>
      <c r="E1012" s="318" t="s">
        <v>5</v>
      </c>
      <c r="F1012" s="319" t="s">
        <v>191</v>
      </c>
      <c r="H1012" s="320">
        <v>102.96</v>
      </c>
      <c r="L1012" s="316"/>
      <c r="M1012" s="321"/>
      <c r="N1012" s="322"/>
      <c r="O1012" s="322"/>
      <c r="P1012" s="322"/>
      <c r="Q1012" s="322"/>
      <c r="R1012" s="322"/>
      <c r="S1012" s="322"/>
      <c r="T1012" s="323"/>
      <c r="AT1012" s="318" t="s">
        <v>188</v>
      </c>
      <c r="AU1012" s="318" t="s">
        <v>77</v>
      </c>
      <c r="AV1012" s="317" t="s">
        <v>184</v>
      </c>
      <c r="AW1012" s="317" t="s">
        <v>31</v>
      </c>
      <c r="AX1012" s="317" t="s">
        <v>75</v>
      </c>
      <c r="AY1012" s="318" t="s">
        <v>177</v>
      </c>
    </row>
    <row r="1013" spans="2:65" s="921" customFormat="1" ht="25.5" customHeight="1">
      <c r="B1013" s="207"/>
      <c r="C1013" s="324" t="s">
        <v>1403</v>
      </c>
      <c r="D1013" s="324" t="s">
        <v>440</v>
      </c>
      <c r="E1013" s="325" t="s">
        <v>1404</v>
      </c>
      <c r="F1013" s="326" t="s">
        <v>1405</v>
      </c>
      <c r="G1013" s="327" t="s">
        <v>182</v>
      </c>
      <c r="H1013" s="328">
        <v>105.01900000000001</v>
      </c>
      <c r="I1013" s="928"/>
      <c r="J1013" s="329">
        <f>ROUND(I1013*H1013,2)</f>
        <v>0</v>
      </c>
      <c r="K1013" s="326" t="s">
        <v>183</v>
      </c>
      <c r="L1013" s="330"/>
      <c r="M1013" s="331" t="s">
        <v>5</v>
      </c>
      <c r="N1013" s="332" t="s">
        <v>39</v>
      </c>
      <c r="O1013" s="294">
        <v>0</v>
      </c>
      <c r="P1013" s="294">
        <f>O1013*H1013</f>
        <v>0</v>
      </c>
      <c r="Q1013" s="294">
        <v>1.25E-3</v>
      </c>
      <c r="R1013" s="294">
        <f>Q1013*H1013</f>
        <v>0.13127375000000002</v>
      </c>
      <c r="S1013" s="294">
        <v>0</v>
      </c>
      <c r="T1013" s="295">
        <f>S1013*H1013</f>
        <v>0</v>
      </c>
      <c r="AR1013" s="196" t="s">
        <v>351</v>
      </c>
      <c r="AT1013" s="196" t="s">
        <v>440</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278</v>
      </c>
      <c r="BM1013" s="196" t="s">
        <v>1406</v>
      </c>
    </row>
    <row r="1014" spans="2:65" s="302" customFormat="1">
      <c r="B1014" s="301"/>
      <c r="D1014" s="297" t="s">
        <v>188</v>
      </c>
      <c r="F1014" s="304" t="s">
        <v>1407</v>
      </c>
      <c r="H1014" s="305">
        <v>105.01900000000001</v>
      </c>
      <c r="L1014" s="301"/>
      <c r="M1014" s="306"/>
      <c r="N1014" s="307"/>
      <c r="O1014" s="307"/>
      <c r="P1014" s="307"/>
      <c r="Q1014" s="307"/>
      <c r="R1014" s="307"/>
      <c r="S1014" s="307"/>
      <c r="T1014" s="308"/>
      <c r="AT1014" s="303" t="s">
        <v>188</v>
      </c>
      <c r="AU1014" s="303" t="s">
        <v>77</v>
      </c>
      <c r="AV1014" s="302" t="s">
        <v>77</v>
      </c>
      <c r="AW1014" s="302" t="s">
        <v>6</v>
      </c>
      <c r="AX1014" s="302" t="s">
        <v>75</v>
      </c>
      <c r="AY1014" s="303" t="s">
        <v>177</v>
      </c>
    </row>
    <row r="1015" spans="2:65" s="921" customFormat="1" ht="25.5" customHeight="1">
      <c r="B1015" s="207"/>
      <c r="C1015" s="286" t="s">
        <v>1408</v>
      </c>
      <c r="D1015" s="286" t="s">
        <v>179</v>
      </c>
      <c r="E1015" s="287" t="s">
        <v>1398</v>
      </c>
      <c r="F1015" s="288" t="s">
        <v>1399</v>
      </c>
      <c r="G1015" s="289" t="s">
        <v>182</v>
      </c>
      <c r="H1015" s="290">
        <v>508</v>
      </c>
      <c r="I1015" s="926"/>
      <c r="J1015" s="291">
        <f>ROUND(I1015*H1015,2)</f>
        <v>0</v>
      </c>
      <c r="K1015" s="288" t="s">
        <v>183</v>
      </c>
      <c r="L1015" s="207"/>
      <c r="M1015" s="292" t="s">
        <v>5</v>
      </c>
      <c r="N1015" s="293" t="s">
        <v>39</v>
      </c>
      <c r="O1015" s="294">
        <v>0.06</v>
      </c>
      <c r="P1015" s="294">
        <f>O1015*H1015</f>
        <v>30.48</v>
      </c>
      <c r="Q1015" s="294">
        <v>0</v>
      </c>
      <c r="R1015" s="294">
        <f>Q1015*H1015</f>
        <v>0</v>
      </c>
      <c r="S1015" s="294">
        <v>0</v>
      </c>
      <c r="T1015" s="295">
        <f>S1015*H1015</f>
        <v>0</v>
      </c>
      <c r="AR1015" s="196" t="s">
        <v>278</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278</v>
      </c>
      <c r="BM1015" s="196" t="s">
        <v>1409</v>
      </c>
    </row>
    <row r="1016" spans="2:65" s="921" customFormat="1" ht="40.5">
      <c r="B1016" s="207"/>
      <c r="D1016" s="297" t="s">
        <v>186</v>
      </c>
      <c r="F1016" s="298" t="s">
        <v>1401</v>
      </c>
      <c r="L1016" s="207"/>
      <c r="M1016" s="299"/>
      <c r="N1016" s="925"/>
      <c r="O1016" s="925"/>
      <c r="P1016" s="925"/>
      <c r="Q1016" s="925"/>
      <c r="R1016" s="925"/>
      <c r="S1016" s="925"/>
      <c r="T1016" s="300"/>
      <c r="AT1016" s="196" t="s">
        <v>186</v>
      </c>
      <c r="AU1016" s="196" t="s">
        <v>77</v>
      </c>
    </row>
    <row r="1017" spans="2:65" s="302" customFormat="1">
      <c r="B1017" s="301"/>
      <c r="D1017" s="297" t="s">
        <v>188</v>
      </c>
      <c r="E1017" s="303" t="s">
        <v>5</v>
      </c>
      <c r="F1017" s="304" t="s">
        <v>1410</v>
      </c>
      <c r="H1017" s="305">
        <v>508</v>
      </c>
      <c r="L1017" s="301"/>
      <c r="M1017" s="306"/>
      <c r="N1017" s="307"/>
      <c r="O1017" s="307"/>
      <c r="P1017" s="307"/>
      <c r="Q1017" s="307"/>
      <c r="R1017" s="307"/>
      <c r="S1017" s="307"/>
      <c r="T1017" s="308"/>
      <c r="AT1017" s="303" t="s">
        <v>188</v>
      </c>
      <c r="AU1017" s="303" t="s">
        <v>77</v>
      </c>
      <c r="AV1017" s="302" t="s">
        <v>77</v>
      </c>
      <c r="AW1017" s="302" t="s">
        <v>31</v>
      </c>
      <c r="AX1017" s="302" t="s">
        <v>68</v>
      </c>
      <c r="AY1017" s="303" t="s">
        <v>177</v>
      </c>
    </row>
    <row r="1018" spans="2:65" s="310" customFormat="1">
      <c r="B1018" s="309"/>
      <c r="D1018" s="297" t="s">
        <v>188</v>
      </c>
      <c r="E1018" s="311" t="s">
        <v>5</v>
      </c>
      <c r="F1018" s="312" t="s">
        <v>1086</v>
      </c>
      <c r="H1018" s="311" t="s">
        <v>5</v>
      </c>
      <c r="L1018" s="309"/>
      <c r="M1018" s="313"/>
      <c r="N1018" s="314"/>
      <c r="O1018" s="314"/>
      <c r="P1018" s="314"/>
      <c r="Q1018" s="314"/>
      <c r="R1018" s="314"/>
      <c r="S1018" s="314"/>
      <c r="T1018" s="315"/>
      <c r="AT1018" s="311" t="s">
        <v>188</v>
      </c>
      <c r="AU1018" s="311" t="s">
        <v>77</v>
      </c>
      <c r="AV1018" s="310" t="s">
        <v>75</v>
      </c>
      <c r="AW1018" s="310" t="s">
        <v>31</v>
      </c>
      <c r="AX1018" s="310" t="s">
        <v>68</v>
      </c>
      <c r="AY1018" s="311" t="s">
        <v>177</v>
      </c>
    </row>
    <row r="1019" spans="2:65" s="317" customFormat="1">
      <c r="B1019" s="316"/>
      <c r="D1019" s="297" t="s">
        <v>188</v>
      </c>
      <c r="E1019" s="318" t="s">
        <v>5</v>
      </c>
      <c r="F1019" s="319" t="s">
        <v>191</v>
      </c>
      <c r="H1019" s="320">
        <v>508</v>
      </c>
      <c r="L1019" s="316"/>
      <c r="M1019" s="321"/>
      <c r="N1019" s="322"/>
      <c r="O1019" s="322"/>
      <c r="P1019" s="322"/>
      <c r="Q1019" s="322"/>
      <c r="R1019" s="322"/>
      <c r="S1019" s="322"/>
      <c r="T1019" s="323"/>
      <c r="AT1019" s="318" t="s">
        <v>188</v>
      </c>
      <c r="AU1019" s="318" t="s">
        <v>77</v>
      </c>
      <c r="AV1019" s="317" t="s">
        <v>184</v>
      </c>
      <c r="AW1019" s="317" t="s">
        <v>31</v>
      </c>
      <c r="AX1019" s="317" t="s">
        <v>75</v>
      </c>
      <c r="AY1019" s="318" t="s">
        <v>177</v>
      </c>
    </row>
    <row r="1020" spans="2:65" s="921" customFormat="1" ht="25.5" customHeight="1">
      <c r="B1020" s="207"/>
      <c r="C1020" s="324" t="s">
        <v>1411</v>
      </c>
      <c r="D1020" s="324" t="s">
        <v>440</v>
      </c>
      <c r="E1020" s="325" t="s">
        <v>1412</v>
      </c>
      <c r="F1020" s="326" t="s">
        <v>1413</v>
      </c>
      <c r="G1020" s="327" t="s">
        <v>225</v>
      </c>
      <c r="H1020" s="328">
        <v>10.363</v>
      </c>
      <c r="I1020" s="928"/>
      <c r="J1020" s="329">
        <f>ROUND(I1020*H1020,2)</f>
        <v>0</v>
      </c>
      <c r="K1020" s="326" t="s">
        <v>183</v>
      </c>
      <c r="L1020" s="330"/>
      <c r="M1020" s="331" t="s">
        <v>5</v>
      </c>
      <c r="N1020" s="332" t="s">
        <v>39</v>
      </c>
      <c r="O1020" s="294">
        <v>0</v>
      </c>
      <c r="P1020" s="294">
        <f>O1020*H1020</f>
        <v>0</v>
      </c>
      <c r="Q1020" s="294">
        <v>3.14E-3</v>
      </c>
      <c r="R1020" s="294">
        <f>Q1020*H1020</f>
        <v>3.2539819999999997E-2</v>
      </c>
      <c r="S1020" s="294">
        <v>0</v>
      </c>
      <c r="T1020" s="295">
        <f>S1020*H1020</f>
        <v>0</v>
      </c>
      <c r="AR1020" s="196" t="s">
        <v>351</v>
      </c>
      <c r="AT1020" s="196" t="s">
        <v>440</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278</v>
      </c>
      <c r="BM1020" s="196" t="s">
        <v>1414</v>
      </c>
    </row>
    <row r="1021" spans="2:65" s="921" customFormat="1" ht="25.5" customHeight="1">
      <c r="B1021" s="207"/>
      <c r="C1021" s="286" t="s">
        <v>1415</v>
      </c>
      <c r="D1021" s="286" t="s">
        <v>179</v>
      </c>
      <c r="E1021" s="287" t="s">
        <v>1398</v>
      </c>
      <c r="F1021" s="288" t="s">
        <v>1399</v>
      </c>
      <c r="G1021" s="289" t="s">
        <v>182</v>
      </c>
      <c r="H1021" s="290">
        <v>432.83</v>
      </c>
      <c r="I1021" s="926"/>
      <c r="J1021" s="291">
        <f>ROUND(I1021*H1021,2)</f>
        <v>0</v>
      </c>
      <c r="K1021" s="288" t="s">
        <v>183</v>
      </c>
      <c r="L1021" s="207"/>
      <c r="M1021" s="292" t="s">
        <v>5</v>
      </c>
      <c r="N1021" s="293" t="s">
        <v>39</v>
      </c>
      <c r="O1021" s="294">
        <v>0.06</v>
      </c>
      <c r="P1021" s="294">
        <f>O1021*H1021</f>
        <v>25.969799999999999</v>
      </c>
      <c r="Q1021" s="294">
        <v>0</v>
      </c>
      <c r="R1021" s="294">
        <f>Q1021*H1021</f>
        <v>0</v>
      </c>
      <c r="S1021" s="294">
        <v>0</v>
      </c>
      <c r="T1021" s="295">
        <f>S1021*H1021</f>
        <v>0</v>
      </c>
      <c r="AR1021" s="196" t="s">
        <v>278</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278</v>
      </c>
      <c r="BM1021" s="196" t="s">
        <v>1416</v>
      </c>
    </row>
    <row r="1022" spans="2:65" s="921" customFormat="1" ht="40.5">
      <c r="B1022" s="207"/>
      <c r="D1022" s="297" t="s">
        <v>186</v>
      </c>
      <c r="F1022" s="298" t="s">
        <v>1401</v>
      </c>
      <c r="L1022" s="207"/>
      <c r="M1022" s="299"/>
      <c r="N1022" s="925"/>
      <c r="O1022" s="925"/>
      <c r="P1022" s="925"/>
      <c r="Q1022" s="925"/>
      <c r="R1022" s="925"/>
      <c r="S1022" s="925"/>
      <c r="T1022" s="300"/>
      <c r="AT1022" s="196" t="s">
        <v>186</v>
      </c>
      <c r="AU1022" s="196" t="s">
        <v>77</v>
      </c>
    </row>
    <row r="1023" spans="2:65" s="310" customFormat="1">
      <c r="B1023" s="309"/>
      <c r="D1023" s="297" t="s">
        <v>188</v>
      </c>
      <c r="E1023" s="311" t="s">
        <v>5</v>
      </c>
      <c r="F1023" s="312" t="s">
        <v>1417</v>
      </c>
      <c r="H1023" s="311" t="s">
        <v>5</v>
      </c>
      <c r="L1023" s="309"/>
      <c r="M1023" s="313"/>
      <c r="N1023" s="314"/>
      <c r="O1023" s="314"/>
      <c r="P1023" s="314"/>
      <c r="Q1023" s="314"/>
      <c r="R1023" s="314"/>
      <c r="S1023" s="314"/>
      <c r="T1023" s="315"/>
      <c r="AT1023" s="311" t="s">
        <v>188</v>
      </c>
      <c r="AU1023" s="311" t="s">
        <v>77</v>
      </c>
      <c r="AV1023" s="310" t="s">
        <v>75</v>
      </c>
      <c r="AW1023" s="310" t="s">
        <v>31</v>
      </c>
      <c r="AX1023" s="310" t="s">
        <v>68</v>
      </c>
      <c r="AY1023" s="311" t="s">
        <v>177</v>
      </c>
    </row>
    <row r="1024" spans="2:65" s="302" customFormat="1">
      <c r="B1024" s="301"/>
      <c r="D1024" s="297" t="s">
        <v>188</v>
      </c>
      <c r="E1024" s="303" t="s">
        <v>5</v>
      </c>
      <c r="F1024" s="304" t="s">
        <v>1418</v>
      </c>
      <c r="H1024" s="305">
        <v>432.83</v>
      </c>
      <c r="L1024" s="301"/>
      <c r="M1024" s="306"/>
      <c r="N1024" s="307"/>
      <c r="O1024" s="307"/>
      <c r="P1024" s="307"/>
      <c r="Q1024" s="307"/>
      <c r="R1024" s="307"/>
      <c r="S1024" s="307"/>
      <c r="T1024" s="308"/>
      <c r="AT1024" s="303" t="s">
        <v>188</v>
      </c>
      <c r="AU1024" s="303" t="s">
        <v>77</v>
      </c>
      <c r="AV1024" s="302" t="s">
        <v>77</v>
      </c>
      <c r="AW1024" s="302" t="s">
        <v>31</v>
      </c>
      <c r="AX1024" s="302" t="s">
        <v>68</v>
      </c>
      <c r="AY1024" s="303" t="s">
        <v>177</v>
      </c>
    </row>
    <row r="1025" spans="2:65" s="317" customFormat="1">
      <c r="B1025" s="316"/>
      <c r="D1025" s="297" t="s">
        <v>188</v>
      </c>
      <c r="E1025" s="318" t="s">
        <v>5</v>
      </c>
      <c r="F1025" s="319" t="s">
        <v>191</v>
      </c>
      <c r="H1025" s="320">
        <v>432.83</v>
      </c>
      <c r="L1025" s="316"/>
      <c r="M1025" s="321"/>
      <c r="N1025" s="322"/>
      <c r="O1025" s="322"/>
      <c r="P1025" s="322"/>
      <c r="Q1025" s="322"/>
      <c r="R1025" s="322"/>
      <c r="S1025" s="322"/>
      <c r="T1025" s="323"/>
      <c r="AT1025" s="318" t="s">
        <v>188</v>
      </c>
      <c r="AU1025" s="318" t="s">
        <v>77</v>
      </c>
      <c r="AV1025" s="317" t="s">
        <v>184</v>
      </c>
      <c r="AW1025" s="317" t="s">
        <v>31</v>
      </c>
      <c r="AX1025" s="317" t="s">
        <v>75</v>
      </c>
      <c r="AY1025" s="318" t="s">
        <v>177</v>
      </c>
    </row>
    <row r="1026" spans="2:65" s="921" customFormat="1" ht="25.5" customHeight="1">
      <c r="B1026" s="207"/>
      <c r="C1026" s="324" t="s">
        <v>1419</v>
      </c>
      <c r="D1026" s="324" t="s">
        <v>440</v>
      </c>
      <c r="E1026" s="325" t="s">
        <v>983</v>
      </c>
      <c r="F1026" s="326" t="s">
        <v>984</v>
      </c>
      <c r="G1026" s="327" t="s">
        <v>225</v>
      </c>
      <c r="H1026" s="328">
        <v>52.978000000000002</v>
      </c>
      <c r="I1026" s="928"/>
      <c r="J1026" s="329">
        <f>ROUND(I1026*H1026,2)</f>
        <v>0</v>
      </c>
      <c r="K1026" s="326" t="s">
        <v>183</v>
      </c>
      <c r="L1026" s="330"/>
      <c r="M1026" s="331" t="s">
        <v>5</v>
      </c>
      <c r="N1026" s="332" t="s">
        <v>39</v>
      </c>
      <c r="O1026" s="294">
        <v>0</v>
      </c>
      <c r="P1026" s="294">
        <f>O1026*H1026</f>
        <v>0</v>
      </c>
      <c r="Q1026" s="294">
        <v>3.2000000000000001E-2</v>
      </c>
      <c r="R1026" s="294">
        <f>Q1026*H1026</f>
        <v>1.6952960000000001</v>
      </c>
      <c r="S1026" s="294">
        <v>0</v>
      </c>
      <c r="T1026" s="295">
        <f>S1026*H1026</f>
        <v>0</v>
      </c>
      <c r="AR1026" s="196" t="s">
        <v>351</v>
      </c>
      <c r="AT1026" s="196" t="s">
        <v>440</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278</v>
      </c>
      <c r="BM1026" s="196" t="s">
        <v>1420</v>
      </c>
    </row>
    <row r="1027" spans="2:65" s="302" customFormat="1">
      <c r="B1027" s="301"/>
      <c r="D1027" s="297" t="s">
        <v>188</v>
      </c>
      <c r="E1027" s="303" t="s">
        <v>5</v>
      </c>
      <c r="F1027" s="304" t="s">
        <v>1421</v>
      </c>
      <c r="H1027" s="305">
        <v>52.978000000000002</v>
      </c>
      <c r="L1027" s="301"/>
      <c r="M1027" s="306"/>
      <c r="N1027" s="307"/>
      <c r="O1027" s="307"/>
      <c r="P1027" s="307"/>
      <c r="Q1027" s="307"/>
      <c r="R1027" s="307"/>
      <c r="S1027" s="307"/>
      <c r="T1027" s="308"/>
      <c r="AT1027" s="303" t="s">
        <v>188</v>
      </c>
      <c r="AU1027" s="303" t="s">
        <v>77</v>
      </c>
      <c r="AV1027" s="302" t="s">
        <v>77</v>
      </c>
      <c r="AW1027" s="302" t="s">
        <v>31</v>
      </c>
      <c r="AX1027" s="302" t="s">
        <v>68</v>
      </c>
      <c r="AY1027" s="303" t="s">
        <v>177</v>
      </c>
    </row>
    <row r="1028" spans="2:65" s="317" customFormat="1">
      <c r="B1028" s="316"/>
      <c r="D1028" s="297" t="s">
        <v>188</v>
      </c>
      <c r="E1028" s="318" t="s">
        <v>5</v>
      </c>
      <c r="F1028" s="319" t="s">
        <v>191</v>
      </c>
      <c r="H1028" s="320">
        <v>52.978000000000002</v>
      </c>
      <c r="L1028" s="316"/>
      <c r="M1028" s="321"/>
      <c r="N1028" s="322"/>
      <c r="O1028" s="322"/>
      <c r="P1028" s="322"/>
      <c r="Q1028" s="322"/>
      <c r="R1028" s="322"/>
      <c r="S1028" s="322"/>
      <c r="T1028" s="323"/>
      <c r="AT1028" s="318" t="s">
        <v>188</v>
      </c>
      <c r="AU1028" s="318" t="s">
        <v>77</v>
      </c>
      <c r="AV1028" s="317" t="s">
        <v>184</v>
      </c>
      <c r="AW1028" s="317" t="s">
        <v>31</v>
      </c>
      <c r="AX1028" s="317" t="s">
        <v>75</v>
      </c>
      <c r="AY1028" s="318" t="s">
        <v>177</v>
      </c>
    </row>
    <row r="1029" spans="2:65" s="921" customFormat="1" ht="16.5" customHeight="1">
      <c r="B1029" s="207"/>
      <c r="C1029" s="286" t="s">
        <v>1422</v>
      </c>
      <c r="D1029" s="286" t="s">
        <v>179</v>
      </c>
      <c r="E1029" s="287" t="s">
        <v>1423</v>
      </c>
      <c r="F1029" s="288" t="s">
        <v>1424</v>
      </c>
      <c r="G1029" s="289" t="s">
        <v>906</v>
      </c>
      <c r="H1029" s="290">
        <v>756.93</v>
      </c>
      <c r="I1029" s="926"/>
      <c r="J1029" s="291">
        <f>ROUND(I1029*H1029,2)</f>
        <v>0</v>
      </c>
      <c r="K1029" s="288" t="s">
        <v>183</v>
      </c>
      <c r="L1029" s="207"/>
      <c r="M1029" s="292" t="s">
        <v>5</v>
      </c>
      <c r="N1029" s="293" t="s">
        <v>39</v>
      </c>
      <c r="O1029" s="294">
        <v>0.04</v>
      </c>
      <c r="P1029" s="294">
        <f>O1029*H1029</f>
        <v>30.277199999999997</v>
      </c>
      <c r="Q1029" s="294">
        <v>0</v>
      </c>
      <c r="R1029" s="294">
        <f>Q1029*H1029</f>
        <v>0</v>
      </c>
      <c r="S1029" s="294">
        <v>0</v>
      </c>
      <c r="T1029" s="295">
        <f>S1029*H1029</f>
        <v>0</v>
      </c>
      <c r="AR1029" s="196" t="s">
        <v>278</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278</v>
      </c>
      <c r="BM1029" s="196" t="s">
        <v>1425</v>
      </c>
    </row>
    <row r="1030" spans="2:65" s="921" customFormat="1" ht="40.5">
      <c r="B1030" s="207"/>
      <c r="D1030" s="297" t="s">
        <v>186</v>
      </c>
      <c r="F1030" s="298" t="s">
        <v>1401</v>
      </c>
      <c r="L1030" s="207"/>
      <c r="M1030" s="299"/>
      <c r="N1030" s="925"/>
      <c r="O1030" s="925"/>
      <c r="P1030" s="925"/>
      <c r="Q1030" s="925"/>
      <c r="R1030" s="925"/>
      <c r="S1030" s="925"/>
      <c r="T1030" s="300"/>
      <c r="AT1030" s="196" t="s">
        <v>186</v>
      </c>
      <c r="AU1030" s="196" t="s">
        <v>77</v>
      </c>
    </row>
    <row r="1031" spans="2:65" s="302" customFormat="1" ht="27">
      <c r="B1031" s="301"/>
      <c r="D1031" s="297" t="s">
        <v>188</v>
      </c>
      <c r="E1031" s="303" t="s">
        <v>5</v>
      </c>
      <c r="F1031" s="304" t="s">
        <v>1426</v>
      </c>
      <c r="H1031" s="305">
        <v>756.93</v>
      </c>
      <c r="L1031" s="301"/>
      <c r="M1031" s="306"/>
      <c r="N1031" s="307"/>
      <c r="O1031" s="307"/>
      <c r="P1031" s="307"/>
      <c r="Q1031" s="307"/>
      <c r="R1031" s="307"/>
      <c r="S1031" s="307"/>
      <c r="T1031" s="308"/>
      <c r="AT1031" s="303" t="s">
        <v>188</v>
      </c>
      <c r="AU1031" s="303" t="s">
        <v>77</v>
      </c>
      <c r="AV1031" s="302" t="s">
        <v>77</v>
      </c>
      <c r="AW1031" s="302" t="s">
        <v>31</v>
      </c>
      <c r="AX1031" s="302" t="s">
        <v>68</v>
      </c>
      <c r="AY1031" s="303" t="s">
        <v>177</v>
      </c>
    </row>
    <row r="1032" spans="2:65" s="317" customFormat="1">
      <c r="B1032" s="316"/>
      <c r="D1032" s="297" t="s">
        <v>188</v>
      </c>
      <c r="E1032" s="318" t="s">
        <v>5</v>
      </c>
      <c r="F1032" s="319" t="s">
        <v>191</v>
      </c>
      <c r="H1032" s="320">
        <v>756.93</v>
      </c>
      <c r="L1032" s="316"/>
      <c r="M1032" s="321"/>
      <c r="N1032" s="322"/>
      <c r="O1032" s="322"/>
      <c r="P1032" s="322"/>
      <c r="Q1032" s="322"/>
      <c r="R1032" s="322"/>
      <c r="S1032" s="322"/>
      <c r="T1032" s="323"/>
      <c r="AT1032" s="318" t="s">
        <v>188</v>
      </c>
      <c r="AU1032" s="318" t="s">
        <v>77</v>
      </c>
      <c r="AV1032" s="317" t="s">
        <v>184</v>
      </c>
      <c r="AW1032" s="317" t="s">
        <v>31</v>
      </c>
      <c r="AX1032" s="317" t="s">
        <v>75</v>
      </c>
      <c r="AY1032" s="318" t="s">
        <v>177</v>
      </c>
    </row>
    <row r="1033" spans="2:65" s="921" customFormat="1" ht="16.5" customHeight="1">
      <c r="B1033" s="207"/>
      <c r="C1033" s="324" t="s">
        <v>1427</v>
      </c>
      <c r="D1033" s="324" t="s">
        <v>440</v>
      </c>
      <c r="E1033" s="325" t="s">
        <v>1428</v>
      </c>
      <c r="F1033" s="326" t="s">
        <v>1429</v>
      </c>
      <c r="G1033" s="327" t="s">
        <v>906</v>
      </c>
      <c r="H1033" s="328">
        <v>756.93</v>
      </c>
      <c r="I1033" s="928"/>
      <c r="J1033" s="329">
        <f>ROUND(I1033*H1033,2)</f>
        <v>0</v>
      </c>
      <c r="K1033" s="326" t="s">
        <v>183</v>
      </c>
      <c r="L1033" s="330"/>
      <c r="M1033" s="331" t="s">
        <v>5</v>
      </c>
      <c r="N1033" s="332" t="s">
        <v>39</v>
      </c>
      <c r="O1033" s="294">
        <v>0</v>
      </c>
      <c r="P1033" s="294">
        <f>O1033*H1033</f>
        <v>0</v>
      </c>
      <c r="Q1033" s="294">
        <v>2.0000000000000002E-5</v>
      </c>
      <c r="R1033" s="294">
        <f>Q1033*H1033</f>
        <v>1.51386E-2</v>
      </c>
      <c r="S1033" s="294">
        <v>0</v>
      </c>
      <c r="T1033" s="295">
        <f>S1033*H1033</f>
        <v>0</v>
      </c>
      <c r="AR1033" s="196" t="s">
        <v>351</v>
      </c>
      <c r="AT1033" s="196" t="s">
        <v>440</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278</v>
      </c>
      <c r="BM1033" s="196" t="s">
        <v>1430</v>
      </c>
    </row>
    <row r="1034" spans="2:65" s="921" customFormat="1" ht="25.5" customHeight="1">
      <c r="B1034" s="207"/>
      <c r="C1034" s="286" t="s">
        <v>1431</v>
      </c>
      <c r="D1034" s="286" t="s">
        <v>179</v>
      </c>
      <c r="E1034" s="287" t="s">
        <v>1432</v>
      </c>
      <c r="F1034" s="288" t="s">
        <v>1433</v>
      </c>
      <c r="G1034" s="289" t="s">
        <v>182</v>
      </c>
      <c r="H1034" s="290">
        <v>129.69</v>
      </c>
      <c r="I1034" s="926"/>
      <c r="J1034" s="291">
        <f>ROUND(I1034*H1034,2)</f>
        <v>0</v>
      </c>
      <c r="K1034" s="288" t="s">
        <v>183</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278</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278</v>
      </c>
      <c r="BM1034" s="196" t="s">
        <v>1434</v>
      </c>
    </row>
    <row r="1035" spans="2:65" s="921" customFormat="1" ht="81">
      <c r="B1035" s="207"/>
      <c r="D1035" s="297" t="s">
        <v>186</v>
      </c>
      <c r="F1035" s="298" t="s">
        <v>1435</v>
      </c>
      <c r="L1035" s="207"/>
      <c r="M1035" s="299"/>
      <c r="N1035" s="925"/>
      <c r="O1035" s="925"/>
      <c r="P1035" s="925"/>
      <c r="Q1035" s="925"/>
      <c r="R1035" s="925"/>
      <c r="S1035" s="925"/>
      <c r="T1035" s="300"/>
      <c r="AT1035" s="196" t="s">
        <v>186</v>
      </c>
      <c r="AU1035" s="196" t="s">
        <v>77</v>
      </c>
    </row>
    <row r="1036" spans="2:65" s="302" customFormat="1" ht="27">
      <c r="B1036" s="301"/>
      <c r="D1036" s="297" t="s">
        <v>188</v>
      </c>
      <c r="E1036" s="303" t="s">
        <v>5</v>
      </c>
      <c r="F1036" s="304" t="s">
        <v>1436</v>
      </c>
      <c r="H1036" s="305">
        <v>101.255</v>
      </c>
      <c r="L1036" s="301"/>
      <c r="M1036" s="306"/>
      <c r="N1036" s="307"/>
      <c r="O1036" s="307"/>
      <c r="P1036" s="307"/>
      <c r="Q1036" s="307"/>
      <c r="R1036" s="307"/>
      <c r="S1036" s="307"/>
      <c r="T1036" s="308"/>
      <c r="AT1036" s="303" t="s">
        <v>188</v>
      </c>
      <c r="AU1036" s="303" t="s">
        <v>77</v>
      </c>
      <c r="AV1036" s="302" t="s">
        <v>77</v>
      </c>
      <c r="AW1036" s="302" t="s">
        <v>31</v>
      </c>
      <c r="AX1036" s="302" t="s">
        <v>68</v>
      </c>
      <c r="AY1036" s="303" t="s">
        <v>177</v>
      </c>
    </row>
    <row r="1037" spans="2:65" s="302" customFormat="1">
      <c r="B1037" s="301"/>
      <c r="D1037" s="297" t="s">
        <v>188</v>
      </c>
      <c r="E1037" s="303" t="s">
        <v>5</v>
      </c>
      <c r="F1037" s="304" t="s">
        <v>1437</v>
      </c>
      <c r="H1037" s="305">
        <v>28.434999999999999</v>
      </c>
      <c r="L1037" s="301"/>
      <c r="M1037" s="306"/>
      <c r="N1037" s="307"/>
      <c r="O1037" s="307"/>
      <c r="P1037" s="307"/>
      <c r="Q1037" s="307"/>
      <c r="R1037" s="307"/>
      <c r="S1037" s="307"/>
      <c r="T1037" s="308"/>
      <c r="AT1037" s="303" t="s">
        <v>188</v>
      </c>
      <c r="AU1037" s="303" t="s">
        <v>77</v>
      </c>
      <c r="AV1037" s="302" t="s">
        <v>77</v>
      </c>
      <c r="AW1037" s="302" t="s">
        <v>31</v>
      </c>
      <c r="AX1037" s="302" t="s">
        <v>68</v>
      </c>
      <c r="AY1037" s="303" t="s">
        <v>177</v>
      </c>
    </row>
    <row r="1038" spans="2:65" s="310" customFormat="1">
      <c r="B1038" s="309"/>
      <c r="D1038" s="297" t="s">
        <v>188</v>
      </c>
      <c r="E1038" s="311" t="s">
        <v>5</v>
      </c>
      <c r="F1038" s="312" t="s">
        <v>1438</v>
      </c>
      <c r="H1038" s="311" t="s">
        <v>5</v>
      </c>
      <c r="L1038" s="309"/>
      <c r="M1038" s="313"/>
      <c r="N1038" s="314"/>
      <c r="O1038" s="314"/>
      <c r="P1038" s="314"/>
      <c r="Q1038" s="314"/>
      <c r="R1038" s="314"/>
      <c r="S1038" s="314"/>
      <c r="T1038" s="315"/>
      <c r="AT1038" s="311" t="s">
        <v>188</v>
      </c>
      <c r="AU1038" s="311" t="s">
        <v>77</v>
      </c>
      <c r="AV1038" s="310" t="s">
        <v>75</v>
      </c>
      <c r="AW1038" s="310" t="s">
        <v>31</v>
      </c>
      <c r="AX1038" s="310" t="s">
        <v>68</v>
      </c>
      <c r="AY1038" s="311" t="s">
        <v>177</v>
      </c>
    </row>
    <row r="1039" spans="2:65" s="317" customFormat="1">
      <c r="B1039" s="316"/>
      <c r="D1039" s="297" t="s">
        <v>188</v>
      </c>
      <c r="E1039" s="318" t="s">
        <v>5</v>
      </c>
      <c r="F1039" s="319" t="s">
        <v>191</v>
      </c>
      <c r="H1039" s="320">
        <v>129.69</v>
      </c>
      <c r="L1039" s="316"/>
      <c r="M1039" s="321"/>
      <c r="N1039" s="322"/>
      <c r="O1039" s="322"/>
      <c r="P1039" s="322"/>
      <c r="Q1039" s="322"/>
      <c r="R1039" s="322"/>
      <c r="S1039" s="322"/>
      <c r="T1039" s="323"/>
      <c r="AT1039" s="318" t="s">
        <v>188</v>
      </c>
      <c r="AU1039" s="318" t="s">
        <v>77</v>
      </c>
      <c r="AV1039" s="317" t="s">
        <v>184</v>
      </c>
      <c r="AW1039" s="317" t="s">
        <v>31</v>
      </c>
      <c r="AX1039" s="317" t="s">
        <v>75</v>
      </c>
      <c r="AY1039" s="318" t="s">
        <v>177</v>
      </c>
    </row>
    <row r="1040" spans="2:65" s="921" customFormat="1" ht="25.5" customHeight="1">
      <c r="B1040" s="207"/>
      <c r="C1040" s="324" t="s">
        <v>1439</v>
      </c>
      <c r="D1040" s="324" t="s">
        <v>440</v>
      </c>
      <c r="E1040" s="325" t="s">
        <v>1440</v>
      </c>
      <c r="F1040" s="326" t="s">
        <v>1441</v>
      </c>
      <c r="G1040" s="327" t="s">
        <v>182</v>
      </c>
      <c r="H1040" s="328">
        <v>132.28399999999999</v>
      </c>
      <c r="I1040" s="928"/>
      <c r="J1040" s="329">
        <f>ROUND(I1040*H1040,2)</f>
        <v>0</v>
      </c>
      <c r="K1040" s="326" t="s">
        <v>183</v>
      </c>
      <c r="L1040" s="330"/>
      <c r="M1040" s="331" t="s">
        <v>5</v>
      </c>
      <c r="N1040" s="332" t="s">
        <v>39</v>
      </c>
      <c r="O1040" s="294">
        <v>0</v>
      </c>
      <c r="P1040" s="294">
        <f>O1040*H1040</f>
        <v>0</v>
      </c>
      <c r="Q1040" s="294">
        <v>3.0000000000000001E-3</v>
      </c>
      <c r="R1040" s="294">
        <f>Q1040*H1040</f>
        <v>0.39685199999999998</v>
      </c>
      <c r="S1040" s="294">
        <v>0</v>
      </c>
      <c r="T1040" s="295">
        <f>S1040*H1040</f>
        <v>0</v>
      </c>
      <c r="AR1040" s="196" t="s">
        <v>351</v>
      </c>
      <c r="AT1040" s="196" t="s">
        <v>440</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278</v>
      </c>
      <c r="BM1040" s="196" t="s">
        <v>1442</v>
      </c>
    </row>
    <row r="1041" spans="2:65" s="302" customFormat="1">
      <c r="B1041" s="301"/>
      <c r="D1041" s="297" t="s">
        <v>188</v>
      </c>
      <c r="F1041" s="304" t="s">
        <v>1443</v>
      </c>
      <c r="H1041" s="305">
        <v>132.28399999999999</v>
      </c>
      <c r="L1041" s="301"/>
      <c r="M1041" s="306"/>
      <c r="N1041" s="307"/>
      <c r="O1041" s="307"/>
      <c r="P1041" s="307"/>
      <c r="Q1041" s="307"/>
      <c r="R1041" s="307"/>
      <c r="S1041" s="307"/>
      <c r="T1041" s="308"/>
      <c r="AT1041" s="303" t="s">
        <v>188</v>
      </c>
      <c r="AU1041" s="303" t="s">
        <v>77</v>
      </c>
      <c r="AV1041" s="302" t="s">
        <v>77</v>
      </c>
      <c r="AW1041" s="302" t="s">
        <v>6</v>
      </c>
      <c r="AX1041" s="302" t="s">
        <v>75</v>
      </c>
      <c r="AY1041" s="303" t="s">
        <v>177</v>
      </c>
    </row>
    <row r="1042" spans="2:65" s="921" customFormat="1" ht="25.5" customHeight="1">
      <c r="B1042" s="207"/>
      <c r="C1042" s="286" t="s">
        <v>1444</v>
      </c>
      <c r="D1042" s="286" t="s">
        <v>179</v>
      </c>
      <c r="E1042" s="287" t="s">
        <v>1432</v>
      </c>
      <c r="F1042" s="288" t="s">
        <v>1433</v>
      </c>
      <c r="G1042" s="289" t="s">
        <v>182</v>
      </c>
      <c r="H1042" s="290">
        <v>196.64</v>
      </c>
      <c r="I1042" s="926"/>
      <c r="J1042" s="291">
        <f>ROUND(I1042*H1042,2)</f>
        <v>0</v>
      </c>
      <c r="K1042" s="288" t="s">
        <v>183</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278</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278</v>
      </c>
      <c r="BM1042" s="196" t="s">
        <v>1445</v>
      </c>
    </row>
    <row r="1043" spans="2:65" s="921" customFormat="1" ht="81">
      <c r="B1043" s="207"/>
      <c r="D1043" s="297" t="s">
        <v>186</v>
      </c>
      <c r="F1043" s="298" t="s">
        <v>1435</v>
      </c>
      <c r="L1043" s="207"/>
      <c r="M1043" s="299"/>
      <c r="N1043" s="925"/>
      <c r="O1043" s="925"/>
      <c r="P1043" s="925"/>
      <c r="Q1043" s="925"/>
      <c r="R1043" s="925"/>
      <c r="S1043" s="925"/>
      <c r="T1043" s="300"/>
      <c r="AT1043" s="196" t="s">
        <v>186</v>
      </c>
      <c r="AU1043" s="196" t="s">
        <v>77</v>
      </c>
    </row>
    <row r="1044" spans="2:65" s="310" customFormat="1">
      <c r="B1044" s="309"/>
      <c r="D1044" s="297" t="s">
        <v>188</v>
      </c>
      <c r="E1044" s="311" t="s">
        <v>5</v>
      </c>
      <c r="F1044" s="312" t="s">
        <v>1446</v>
      </c>
      <c r="H1044" s="311" t="s">
        <v>5</v>
      </c>
      <c r="L1044" s="309"/>
      <c r="M1044" s="313"/>
      <c r="N1044" s="314"/>
      <c r="O1044" s="314"/>
      <c r="P1044" s="314"/>
      <c r="Q1044" s="314"/>
      <c r="R1044" s="314"/>
      <c r="S1044" s="314"/>
      <c r="T1044" s="315"/>
      <c r="AT1044" s="311" t="s">
        <v>188</v>
      </c>
      <c r="AU1044" s="311" t="s">
        <v>77</v>
      </c>
      <c r="AV1044" s="310" t="s">
        <v>75</v>
      </c>
      <c r="AW1044" s="310" t="s">
        <v>31</v>
      </c>
      <c r="AX1044" s="310" t="s">
        <v>68</v>
      </c>
      <c r="AY1044" s="311" t="s">
        <v>177</v>
      </c>
    </row>
    <row r="1045" spans="2:65" s="302" customFormat="1">
      <c r="B1045" s="301"/>
      <c r="D1045" s="297" t="s">
        <v>188</v>
      </c>
      <c r="E1045" s="303" t="s">
        <v>5</v>
      </c>
      <c r="F1045" s="304" t="s">
        <v>1447</v>
      </c>
      <c r="H1045" s="305">
        <v>196.64</v>
      </c>
      <c r="L1045" s="301"/>
      <c r="M1045" s="306"/>
      <c r="N1045" s="307"/>
      <c r="O1045" s="307"/>
      <c r="P1045" s="307"/>
      <c r="Q1045" s="307"/>
      <c r="R1045" s="307"/>
      <c r="S1045" s="307"/>
      <c r="T1045" s="308"/>
      <c r="AT1045" s="303" t="s">
        <v>188</v>
      </c>
      <c r="AU1045" s="303" t="s">
        <v>77</v>
      </c>
      <c r="AV1045" s="302" t="s">
        <v>77</v>
      </c>
      <c r="AW1045" s="302" t="s">
        <v>31</v>
      </c>
      <c r="AX1045" s="302" t="s">
        <v>68</v>
      </c>
      <c r="AY1045" s="303" t="s">
        <v>177</v>
      </c>
    </row>
    <row r="1046" spans="2:65" s="317" customFormat="1">
      <c r="B1046" s="316"/>
      <c r="D1046" s="297" t="s">
        <v>188</v>
      </c>
      <c r="E1046" s="318" t="s">
        <v>5</v>
      </c>
      <c r="F1046" s="319" t="s">
        <v>191</v>
      </c>
      <c r="H1046" s="320">
        <v>196.64</v>
      </c>
      <c r="L1046" s="316"/>
      <c r="M1046" s="321"/>
      <c r="N1046" s="322"/>
      <c r="O1046" s="322"/>
      <c r="P1046" s="322"/>
      <c r="Q1046" s="322"/>
      <c r="R1046" s="322"/>
      <c r="S1046" s="322"/>
      <c r="T1046" s="323"/>
      <c r="AT1046" s="318" t="s">
        <v>188</v>
      </c>
      <c r="AU1046" s="318" t="s">
        <v>77</v>
      </c>
      <c r="AV1046" s="317" t="s">
        <v>184</v>
      </c>
      <c r="AW1046" s="317" t="s">
        <v>31</v>
      </c>
      <c r="AX1046" s="317" t="s">
        <v>75</v>
      </c>
      <c r="AY1046" s="318" t="s">
        <v>177</v>
      </c>
    </row>
    <row r="1047" spans="2:65" s="921" customFormat="1" ht="25.5" customHeight="1">
      <c r="B1047" s="207"/>
      <c r="C1047" s="324" t="s">
        <v>1448</v>
      </c>
      <c r="D1047" s="324" t="s">
        <v>440</v>
      </c>
      <c r="E1047" s="325" t="s">
        <v>1449</v>
      </c>
      <c r="F1047" s="326" t="s">
        <v>1450</v>
      </c>
      <c r="G1047" s="327" t="s">
        <v>182</v>
      </c>
      <c r="H1047" s="328">
        <v>200.57300000000001</v>
      </c>
      <c r="I1047" s="928"/>
      <c r="J1047" s="329">
        <f>ROUND(I1047*H1047,2)</f>
        <v>0</v>
      </c>
      <c r="K1047" s="326" t="s">
        <v>183</v>
      </c>
      <c r="L1047" s="330"/>
      <c r="M1047" s="331" t="s">
        <v>5</v>
      </c>
      <c r="N1047" s="332" t="s">
        <v>39</v>
      </c>
      <c r="O1047" s="294">
        <v>0</v>
      </c>
      <c r="P1047" s="294">
        <f>O1047*H1047</f>
        <v>0</v>
      </c>
      <c r="Q1047" s="294">
        <v>2.3999999999999998E-3</v>
      </c>
      <c r="R1047" s="294">
        <f>Q1047*H1047</f>
        <v>0.4813752</v>
      </c>
      <c r="S1047" s="294">
        <v>0</v>
      </c>
      <c r="T1047" s="295">
        <f>S1047*H1047</f>
        <v>0</v>
      </c>
      <c r="AR1047" s="196" t="s">
        <v>351</v>
      </c>
      <c r="AT1047" s="196" t="s">
        <v>440</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278</v>
      </c>
      <c r="BM1047" s="196" t="s">
        <v>1451</v>
      </c>
    </row>
    <row r="1048" spans="2:65" s="302" customFormat="1">
      <c r="B1048" s="301"/>
      <c r="D1048" s="297" t="s">
        <v>188</v>
      </c>
      <c r="F1048" s="304" t="s">
        <v>1452</v>
      </c>
      <c r="H1048" s="305">
        <v>200.57300000000001</v>
      </c>
      <c r="L1048" s="301"/>
      <c r="M1048" s="306"/>
      <c r="N1048" s="307"/>
      <c r="O1048" s="307"/>
      <c r="P1048" s="307"/>
      <c r="Q1048" s="307"/>
      <c r="R1048" s="307"/>
      <c r="S1048" s="307"/>
      <c r="T1048" s="308"/>
      <c r="AT1048" s="303" t="s">
        <v>188</v>
      </c>
      <c r="AU1048" s="303" t="s">
        <v>77</v>
      </c>
      <c r="AV1048" s="302" t="s">
        <v>77</v>
      </c>
      <c r="AW1048" s="302" t="s">
        <v>6</v>
      </c>
      <c r="AX1048" s="302" t="s">
        <v>75</v>
      </c>
      <c r="AY1048" s="303" t="s">
        <v>177</v>
      </c>
    </row>
    <row r="1049" spans="2:65" s="921" customFormat="1" ht="25.5" customHeight="1">
      <c r="B1049" s="207"/>
      <c r="C1049" s="286" t="s">
        <v>1453</v>
      </c>
      <c r="D1049" s="286" t="s">
        <v>179</v>
      </c>
      <c r="E1049" s="287" t="s">
        <v>1454</v>
      </c>
      <c r="F1049" s="288" t="s">
        <v>1455</v>
      </c>
      <c r="G1049" s="289" t="s">
        <v>182</v>
      </c>
      <c r="H1049" s="290">
        <v>602.88</v>
      </c>
      <c r="I1049" s="926"/>
      <c r="J1049" s="291">
        <f>ROUND(I1049*H1049,2)</f>
        <v>0</v>
      </c>
      <c r="K1049" s="288" t="s">
        <v>183</v>
      </c>
      <c r="L1049" s="207"/>
      <c r="M1049" s="292" t="s">
        <v>5</v>
      </c>
      <c r="N1049" s="293" t="s">
        <v>39</v>
      </c>
      <c r="O1049" s="294">
        <v>0.09</v>
      </c>
      <c r="P1049" s="294">
        <f>O1049*H1049</f>
        <v>54.2592</v>
      </c>
      <c r="Q1049" s="294">
        <v>0</v>
      </c>
      <c r="R1049" s="294">
        <f>Q1049*H1049</f>
        <v>0</v>
      </c>
      <c r="S1049" s="294">
        <v>0</v>
      </c>
      <c r="T1049" s="295">
        <f>S1049*H1049</f>
        <v>0</v>
      </c>
      <c r="AR1049" s="196" t="s">
        <v>278</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278</v>
      </c>
      <c r="BM1049" s="196" t="s">
        <v>1456</v>
      </c>
    </row>
    <row r="1050" spans="2:65" s="921" customFormat="1" ht="67.5">
      <c r="B1050" s="207"/>
      <c r="D1050" s="297" t="s">
        <v>186</v>
      </c>
      <c r="F1050" s="298" t="s">
        <v>1457</v>
      </c>
      <c r="L1050" s="207"/>
      <c r="M1050" s="299"/>
      <c r="N1050" s="925"/>
      <c r="O1050" s="925"/>
      <c r="P1050" s="925"/>
      <c r="Q1050" s="925"/>
      <c r="R1050" s="925"/>
      <c r="S1050" s="925"/>
      <c r="T1050" s="300"/>
      <c r="AT1050" s="196" t="s">
        <v>186</v>
      </c>
      <c r="AU1050" s="196" t="s">
        <v>77</v>
      </c>
    </row>
    <row r="1051" spans="2:65" s="302" customFormat="1">
      <c r="B1051" s="301"/>
      <c r="D1051" s="297" t="s">
        <v>188</v>
      </c>
      <c r="E1051" s="303" t="s">
        <v>5</v>
      </c>
      <c r="F1051" s="304" t="s">
        <v>1458</v>
      </c>
      <c r="H1051" s="305">
        <v>602.88</v>
      </c>
      <c r="L1051" s="301"/>
      <c r="M1051" s="306"/>
      <c r="N1051" s="307"/>
      <c r="O1051" s="307"/>
      <c r="P1051" s="307"/>
      <c r="Q1051" s="307"/>
      <c r="R1051" s="307"/>
      <c r="S1051" s="307"/>
      <c r="T1051" s="308"/>
      <c r="AT1051" s="303" t="s">
        <v>188</v>
      </c>
      <c r="AU1051" s="303" t="s">
        <v>77</v>
      </c>
      <c r="AV1051" s="302" t="s">
        <v>77</v>
      </c>
      <c r="AW1051" s="302" t="s">
        <v>31</v>
      </c>
      <c r="AX1051" s="302" t="s">
        <v>68</v>
      </c>
      <c r="AY1051" s="303" t="s">
        <v>177</v>
      </c>
    </row>
    <row r="1052" spans="2:65" s="317" customFormat="1">
      <c r="B1052" s="316"/>
      <c r="D1052" s="297" t="s">
        <v>188</v>
      </c>
      <c r="E1052" s="318" t="s">
        <v>5</v>
      </c>
      <c r="F1052" s="319" t="s">
        <v>191</v>
      </c>
      <c r="H1052" s="320">
        <v>602.88</v>
      </c>
      <c r="L1052" s="316"/>
      <c r="M1052" s="321"/>
      <c r="N1052" s="322"/>
      <c r="O1052" s="322"/>
      <c r="P1052" s="322"/>
      <c r="Q1052" s="322"/>
      <c r="R1052" s="322"/>
      <c r="S1052" s="322"/>
      <c r="T1052" s="323"/>
      <c r="AT1052" s="318" t="s">
        <v>188</v>
      </c>
      <c r="AU1052" s="318" t="s">
        <v>77</v>
      </c>
      <c r="AV1052" s="317" t="s">
        <v>184</v>
      </c>
      <c r="AW1052" s="317" t="s">
        <v>31</v>
      </c>
      <c r="AX1052" s="317" t="s">
        <v>75</v>
      </c>
      <c r="AY1052" s="318" t="s">
        <v>177</v>
      </c>
    </row>
    <row r="1053" spans="2:65" s="921" customFormat="1" ht="16.5" customHeight="1">
      <c r="B1053" s="207"/>
      <c r="C1053" s="324" t="s">
        <v>1459</v>
      </c>
      <c r="D1053" s="324" t="s">
        <v>440</v>
      </c>
      <c r="E1053" s="325" t="s">
        <v>1460</v>
      </c>
      <c r="F1053" s="326" t="s">
        <v>1461</v>
      </c>
      <c r="G1053" s="327" t="s">
        <v>182</v>
      </c>
      <c r="H1053" s="328">
        <v>614.93799999999999</v>
      </c>
      <c r="I1053" s="928"/>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351</v>
      </c>
      <c r="AT1053" s="196" t="s">
        <v>440</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278</v>
      </c>
      <c r="BM1053" s="196" t="s">
        <v>1462</v>
      </c>
    </row>
    <row r="1054" spans="2:65" s="302" customFormat="1">
      <c r="B1054" s="301"/>
      <c r="D1054" s="297" t="s">
        <v>188</v>
      </c>
      <c r="F1054" s="304" t="s">
        <v>1463</v>
      </c>
      <c r="H1054" s="305">
        <v>614.93799999999999</v>
      </c>
      <c r="L1054" s="301"/>
      <c r="M1054" s="306"/>
      <c r="N1054" s="307"/>
      <c r="O1054" s="307"/>
      <c r="P1054" s="307"/>
      <c r="Q1054" s="307"/>
      <c r="R1054" s="307"/>
      <c r="S1054" s="307"/>
      <c r="T1054" s="308"/>
      <c r="AT1054" s="303" t="s">
        <v>188</v>
      </c>
      <c r="AU1054" s="303" t="s">
        <v>77</v>
      </c>
      <c r="AV1054" s="302" t="s">
        <v>77</v>
      </c>
      <c r="AW1054" s="302" t="s">
        <v>6</v>
      </c>
      <c r="AX1054" s="302" t="s">
        <v>75</v>
      </c>
      <c r="AY1054" s="303" t="s">
        <v>177</v>
      </c>
    </row>
    <row r="1055" spans="2:65" s="921" customFormat="1" ht="38.25" customHeight="1">
      <c r="B1055" s="207"/>
      <c r="C1055" s="286" t="s">
        <v>1464</v>
      </c>
      <c r="D1055" s="286" t="s">
        <v>179</v>
      </c>
      <c r="E1055" s="287" t="s">
        <v>1465</v>
      </c>
      <c r="F1055" s="288" t="s">
        <v>1466</v>
      </c>
      <c r="G1055" s="289" t="s">
        <v>182</v>
      </c>
      <c r="H1055" s="290">
        <v>602.88</v>
      </c>
      <c r="I1055" s="926"/>
      <c r="J1055" s="291">
        <f>ROUND(I1055*H1055,2)</f>
        <v>0</v>
      </c>
      <c r="K1055" s="288" t="s">
        <v>183</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278</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278</v>
      </c>
      <c r="BM1055" s="196" t="s">
        <v>1467</v>
      </c>
    </row>
    <row r="1056" spans="2:65" s="921" customFormat="1" ht="67.5">
      <c r="B1056" s="207"/>
      <c r="D1056" s="297" t="s">
        <v>186</v>
      </c>
      <c r="F1056" s="298" t="s">
        <v>1457</v>
      </c>
      <c r="L1056" s="207"/>
      <c r="M1056" s="299"/>
      <c r="N1056" s="925"/>
      <c r="O1056" s="925"/>
      <c r="P1056" s="925"/>
      <c r="Q1056" s="925"/>
      <c r="R1056" s="925"/>
      <c r="S1056" s="925"/>
      <c r="T1056" s="300"/>
      <c r="AT1056" s="196" t="s">
        <v>186</v>
      </c>
      <c r="AU1056" s="196" t="s">
        <v>77</v>
      </c>
    </row>
    <row r="1057" spans="2:65" s="302" customFormat="1">
      <c r="B1057" s="301"/>
      <c r="D1057" s="297" t="s">
        <v>188</v>
      </c>
      <c r="E1057" s="303" t="s">
        <v>5</v>
      </c>
      <c r="F1057" s="304" t="s">
        <v>1468</v>
      </c>
      <c r="H1057" s="305">
        <v>139.52000000000001</v>
      </c>
      <c r="L1057" s="301"/>
      <c r="M1057" s="306"/>
      <c r="N1057" s="307"/>
      <c r="O1057" s="307"/>
      <c r="P1057" s="307"/>
      <c r="Q1057" s="307"/>
      <c r="R1057" s="307"/>
      <c r="S1057" s="307"/>
      <c r="T1057" s="308"/>
      <c r="AT1057" s="303" t="s">
        <v>188</v>
      </c>
      <c r="AU1057" s="303" t="s">
        <v>77</v>
      </c>
      <c r="AV1057" s="302" t="s">
        <v>77</v>
      </c>
      <c r="AW1057" s="302" t="s">
        <v>31</v>
      </c>
      <c r="AX1057" s="302" t="s">
        <v>68</v>
      </c>
      <c r="AY1057" s="303" t="s">
        <v>177</v>
      </c>
    </row>
    <row r="1058" spans="2:65" s="302" customFormat="1">
      <c r="B1058" s="301"/>
      <c r="D1058" s="297" t="s">
        <v>188</v>
      </c>
      <c r="E1058" s="303" t="s">
        <v>5</v>
      </c>
      <c r="F1058" s="304" t="s">
        <v>1469</v>
      </c>
      <c r="H1058" s="305">
        <v>463.36</v>
      </c>
      <c r="L1058" s="301"/>
      <c r="M1058" s="306"/>
      <c r="N1058" s="307"/>
      <c r="O1058" s="307"/>
      <c r="P1058" s="307"/>
      <c r="Q1058" s="307"/>
      <c r="R1058" s="307"/>
      <c r="S1058" s="307"/>
      <c r="T1058" s="308"/>
      <c r="AT1058" s="303" t="s">
        <v>188</v>
      </c>
      <c r="AU1058" s="303" t="s">
        <v>77</v>
      </c>
      <c r="AV1058" s="302" t="s">
        <v>77</v>
      </c>
      <c r="AW1058" s="302" t="s">
        <v>31</v>
      </c>
      <c r="AX1058" s="302" t="s">
        <v>68</v>
      </c>
      <c r="AY1058" s="303" t="s">
        <v>177</v>
      </c>
    </row>
    <row r="1059" spans="2:65" s="317" customFormat="1">
      <c r="B1059" s="316"/>
      <c r="D1059" s="297" t="s">
        <v>188</v>
      </c>
      <c r="E1059" s="318" t="s">
        <v>5</v>
      </c>
      <c r="F1059" s="319" t="s">
        <v>191</v>
      </c>
      <c r="H1059" s="320">
        <v>602.88</v>
      </c>
      <c r="L1059" s="316"/>
      <c r="M1059" s="321"/>
      <c r="N1059" s="322"/>
      <c r="O1059" s="322"/>
      <c r="P1059" s="322"/>
      <c r="Q1059" s="322"/>
      <c r="R1059" s="322"/>
      <c r="S1059" s="322"/>
      <c r="T1059" s="323"/>
      <c r="AT1059" s="318" t="s">
        <v>188</v>
      </c>
      <c r="AU1059" s="318" t="s">
        <v>77</v>
      </c>
      <c r="AV1059" s="317" t="s">
        <v>184</v>
      </c>
      <c r="AW1059" s="317" t="s">
        <v>31</v>
      </c>
      <c r="AX1059" s="317" t="s">
        <v>75</v>
      </c>
      <c r="AY1059" s="318" t="s">
        <v>177</v>
      </c>
    </row>
    <row r="1060" spans="2:65" s="921" customFormat="1" ht="16.5" customHeight="1">
      <c r="B1060" s="207"/>
      <c r="C1060" s="324" t="s">
        <v>1470</v>
      </c>
      <c r="D1060" s="324" t="s">
        <v>440</v>
      </c>
      <c r="E1060" s="325" t="s">
        <v>1471</v>
      </c>
      <c r="F1060" s="326" t="s">
        <v>1472</v>
      </c>
      <c r="G1060" s="327" t="s">
        <v>182</v>
      </c>
      <c r="H1060" s="328">
        <v>614.93799999999999</v>
      </c>
      <c r="I1060" s="928"/>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351</v>
      </c>
      <c r="AT1060" s="196" t="s">
        <v>440</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278</v>
      </c>
      <c r="BM1060" s="196" t="s">
        <v>1473</v>
      </c>
    </row>
    <row r="1061" spans="2:65" s="302" customFormat="1">
      <c r="B1061" s="301"/>
      <c r="D1061" s="297" t="s">
        <v>188</v>
      </c>
      <c r="F1061" s="304" t="s">
        <v>1463</v>
      </c>
      <c r="H1061" s="305">
        <v>614.93799999999999</v>
      </c>
      <c r="L1061" s="301"/>
      <c r="M1061" s="306"/>
      <c r="N1061" s="307"/>
      <c r="O1061" s="307"/>
      <c r="P1061" s="307"/>
      <c r="Q1061" s="307"/>
      <c r="R1061" s="307"/>
      <c r="S1061" s="307"/>
      <c r="T1061" s="308"/>
      <c r="AT1061" s="303" t="s">
        <v>188</v>
      </c>
      <c r="AU1061" s="303" t="s">
        <v>77</v>
      </c>
      <c r="AV1061" s="302" t="s">
        <v>77</v>
      </c>
      <c r="AW1061" s="302" t="s">
        <v>6</v>
      </c>
      <c r="AX1061" s="302" t="s">
        <v>75</v>
      </c>
      <c r="AY1061" s="303" t="s">
        <v>177</v>
      </c>
    </row>
    <row r="1062" spans="2:65" s="921" customFormat="1" ht="25.5" customHeight="1">
      <c r="B1062" s="207"/>
      <c r="C1062" s="286" t="s">
        <v>1474</v>
      </c>
      <c r="D1062" s="286" t="s">
        <v>179</v>
      </c>
      <c r="E1062" s="287" t="s">
        <v>1475</v>
      </c>
      <c r="F1062" s="288" t="s">
        <v>1476</v>
      </c>
      <c r="G1062" s="289" t="s">
        <v>182</v>
      </c>
      <c r="H1062" s="290">
        <v>1043.79</v>
      </c>
      <c r="I1062" s="926"/>
      <c r="J1062" s="291">
        <f>ROUND(I1062*H1062,2)</f>
        <v>0</v>
      </c>
      <c r="K1062" s="288" t="s">
        <v>183</v>
      </c>
      <c r="L1062" s="207"/>
      <c r="M1062" s="292" t="s">
        <v>5</v>
      </c>
      <c r="N1062" s="293" t="s">
        <v>39</v>
      </c>
      <c r="O1062" s="294">
        <v>2.5000000000000001E-2</v>
      </c>
      <c r="P1062" s="294">
        <f>O1062*H1062</f>
        <v>26.094750000000001</v>
      </c>
      <c r="Q1062" s="294">
        <v>0</v>
      </c>
      <c r="R1062" s="294">
        <f>Q1062*H1062</f>
        <v>0</v>
      </c>
      <c r="S1062" s="294">
        <v>0</v>
      </c>
      <c r="T1062" s="295">
        <f>S1062*H1062</f>
        <v>0</v>
      </c>
      <c r="AR1062" s="196" t="s">
        <v>278</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278</v>
      </c>
      <c r="BM1062" s="196" t="s">
        <v>1477</v>
      </c>
    </row>
    <row r="1063" spans="2:65" s="310" customFormat="1">
      <c r="B1063" s="309"/>
      <c r="D1063" s="297" t="s">
        <v>188</v>
      </c>
      <c r="E1063" s="311" t="s">
        <v>5</v>
      </c>
      <c r="F1063" s="312" t="s">
        <v>1478</v>
      </c>
      <c r="H1063" s="311" t="s">
        <v>5</v>
      </c>
      <c r="L1063" s="309"/>
      <c r="M1063" s="313"/>
      <c r="N1063" s="314"/>
      <c r="O1063" s="314"/>
      <c r="P1063" s="314"/>
      <c r="Q1063" s="314"/>
      <c r="R1063" s="314"/>
      <c r="S1063" s="314"/>
      <c r="T1063" s="315"/>
      <c r="AT1063" s="311" t="s">
        <v>188</v>
      </c>
      <c r="AU1063" s="311" t="s">
        <v>77</v>
      </c>
      <c r="AV1063" s="310" t="s">
        <v>75</v>
      </c>
      <c r="AW1063" s="310" t="s">
        <v>31</v>
      </c>
      <c r="AX1063" s="310" t="s">
        <v>68</v>
      </c>
      <c r="AY1063" s="311" t="s">
        <v>177</v>
      </c>
    </row>
    <row r="1064" spans="2:65" s="302" customFormat="1">
      <c r="B1064" s="301"/>
      <c r="D1064" s="297" t="s">
        <v>188</v>
      </c>
      <c r="E1064" s="303" t="s">
        <v>5</v>
      </c>
      <c r="F1064" s="304" t="s">
        <v>1479</v>
      </c>
      <c r="H1064" s="305">
        <v>1043.79</v>
      </c>
      <c r="L1064" s="301"/>
      <c r="M1064" s="306"/>
      <c r="N1064" s="307"/>
      <c r="O1064" s="307"/>
      <c r="P1064" s="307"/>
      <c r="Q1064" s="307"/>
      <c r="R1064" s="307"/>
      <c r="S1064" s="307"/>
      <c r="T1064" s="308"/>
      <c r="AT1064" s="303" t="s">
        <v>188</v>
      </c>
      <c r="AU1064" s="303" t="s">
        <v>77</v>
      </c>
      <c r="AV1064" s="302" t="s">
        <v>77</v>
      </c>
      <c r="AW1064" s="302" t="s">
        <v>31</v>
      </c>
      <c r="AX1064" s="302" t="s">
        <v>68</v>
      </c>
      <c r="AY1064" s="303" t="s">
        <v>177</v>
      </c>
    </row>
    <row r="1065" spans="2:65" s="317" customFormat="1">
      <c r="B1065" s="316"/>
      <c r="D1065" s="297" t="s">
        <v>188</v>
      </c>
      <c r="E1065" s="318" t="s">
        <v>5</v>
      </c>
      <c r="F1065" s="319" t="s">
        <v>191</v>
      </c>
      <c r="H1065" s="320">
        <v>1043.79</v>
      </c>
      <c r="L1065" s="316"/>
      <c r="M1065" s="321"/>
      <c r="N1065" s="322"/>
      <c r="O1065" s="322"/>
      <c r="P1065" s="322"/>
      <c r="Q1065" s="322"/>
      <c r="R1065" s="322"/>
      <c r="S1065" s="322"/>
      <c r="T1065" s="323"/>
      <c r="AT1065" s="318" t="s">
        <v>188</v>
      </c>
      <c r="AU1065" s="318" t="s">
        <v>77</v>
      </c>
      <c r="AV1065" s="317" t="s">
        <v>184</v>
      </c>
      <c r="AW1065" s="317" t="s">
        <v>31</v>
      </c>
      <c r="AX1065" s="317" t="s">
        <v>75</v>
      </c>
      <c r="AY1065" s="318" t="s">
        <v>177</v>
      </c>
    </row>
    <row r="1066" spans="2:65" s="921" customFormat="1" ht="16.5" customHeight="1">
      <c r="B1066" s="207"/>
      <c r="C1066" s="324" t="s">
        <v>1480</v>
      </c>
      <c r="D1066" s="324" t="s">
        <v>440</v>
      </c>
      <c r="E1066" s="325" t="s">
        <v>1481</v>
      </c>
      <c r="F1066" s="326" t="s">
        <v>1482</v>
      </c>
      <c r="G1066" s="327" t="s">
        <v>182</v>
      </c>
      <c r="H1066" s="328">
        <v>1148.1690000000001</v>
      </c>
      <c r="I1066" s="928"/>
      <c r="J1066" s="329">
        <f>ROUND(I1066*H1066,2)</f>
        <v>0</v>
      </c>
      <c r="K1066" s="326" t="s">
        <v>183</v>
      </c>
      <c r="L1066" s="330"/>
      <c r="M1066" s="331" t="s">
        <v>5</v>
      </c>
      <c r="N1066" s="332" t="s">
        <v>39</v>
      </c>
      <c r="O1066" s="294">
        <v>0</v>
      </c>
      <c r="P1066" s="294">
        <f>O1066*H1066</f>
        <v>0</v>
      </c>
      <c r="Q1066" s="294">
        <v>1.1E-4</v>
      </c>
      <c r="R1066" s="294">
        <f>Q1066*H1066</f>
        <v>0.12629859000000002</v>
      </c>
      <c r="S1066" s="294">
        <v>0</v>
      </c>
      <c r="T1066" s="295">
        <f>S1066*H1066</f>
        <v>0</v>
      </c>
      <c r="AR1066" s="196" t="s">
        <v>351</v>
      </c>
      <c r="AT1066" s="196" t="s">
        <v>440</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278</v>
      </c>
      <c r="BM1066" s="196" t="s">
        <v>1483</v>
      </c>
    </row>
    <row r="1067" spans="2:65" s="302" customFormat="1">
      <c r="B1067" s="301"/>
      <c r="D1067" s="297" t="s">
        <v>188</v>
      </c>
      <c r="F1067" s="304" t="s">
        <v>1484</v>
      </c>
      <c r="H1067" s="305">
        <v>1148.1690000000001</v>
      </c>
      <c r="L1067" s="301"/>
      <c r="M1067" s="306"/>
      <c r="N1067" s="307"/>
      <c r="O1067" s="307"/>
      <c r="P1067" s="307"/>
      <c r="Q1067" s="307"/>
      <c r="R1067" s="307"/>
      <c r="S1067" s="307"/>
      <c r="T1067" s="308"/>
      <c r="AT1067" s="303" t="s">
        <v>188</v>
      </c>
      <c r="AU1067" s="303" t="s">
        <v>77</v>
      </c>
      <c r="AV1067" s="302" t="s">
        <v>77</v>
      </c>
      <c r="AW1067" s="302" t="s">
        <v>6</v>
      </c>
      <c r="AX1067" s="302" t="s">
        <v>75</v>
      </c>
      <c r="AY1067" s="303" t="s">
        <v>177</v>
      </c>
    </row>
    <row r="1068" spans="2:65" s="921" customFormat="1" ht="38.25" customHeight="1">
      <c r="B1068" s="207"/>
      <c r="C1068" s="286" t="s">
        <v>1485</v>
      </c>
      <c r="D1068" s="286" t="s">
        <v>179</v>
      </c>
      <c r="E1068" s="287" t="s">
        <v>1486</v>
      </c>
      <c r="F1068" s="288" t="s">
        <v>1487</v>
      </c>
      <c r="G1068" s="289" t="s">
        <v>422</v>
      </c>
      <c r="H1068" s="290">
        <v>21.59</v>
      </c>
      <c r="I1068" s="926"/>
      <c r="J1068" s="291">
        <f>ROUND(I1068*H1068,2)</f>
        <v>0</v>
      </c>
      <c r="K1068" s="288" t="s">
        <v>183</v>
      </c>
      <c r="L1068" s="207"/>
      <c r="M1068" s="292" t="s">
        <v>5</v>
      </c>
      <c r="N1068" s="293" t="s">
        <v>39</v>
      </c>
      <c r="O1068" s="294">
        <v>1.966</v>
      </c>
      <c r="P1068" s="294">
        <f>O1068*H1068</f>
        <v>42.44594</v>
      </c>
      <c r="Q1068" s="294">
        <v>0</v>
      </c>
      <c r="R1068" s="294">
        <f>Q1068*H1068</f>
        <v>0</v>
      </c>
      <c r="S1068" s="294">
        <v>0</v>
      </c>
      <c r="T1068" s="295">
        <f>S1068*H1068</f>
        <v>0</v>
      </c>
      <c r="AR1068" s="196" t="s">
        <v>278</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278</v>
      </c>
      <c r="BM1068" s="196" t="s">
        <v>1488</v>
      </c>
    </row>
    <row r="1069" spans="2:65" s="921" customFormat="1" ht="121.5">
      <c r="B1069" s="207"/>
      <c r="D1069" s="297" t="s">
        <v>186</v>
      </c>
      <c r="F1069" s="298" t="s">
        <v>1489</v>
      </c>
      <c r="L1069" s="207"/>
      <c r="M1069" s="299"/>
      <c r="N1069" s="925"/>
      <c r="O1069" s="925"/>
      <c r="P1069" s="925"/>
      <c r="Q1069" s="925"/>
      <c r="R1069" s="925"/>
      <c r="S1069" s="925"/>
      <c r="T1069" s="300"/>
      <c r="AT1069" s="196" t="s">
        <v>186</v>
      </c>
      <c r="AU1069" s="196" t="s">
        <v>77</v>
      </c>
    </row>
    <row r="1070" spans="2:65" s="274" customFormat="1" ht="29.85" customHeight="1">
      <c r="B1070" s="273"/>
      <c r="D1070" s="275" t="s">
        <v>67</v>
      </c>
      <c r="E1070" s="284" t="s">
        <v>1490</v>
      </c>
      <c r="F1070" s="284" t="s">
        <v>1491</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21" customFormat="1" ht="25.5" customHeight="1">
      <c r="B1071" s="207"/>
      <c r="C1071" s="286" t="s">
        <v>1492</v>
      </c>
      <c r="D1071" s="286" t="s">
        <v>179</v>
      </c>
      <c r="E1071" s="287" t="s">
        <v>1493</v>
      </c>
      <c r="F1071" s="288" t="s">
        <v>1494</v>
      </c>
      <c r="G1071" s="289" t="s">
        <v>194</v>
      </c>
      <c r="H1071" s="290">
        <v>4</v>
      </c>
      <c r="I1071" s="926"/>
      <c r="J1071" s="291">
        <f>ROUND(I1071*H1071,2)</f>
        <v>0</v>
      </c>
      <c r="K1071" s="288" t="s">
        <v>183</v>
      </c>
      <c r="L1071" s="207"/>
      <c r="M1071" s="292" t="s">
        <v>5</v>
      </c>
      <c r="N1071" s="293" t="s">
        <v>39</v>
      </c>
      <c r="O1071" s="294">
        <v>0.22500000000000001</v>
      </c>
      <c r="P1071" s="294">
        <f>O1071*H1071</f>
        <v>0.9</v>
      </c>
      <c r="Q1071" s="294">
        <v>3.65E-3</v>
      </c>
      <c r="R1071" s="294">
        <f>Q1071*H1071</f>
        <v>1.46E-2</v>
      </c>
      <c r="S1071" s="294">
        <v>0</v>
      </c>
      <c r="T1071" s="295">
        <f>S1071*H1071</f>
        <v>0</v>
      </c>
      <c r="AR1071" s="196" t="s">
        <v>278</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278</v>
      </c>
      <c r="BM1071" s="196" t="s">
        <v>1495</v>
      </c>
    </row>
    <row r="1072" spans="2:65" s="921" customFormat="1" ht="38.25" customHeight="1">
      <c r="B1072" s="207"/>
      <c r="C1072" s="286" t="s">
        <v>1496</v>
      </c>
      <c r="D1072" s="286" t="s">
        <v>179</v>
      </c>
      <c r="E1072" s="287" t="s">
        <v>1497</v>
      </c>
      <c r="F1072" s="288" t="s">
        <v>1498</v>
      </c>
      <c r="G1072" s="289" t="s">
        <v>422</v>
      </c>
      <c r="H1072" s="290">
        <v>1.4999999999999999E-2</v>
      </c>
      <c r="I1072" s="926"/>
      <c r="J1072" s="291">
        <f>ROUND(I1072*H1072,2)</f>
        <v>0</v>
      </c>
      <c r="K1072" s="288" t="s">
        <v>183</v>
      </c>
      <c r="L1072" s="207"/>
      <c r="M1072" s="292" t="s">
        <v>5</v>
      </c>
      <c r="N1072" s="293" t="s">
        <v>39</v>
      </c>
      <c r="O1072" s="294">
        <v>1.575</v>
      </c>
      <c r="P1072" s="294">
        <f>O1072*H1072</f>
        <v>2.3625E-2</v>
      </c>
      <c r="Q1072" s="294">
        <v>0</v>
      </c>
      <c r="R1072" s="294">
        <f>Q1072*H1072</f>
        <v>0</v>
      </c>
      <c r="S1072" s="294">
        <v>0</v>
      </c>
      <c r="T1072" s="295">
        <f>S1072*H1072</f>
        <v>0</v>
      </c>
      <c r="AR1072" s="196" t="s">
        <v>278</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278</v>
      </c>
      <c r="BM1072" s="196" t="s">
        <v>1499</v>
      </c>
    </row>
    <row r="1073" spans="2:65" s="921" customFormat="1" ht="121.5">
      <c r="B1073" s="207"/>
      <c r="D1073" s="297" t="s">
        <v>186</v>
      </c>
      <c r="F1073" s="298" t="s">
        <v>1342</v>
      </c>
      <c r="L1073" s="207"/>
      <c r="M1073" s="299"/>
      <c r="N1073" s="925"/>
      <c r="O1073" s="925"/>
      <c r="P1073" s="925"/>
      <c r="Q1073" s="925"/>
      <c r="R1073" s="925"/>
      <c r="S1073" s="925"/>
      <c r="T1073" s="300"/>
      <c r="AT1073" s="196" t="s">
        <v>186</v>
      </c>
      <c r="AU1073" s="196" t="s">
        <v>77</v>
      </c>
    </row>
    <row r="1074" spans="2:65" s="274" customFormat="1" ht="29.85" customHeight="1">
      <c r="B1074" s="273"/>
      <c r="D1074" s="275" t="s">
        <v>67</v>
      </c>
      <c r="E1074" s="284" t="s">
        <v>1500</v>
      </c>
      <c r="F1074" s="284" t="s">
        <v>1501</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21" customFormat="1" ht="16.5" customHeight="1">
      <c r="B1075" s="207"/>
      <c r="C1075" s="286" t="s">
        <v>1502</v>
      </c>
      <c r="D1075" s="286" t="s">
        <v>179</v>
      </c>
      <c r="E1075" s="287" t="s">
        <v>1503</v>
      </c>
      <c r="F1075" s="288" t="s">
        <v>1504</v>
      </c>
      <c r="G1075" s="289" t="s">
        <v>1255</v>
      </c>
      <c r="H1075" s="290">
        <v>1</v>
      </c>
      <c r="I1075" s="926"/>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278</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278</v>
      </c>
      <c r="BM1075" s="196" t="s">
        <v>1505</v>
      </c>
    </row>
    <row r="1076" spans="2:65" s="302" customFormat="1">
      <c r="B1076" s="301"/>
      <c r="D1076" s="297" t="s">
        <v>188</v>
      </c>
      <c r="E1076" s="303" t="s">
        <v>5</v>
      </c>
      <c r="F1076" s="304" t="s">
        <v>75</v>
      </c>
      <c r="H1076" s="305">
        <v>1</v>
      </c>
      <c r="L1076" s="301"/>
      <c r="M1076" s="306"/>
      <c r="N1076" s="307"/>
      <c r="O1076" s="307"/>
      <c r="P1076" s="307"/>
      <c r="Q1076" s="307"/>
      <c r="R1076" s="307"/>
      <c r="S1076" s="307"/>
      <c r="T1076" s="308"/>
      <c r="AT1076" s="303" t="s">
        <v>188</v>
      </c>
      <c r="AU1076" s="303" t="s">
        <v>77</v>
      </c>
      <c r="AV1076" s="302" t="s">
        <v>77</v>
      </c>
      <c r="AW1076" s="302" t="s">
        <v>31</v>
      </c>
      <c r="AX1076" s="302" t="s">
        <v>68</v>
      </c>
      <c r="AY1076" s="303" t="s">
        <v>177</v>
      </c>
    </row>
    <row r="1077" spans="2:65" s="310" customFormat="1">
      <c r="B1077" s="309"/>
      <c r="D1077" s="297" t="s">
        <v>188</v>
      </c>
      <c r="E1077" s="311" t="s">
        <v>5</v>
      </c>
      <c r="F1077" s="312" t="s">
        <v>1506</v>
      </c>
      <c r="H1077" s="311" t="s">
        <v>5</v>
      </c>
      <c r="L1077" s="309"/>
      <c r="M1077" s="313"/>
      <c r="N1077" s="314"/>
      <c r="O1077" s="314"/>
      <c r="P1077" s="314"/>
      <c r="Q1077" s="314"/>
      <c r="R1077" s="314"/>
      <c r="S1077" s="314"/>
      <c r="T1077" s="315"/>
      <c r="AT1077" s="311" t="s">
        <v>188</v>
      </c>
      <c r="AU1077" s="311" t="s">
        <v>77</v>
      </c>
      <c r="AV1077" s="310" t="s">
        <v>75</v>
      </c>
      <c r="AW1077" s="310" t="s">
        <v>31</v>
      </c>
      <c r="AX1077" s="310" t="s">
        <v>68</v>
      </c>
      <c r="AY1077" s="311" t="s">
        <v>177</v>
      </c>
    </row>
    <row r="1078" spans="2:65" s="317" customFormat="1">
      <c r="B1078" s="316"/>
      <c r="D1078" s="297" t="s">
        <v>188</v>
      </c>
      <c r="E1078" s="318" t="s">
        <v>5</v>
      </c>
      <c r="F1078" s="319" t="s">
        <v>191</v>
      </c>
      <c r="H1078" s="320">
        <v>1</v>
      </c>
      <c r="L1078" s="316"/>
      <c r="M1078" s="321"/>
      <c r="N1078" s="322"/>
      <c r="O1078" s="322"/>
      <c r="P1078" s="322"/>
      <c r="Q1078" s="322"/>
      <c r="R1078" s="322"/>
      <c r="S1078" s="322"/>
      <c r="T1078" s="323"/>
      <c r="AT1078" s="318" t="s">
        <v>188</v>
      </c>
      <c r="AU1078" s="318" t="s">
        <v>77</v>
      </c>
      <c r="AV1078" s="317" t="s">
        <v>184</v>
      </c>
      <c r="AW1078" s="317" t="s">
        <v>31</v>
      </c>
      <c r="AX1078" s="317" t="s">
        <v>75</v>
      </c>
      <c r="AY1078" s="318" t="s">
        <v>177</v>
      </c>
    </row>
    <row r="1079" spans="2:65" s="921" customFormat="1" ht="16.5" customHeight="1">
      <c r="B1079" s="207"/>
      <c r="C1079" s="286" t="s">
        <v>1507</v>
      </c>
      <c r="D1079" s="286" t="s">
        <v>179</v>
      </c>
      <c r="E1079" s="287" t="s">
        <v>1508</v>
      </c>
      <c r="F1079" s="288" t="s">
        <v>1509</v>
      </c>
      <c r="G1079" s="289" t="s">
        <v>1255</v>
      </c>
      <c r="H1079" s="290">
        <v>12</v>
      </c>
      <c r="I1079" s="926"/>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278</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278</v>
      </c>
      <c r="BM1079" s="196" t="s">
        <v>1510</v>
      </c>
    </row>
    <row r="1080" spans="2:65" s="302" customFormat="1">
      <c r="B1080" s="301"/>
      <c r="D1080" s="297" t="s">
        <v>188</v>
      </c>
      <c r="E1080" s="303" t="s">
        <v>5</v>
      </c>
      <c r="F1080" s="304" t="s">
        <v>252</v>
      </c>
      <c r="H1080" s="305">
        <v>11</v>
      </c>
      <c r="L1080" s="301"/>
      <c r="M1080" s="306"/>
      <c r="N1080" s="307"/>
      <c r="O1080" s="307"/>
      <c r="P1080" s="307"/>
      <c r="Q1080" s="307"/>
      <c r="R1080" s="307"/>
      <c r="S1080" s="307"/>
      <c r="T1080" s="308"/>
      <c r="AT1080" s="303" t="s">
        <v>188</v>
      </c>
      <c r="AU1080" s="303" t="s">
        <v>77</v>
      </c>
      <c r="AV1080" s="302" t="s">
        <v>77</v>
      </c>
      <c r="AW1080" s="302" t="s">
        <v>31</v>
      </c>
      <c r="AX1080" s="302" t="s">
        <v>68</v>
      </c>
      <c r="AY1080" s="303" t="s">
        <v>177</v>
      </c>
    </row>
    <row r="1081" spans="2:65" s="310" customFormat="1">
      <c r="B1081" s="309"/>
      <c r="D1081" s="297" t="s">
        <v>188</v>
      </c>
      <c r="E1081" s="311" t="s">
        <v>5</v>
      </c>
      <c r="F1081" s="312" t="s">
        <v>1511</v>
      </c>
      <c r="H1081" s="311" t="s">
        <v>5</v>
      </c>
      <c r="L1081" s="309"/>
      <c r="M1081" s="313"/>
      <c r="N1081" s="314"/>
      <c r="O1081" s="314"/>
      <c r="P1081" s="314"/>
      <c r="Q1081" s="314"/>
      <c r="R1081" s="314"/>
      <c r="S1081" s="314"/>
      <c r="T1081" s="315"/>
      <c r="AT1081" s="311" t="s">
        <v>188</v>
      </c>
      <c r="AU1081" s="311" t="s">
        <v>77</v>
      </c>
      <c r="AV1081" s="310" t="s">
        <v>75</v>
      </c>
      <c r="AW1081" s="310" t="s">
        <v>31</v>
      </c>
      <c r="AX1081" s="310" t="s">
        <v>68</v>
      </c>
      <c r="AY1081" s="311" t="s">
        <v>177</v>
      </c>
    </row>
    <row r="1082" spans="2:65" s="302" customFormat="1">
      <c r="B1082" s="301"/>
      <c r="D1082" s="297" t="s">
        <v>188</v>
      </c>
      <c r="E1082" s="303" t="s">
        <v>5</v>
      </c>
      <c r="F1082" s="304" t="s">
        <v>75</v>
      </c>
      <c r="H1082" s="305">
        <v>1</v>
      </c>
      <c r="L1082" s="301"/>
      <c r="M1082" s="306"/>
      <c r="N1082" s="307"/>
      <c r="O1082" s="307"/>
      <c r="P1082" s="307"/>
      <c r="Q1082" s="307"/>
      <c r="R1082" s="307"/>
      <c r="S1082" s="307"/>
      <c r="T1082" s="308"/>
      <c r="AT1082" s="303" t="s">
        <v>188</v>
      </c>
      <c r="AU1082" s="303" t="s">
        <v>77</v>
      </c>
      <c r="AV1082" s="302" t="s">
        <v>77</v>
      </c>
      <c r="AW1082" s="302" t="s">
        <v>31</v>
      </c>
      <c r="AX1082" s="302" t="s">
        <v>68</v>
      </c>
      <c r="AY1082" s="303" t="s">
        <v>177</v>
      </c>
    </row>
    <row r="1083" spans="2:65" s="310" customFormat="1">
      <c r="B1083" s="309"/>
      <c r="D1083" s="297" t="s">
        <v>188</v>
      </c>
      <c r="E1083" s="311" t="s">
        <v>5</v>
      </c>
      <c r="F1083" s="312" t="s">
        <v>1506</v>
      </c>
      <c r="H1083" s="311" t="s">
        <v>5</v>
      </c>
      <c r="L1083" s="309"/>
      <c r="M1083" s="313"/>
      <c r="N1083" s="314"/>
      <c r="O1083" s="314"/>
      <c r="P1083" s="314"/>
      <c r="Q1083" s="314"/>
      <c r="R1083" s="314"/>
      <c r="S1083" s="314"/>
      <c r="T1083" s="315"/>
      <c r="AT1083" s="311" t="s">
        <v>188</v>
      </c>
      <c r="AU1083" s="311" t="s">
        <v>77</v>
      </c>
      <c r="AV1083" s="310" t="s">
        <v>75</v>
      </c>
      <c r="AW1083" s="310" t="s">
        <v>31</v>
      </c>
      <c r="AX1083" s="310" t="s">
        <v>68</v>
      </c>
      <c r="AY1083" s="311" t="s">
        <v>177</v>
      </c>
    </row>
    <row r="1084" spans="2:65" s="317" customFormat="1">
      <c r="B1084" s="316"/>
      <c r="D1084" s="297" t="s">
        <v>188</v>
      </c>
      <c r="E1084" s="318" t="s">
        <v>5</v>
      </c>
      <c r="F1084" s="319" t="s">
        <v>191</v>
      </c>
      <c r="H1084" s="320">
        <v>12</v>
      </c>
      <c r="L1084" s="316"/>
      <c r="M1084" s="321"/>
      <c r="N1084" s="322"/>
      <c r="O1084" s="322"/>
      <c r="P1084" s="322"/>
      <c r="Q1084" s="322"/>
      <c r="R1084" s="322"/>
      <c r="S1084" s="322"/>
      <c r="T1084" s="323"/>
      <c r="AT1084" s="318" t="s">
        <v>188</v>
      </c>
      <c r="AU1084" s="318" t="s">
        <v>77</v>
      </c>
      <c r="AV1084" s="317" t="s">
        <v>184</v>
      </c>
      <c r="AW1084" s="317" t="s">
        <v>31</v>
      </c>
      <c r="AX1084" s="317" t="s">
        <v>75</v>
      </c>
      <c r="AY1084" s="318" t="s">
        <v>177</v>
      </c>
    </row>
    <row r="1085" spans="2:65" s="921" customFormat="1" ht="16.5" customHeight="1">
      <c r="B1085" s="207"/>
      <c r="C1085" s="286" t="s">
        <v>1512</v>
      </c>
      <c r="D1085" s="286" t="s">
        <v>179</v>
      </c>
      <c r="E1085" s="287" t="s">
        <v>1513</v>
      </c>
      <c r="F1085" s="288" t="s">
        <v>1514</v>
      </c>
      <c r="G1085" s="289" t="s">
        <v>1255</v>
      </c>
      <c r="H1085" s="290">
        <v>15</v>
      </c>
      <c r="I1085" s="926"/>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278</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278</v>
      </c>
      <c r="BM1085" s="196" t="s">
        <v>1515</v>
      </c>
    </row>
    <row r="1086" spans="2:65" s="302" customFormat="1">
      <c r="B1086" s="301"/>
      <c r="D1086" s="297" t="s">
        <v>188</v>
      </c>
      <c r="E1086" s="303" t="s">
        <v>5</v>
      </c>
      <c r="F1086" s="304" t="s">
        <v>11</v>
      </c>
      <c r="H1086" s="305">
        <v>15</v>
      </c>
      <c r="L1086" s="301"/>
      <c r="M1086" s="306"/>
      <c r="N1086" s="307"/>
      <c r="O1086" s="307"/>
      <c r="P1086" s="307"/>
      <c r="Q1086" s="307"/>
      <c r="R1086" s="307"/>
      <c r="S1086" s="307"/>
      <c r="T1086" s="308"/>
      <c r="AT1086" s="303" t="s">
        <v>188</v>
      </c>
      <c r="AU1086" s="303" t="s">
        <v>77</v>
      </c>
      <c r="AV1086" s="302" t="s">
        <v>77</v>
      </c>
      <c r="AW1086" s="302" t="s">
        <v>31</v>
      </c>
      <c r="AX1086" s="302" t="s">
        <v>68</v>
      </c>
      <c r="AY1086" s="303" t="s">
        <v>177</v>
      </c>
    </row>
    <row r="1087" spans="2:65" s="310" customFormat="1">
      <c r="B1087" s="309"/>
      <c r="D1087" s="297" t="s">
        <v>188</v>
      </c>
      <c r="E1087" s="311" t="s">
        <v>5</v>
      </c>
      <c r="F1087" s="312" t="s">
        <v>1516</v>
      </c>
      <c r="H1087" s="311" t="s">
        <v>5</v>
      </c>
      <c r="L1087" s="309"/>
      <c r="M1087" s="313"/>
      <c r="N1087" s="314"/>
      <c r="O1087" s="314"/>
      <c r="P1087" s="314"/>
      <c r="Q1087" s="314"/>
      <c r="R1087" s="314"/>
      <c r="S1087" s="314"/>
      <c r="T1087" s="315"/>
      <c r="AT1087" s="311" t="s">
        <v>188</v>
      </c>
      <c r="AU1087" s="311" t="s">
        <v>77</v>
      </c>
      <c r="AV1087" s="310" t="s">
        <v>75</v>
      </c>
      <c r="AW1087" s="310" t="s">
        <v>31</v>
      </c>
      <c r="AX1087" s="310" t="s">
        <v>68</v>
      </c>
      <c r="AY1087" s="311" t="s">
        <v>177</v>
      </c>
    </row>
    <row r="1088" spans="2:65" s="317" customFormat="1">
      <c r="B1088" s="316"/>
      <c r="D1088" s="297" t="s">
        <v>188</v>
      </c>
      <c r="E1088" s="318" t="s">
        <v>5</v>
      </c>
      <c r="F1088" s="319" t="s">
        <v>191</v>
      </c>
      <c r="H1088" s="320">
        <v>15</v>
      </c>
      <c r="L1088" s="316"/>
      <c r="M1088" s="321"/>
      <c r="N1088" s="322"/>
      <c r="O1088" s="322"/>
      <c r="P1088" s="322"/>
      <c r="Q1088" s="322"/>
      <c r="R1088" s="322"/>
      <c r="S1088" s="322"/>
      <c r="T1088" s="323"/>
      <c r="AT1088" s="318" t="s">
        <v>188</v>
      </c>
      <c r="AU1088" s="318" t="s">
        <v>77</v>
      </c>
      <c r="AV1088" s="317" t="s">
        <v>184</v>
      </c>
      <c r="AW1088" s="317" t="s">
        <v>31</v>
      </c>
      <c r="AX1088" s="317" t="s">
        <v>75</v>
      </c>
      <c r="AY1088" s="318" t="s">
        <v>177</v>
      </c>
    </row>
    <row r="1089" spans="2:65" s="921" customFormat="1" ht="16.5" customHeight="1">
      <c r="B1089" s="207"/>
      <c r="C1089" s="286" t="s">
        <v>1517</v>
      </c>
      <c r="D1089" s="286" t="s">
        <v>179</v>
      </c>
      <c r="E1089" s="287" t="s">
        <v>1518</v>
      </c>
      <c r="F1089" s="288" t="s">
        <v>1519</v>
      </c>
      <c r="G1089" s="289" t="s">
        <v>1255</v>
      </c>
      <c r="H1089" s="290">
        <v>1</v>
      </c>
      <c r="I1089" s="926"/>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278</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278</v>
      </c>
      <c r="BM1089" s="196" t="s">
        <v>1520</v>
      </c>
    </row>
    <row r="1090" spans="2:65" s="302" customFormat="1">
      <c r="B1090" s="301"/>
      <c r="D1090" s="297" t="s">
        <v>188</v>
      </c>
      <c r="E1090" s="303" t="s">
        <v>5</v>
      </c>
      <c r="F1090" s="304" t="s">
        <v>75</v>
      </c>
      <c r="H1090" s="305">
        <v>1</v>
      </c>
      <c r="L1090" s="301"/>
      <c r="M1090" s="306"/>
      <c r="N1090" s="307"/>
      <c r="O1090" s="307"/>
      <c r="P1090" s="307"/>
      <c r="Q1090" s="307"/>
      <c r="R1090" s="307"/>
      <c r="S1090" s="307"/>
      <c r="T1090" s="308"/>
      <c r="AT1090" s="303" t="s">
        <v>188</v>
      </c>
      <c r="AU1090" s="303" t="s">
        <v>77</v>
      </c>
      <c r="AV1090" s="302" t="s">
        <v>77</v>
      </c>
      <c r="AW1090" s="302" t="s">
        <v>31</v>
      </c>
      <c r="AX1090" s="302" t="s">
        <v>68</v>
      </c>
      <c r="AY1090" s="303" t="s">
        <v>177</v>
      </c>
    </row>
    <row r="1091" spans="2:65" s="310" customFormat="1">
      <c r="B1091" s="309"/>
      <c r="D1091" s="297" t="s">
        <v>188</v>
      </c>
      <c r="E1091" s="311" t="s">
        <v>5</v>
      </c>
      <c r="F1091" s="312" t="s">
        <v>1506</v>
      </c>
      <c r="H1091" s="311" t="s">
        <v>5</v>
      </c>
      <c r="L1091" s="309"/>
      <c r="M1091" s="313"/>
      <c r="N1091" s="314"/>
      <c r="O1091" s="314"/>
      <c r="P1091" s="314"/>
      <c r="Q1091" s="314"/>
      <c r="R1091" s="314"/>
      <c r="S1091" s="314"/>
      <c r="T1091" s="315"/>
      <c r="AT1091" s="311" t="s">
        <v>188</v>
      </c>
      <c r="AU1091" s="311" t="s">
        <v>77</v>
      </c>
      <c r="AV1091" s="310" t="s">
        <v>75</v>
      </c>
      <c r="AW1091" s="310" t="s">
        <v>31</v>
      </c>
      <c r="AX1091" s="310" t="s">
        <v>68</v>
      </c>
      <c r="AY1091" s="311" t="s">
        <v>177</v>
      </c>
    </row>
    <row r="1092" spans="2:65" s="317" customFormat="1">
      <c r="B1092" s="316"/>
      <c r="D1092" s="297" t="s">
        <v>188</v>
      </c>
      <c r="E1092" s="318" t="s">
        <v>5</v>
      </c>
      <c r="F1092" s="319" t="s">
        <v>191</v>
      </c>
      <c r="H1092" s="320">
        <v>1</v>
      </c>
      <c r="L1092" s="316"/>
      <c r="M1092" s="321"/>
      <c r="N1092" s="322"/>
      <c r="O1092" s="322"/>
      <c r="P1092" s="322"/>
      <c r="Q1092" s="322"/>
      <c r="R1092" s="322"/>
      <c r="S1092" s="322"/>
      <c r="T1092" s="323"/>
      <c r="AT1092" s="318" t="s">
        <v>188</v>
      </c>
      <c r="AU1092" s="318" t="s">
        <v>77</v>
      </c>
      <c r="AV1092" s="317" t="s">
        <v>184</v>
      </c>
      <c r="AW1092" s="317" t="s">
        <v>31</v>
      </c>
      <c r="AX1092" s="317" t="s">
        <v>75</v>
      </c>
      <c r="AY1092" s="318" t="s">
        <v>177</v>
      </c>
    </row>
    <row r="1093" spans="2:65" s="921" customFormat="1" ht="16.5" customHeight="1">
      <c r="B1093" s="207"/>
      <c r="C1093" s="286" t="s">
        <v>1521</v>
      </c>
      <c r="D1093" s="286" t="s">
        <v>179</v>
      </c>
      <c r="E1093" s="287" t="s">
        <v>1522</v>
      </c>
      <c r="F1093" s="288" t="s">
        <v>1523</v>
      </c>
      <c r="G1093" s="289" t="s">
        <v>1255</v>
      </c>
      <c r="H1093" s="290">
        <v>12</v>
      </c>
      <c r="I1093" s="926"/>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278</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278</v>
      </c>
      <c r="BM1093" s="196" t="s">
        <v>1524</v>
      </c>
    </row>
    <row r="1094" spans="2:65" s="302" customFormat="1">
      <c r="B1094" s="301"/>
      <c r="D1094" s="297" t="s">
        <v>188</v>
      </c>
      <c r="E1094" s="303" t="s">
        <v>5</v>
      </c>
      <c r="F1094" s="304" t="s">
        <v>252</v>
      </c>
      <c r="H1094" s="305">
        <v>11</v>
      </c>
      <c r="L1094" s="301"/>
      <c r="M1094" s="306"/>
      <c r="N1094" s="307"/>
      <c r="O1094" s="307"/>
      <c r="P1094" s="307"/>
      <c r="Q1094" s="307"/>
      <c r="R1094" s="307"/>
      <c r="S1094" s="307"/>
      <c r="T1094" s="308"/>
      <c r="AT1094" s="303" t="s">
        <v>188</v>
      </c>
      <c r="AU1094" s="303" t="s">
        <v>77</v>
      </c>
      <c r="AV1094" s="302" t="s">
        <v>77</v>
      </c>
      <c r="AW1094" s="302" t="s">
        <v>31</v>
      </c>
      <c r="AX1094" s="302" t="s">
        <v>68</v>
      </c>
      <c r="AY1094" s="303" t="s">
        <v>177</v>
      </c>
    </row>
    <row r="1095" spans="2:65" s="310" customFormat="1">
      <c r="B1095" s="309"/>
      <c r="D1095" s="297" t="s">
        <v>188</v>
      </c>
      <c r="E1095" s="311" t="s">
        <v>5</v>
      </c>
      <c r="F1095" s="312" t="s">
        <v>1511</v>
      </c>
      <c r="H1095" s="311" t="s">
        <v>5</v>
      </c>
      <c r="L1095" s="309"/>
      <c r="M1095" s="313"/>
      <c r="N1095" s="314"/>
      <c r="O1095" s="314"/>
      <c r="P1095" s="314"/>
      <c r="Q1095" s="314"/>
      <c r="R1095" s="314"/>
      <c r="S1095" s="314"/>
      <c r="T1095" s="315"/>
      <c r="AT1095" s="311" t="s">
        <v>188</v>
      </c>
      <c r="AU1095" s="311" t="s">
        <v>77</v>
      </c>
      <c r="AV1095" s="310" t="s">
        <v>75</v>
      </c>
      <c r="AW1095" s="310" t="s">
        <v>31</v>
      </c>
      <c r="AX1095" s="310" t="s">
        <v>68</v>
      </c>
      <c r="AY1095" s="311" t="s">
        <v>177</v>
      </c>
    </row>
    <row r="1096" spans="2:65" s="302" customFormat="1">
      <c r="B1096" s="301"/>
      <c r="D1096" s="297" t="s">
        <v>188</v>
      </c>
      <c r="E1096" s="303" t="s">
        <v>5</v>
      </c>
      <c r="F1096" s="304" t="s">
        <v>75</v>
      </c>
      <c r="H1096" s="305">
        <v>1</v>
      </c>
      <c r="L1096" s="301"/>
      <c r="M1096" s="306"/>
      <c r="N1096" s="307"/>
      <c r="O1096" s="307"/>
      <c r="P1096" s="307"/>
      <c r="Q1096" s="307"/>
      <c r="R1096" s="307"/>
      <c r="S1096" s="307"/>
      <c r="T1096" s="308"/>
      <c r="AT1096" s="303" t="s">
        <v>188</v>
      </c>
      <c r="AU1096" s="303" t="s">
        <v>77</v>
      </c>
      <c r="AV1096" s="302" t="s">
        <v>77</v>
      </c>
      <c r="AW1096" s="302" t="s">
        <v>31</v>
      </c>
      <c r="AX1096" s="302" t="s">
        <v>68</v>
      </c>
      <c r="AY1096" s="303" t="s">
        <v>177</v>
      </c>
    </row>
    <row r="1097" spans="2:65" s="310" customFormat="1">
      <c r="B1097" s="309"/>
      <c r="D1097" s="297" t="s">
        <v>188</v>
      </c>
      <c r="E1097" s="311" t="s">
        <v>5</v>
      </c>
      <c r="F1097" s="312" t="s">
        <v>1525</v>
      </c>
      <c r="H1097" s="311" t="s">
        <v>5</v>
      </c>
      <c r="L1097" s="309"/>
      <c r="M1097" s="313"/>
      <c r="N1097" s="314"/>
      <c r="O1097" s="314"/>
      <c r="P1097" s="314"/>
      <c r="Q1097" s="314"/>
      <c r="R1097" s="314"/>
      <c r="S1097" s="314"/>
      <c r="T1097" s="315"/>
      <c r="AT1097" s="311" t="s">
        <v>188</v>
      </c>
      <c r="AU1097" s="311" t="s">
        <v>77</v>
      </c>
      <c r="AV1097" s="310" t="s">
        <v>75</v>
      </c>
      <c r="AW1097" s="310" t="s">
        <v>31</v>
      </c>
      <c r="AX1097" s="310" t="s">
        <v>68</v>
      </c>
      <c r="AY1097" s="311" t="s">
        <v>177</v>
      </c>
    </row>
    <row r="1098" spans="2:65" s="317" customFormat="1">
      <c r="B1098" s="316"/>
      <c r="D1098" s="297" t="s">
        <v>188</v>
      </c>
      <c r="E1098" s="318" t="s">
        <v>5</v>
      </c>
      <c r="F1098" s="319" t="s">
        <v>191</v>
      </c>
      <c r="H1098" s="320">
        <v>12</v>
      </c>
      <c r="L1098" s="316"/>
      <c r="M1098" s="321"/>
      <c r="N1098" s="322"/>
      <c r="O1098" s="322"/>
      <c r="P1098" s="322"/>
      <c r="Q1098" s="322"/>
      <c r="R1098" s="322"/>
      <c r="S1098" s="322"/>
      <c r="T1098" s="323"/>
      <c r="AT1098" s="318" t="s">
        <v>188</v>
      </c>
      <c r="AU1098" s="318" t="s">
        <v>77</v>
      </c>
      <c r="AV1098" s="317" t="s">
        <v>184</v>
      </c>
      <c r="AW1098" s="317" t="s">
        <v>31</v>
      </c>
      <c r="AX1098" s="317" t="s">
        <v>75</v>
      </c>
      <c r="AY1098" s="318" t="s">
        <v>177</v>
      </c>
    </row>
    <row r="1099" spans="2:65" s="921" customFormat="1" ht="25.5" customHeight="1">
      <c r="B1099" s="207"/>
      <c r="C1099" s="286" t="s">
        <v>1526</v>
      </c>
      <c r="D1099" s="286" t="s">
        <v>179</v>
      </c>
      <c r="E1099" s="287" t="s">
        <v>1527</v>
      </c>
      <c r="F1099" s="288" t="s">
        <v>1528</v>
      </c>
      <c r="G1099" s="289" t="s">
        <v>1255</v>
      </c>
      <c r="H1099" s="290">
        <v>12</v>
      </c>
      <c r="I1099" s="926"/>
      <c r="J1099" s="291">
        <f>ROUND(I1099*H1099,2)</f>
        <v>0</v>
      </c>
      <c r="K1099" s="288" t="s">
        <v>183</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278</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278</v>
      </c>
      <c r="BM1099" s="196" t="s">
        <v>1529</v>
      </c>
    </row>
    <row r="1100" spans="2:65" s="302" customFormat="1">
      <c r="B1100" s="301"/>
      <c r="D1100" s="297" t="s">
        <v>188</v>
      </c>
      <c r="E1100" s="303" t="s">
        <v>5</v>
      </c>
      <c r="F1100" s="304" t="s">
        <v>252</v>
      </c>
      <c r="H1100" s="305">
        <v>11</v>
      </c>
      <c r="L1100" s="301"/>
      <c r="M1100" s="306"/>
      <c r="N1100" s="307"/>
      <c r="O1100" s="307"/>
      <c r="P1100" s="307"/>
      <c r="Q1100" s="307"/>
      <c r="R1100" s="307"/>
      <c r="S1100" s="307"/>
      <c r="T1100" s="308"/>
      <c r="AT1100" s="303" t="s">
        <v>188</v>
      </c>
      <c r="AU1100" s="303" t="s">
        <v>77</v>
      </c>
      <c r="AV1100" s="302" t="s">
        <v>77</v>
      </c>
      <c r="AW1100" s="302" t="s">
        <v>31</v>
      </c>
      <c r="AX1100" s="302" t="s">
        <v>68</v>
      </c>
      <c r="AY1100" s="303" t="s">
        <v>177</v>
      </c>
    </row>
    <row r="1101" spans="2:65" s="310" customFormat="1">
      <c r="B1101" s="309"/>
      <c r="D1101" s="297" t="s">
        <v>188</v>
      </c>
      <c r="E1101" s="311" t="s">
        <v>5</v>
      </c>
      <c r="F1101" s="312" t="s">
        <v>1511</v>
      </c>
      <c r="H1101" s="311" t="s">
        <v>5</v>
      </c>
      <c r="L1101" s="309"/>
      <c r="M1101" s="313"/>
      <c r="N1101" s="314"/>
      <c r="O1101" s="314"/>
      <c r="P1101" s="314"/>
      <c r="Q1101" s="314"/>
      <c r="R1101" s="314"/>
      <c r="S1101" s="314"/>
      <c r="T1101" s="315"/>
      <c r="AT1101" s="311" t="s">
        <v>188</v>
      </c>
      <c r="AU1101" s="311" t="s">
        <v>77</v>
      </c>
      <c r="AV1101" s="310" t="s">
        <v>75</v>
      </c>
      <c r="AW1101" s="310" t="s">
        <v>31</v>
      </c>
      <c r="AX1101" s="310" t="s">
        <v>68</v>
      </c>
      <c r="AY1101" s="311" t="s">
        <v>177</v>
      </c>
    </row>
    <row r="1102" spans="2:65" s="302" customFormat="1">
      <c r="B1102" s="301"/>
      <c r="D1102" s="297" t="s">
        <v>188</v>
      </c>
      <c r="E1102" s="303" t="s">
        <v>5</v>
      </c>
      <c r="F1102" s="304" t="s">
        <v>75</v>
      </c>
      <c r="H1102" s="305">
        <v>1</v>
      </c>
      <c r="L1102" s="301"/>
      <c r="M1102" s="306"/>
      <c r="N1102" s="307"/>
      <c r="O1102" s="307"/>
      <c r="P1102" s="307"/>
      <c r="Q1102" s="307"/>
      <c r="R1102" s="307"/>
      <c r="S1102" s="307"/>
      <c r="T1102" s="308"/>
      <c r="AT1102" s="303" t="s">
        <v>188</v>
      </c>
      <c r="AU1102" s="303" t="s">
        <v>77</v>
      </c>
      <c r="AV1102" s="302" t="s">
        <v>77</v>
      </c>
      <c r="AW1102" s="302" t="s">
        <v>31</v>
      </c>
      <c r="AX1102" s="302" t="s">
        <v>68</v>
      </c>
      <c r="AY1102" s="303" t="s">
        <v>177</v>
      </c>
    </row>
    <row r="1103" spans="2:65" s="310" customFormat="1">
      <c r="B1103" s="309"/>
      <c r="D1103" s="297" t="s">
        <v>188</v>
      </c>
      <c r="E1103" s="311" t="s">
        <v>5</v>
      </c>
      <c r="F1103" s="312" t="s">
        <v>1506</v>
      </c>
      <c r="H1103" s="311" t="s">
        <v>5</v>
      </c>
      <c r="L1103" s="309"/>
      <c r="M1103" s="313"/>
      <c r="N1103" s="314"/>
      <c r="O1103" s="314"/>
      <c r="P1103" s="314"/>
      <c r="Q1103" s="314"/>
      <c r="R1103" s="314"/>
      <c r="S1103" s="314"/>
      <c r="T1103" s="315"/>
      <c r="AT1103" s="311" t="s">
        <v>188</v>
      </c>
      <c r="AU1103" s="311" t="s">
        <v>77</v>
      </c>
      <c r="AV1103" s="310" t="s">
        <v>75</v>
      </c>
      <c r="AW1103" s="310" t="s">
        <v>31</v>
      </c>
      <c r="AX1103" s="310" t="s">
        <v>68</v>
      </c>
      <c r="AY1103" s="311" t="s">
        <v>177</v>
      </c>
    </row>
    <row r="1104" spans="2:65" s="317" customFormat="1">
      <c r="B1104" s="316"/>
      <c r="D1104" s="297" t="s">
        <v>188</v>
      </c>
      <c r="E1104" s="318" t="s">
        <v>5</v>
      </c>
      <c r="F1104" s="319" t="s">
        <v>191</v>
      </c>
      <c r="H1104" s="320">
        <v>12</v>
      </c>
      <c r="L1104" s="316"/>
      <c r="M1104" s="321"/>
      <c r="N1104" s="322"/>
      <c r="O1104" s="322"/>
      <c r="P1104" s="322"/>
      <c r="Q1104" s="322"/>
      <c r="R1104" s="322"/>
      <c r="S1104" s="322"/>
      <c r="T1104" s="323"/>
      <c r="AT1104" s="318" t="s">
        <v>188</v>
      </c>
      <c r="AU1104" s="318" t="s">
        <v>77</v>
      </c>
      <c r="AV1104" s="317" t="s">
        <v>184</v>
      </c>
      <c r="AW1104" s="317" t="s">
        <v>31</v>
      </c>
      <c r="AX1104" s="317" t="s">
        <v>75</v>
      </c>
      <c r="AY1104" s="318" t="s">
        <v>177</v>
      </c>
    </row>
    <row r="1105" spans="2:65" s="921" customFormat="1" ht="25.5" customHeight="1">
      <c r="B1105" s="207"/>
      <c r="C1105" s="286" t="s">
        <v>1530</v>
      </c>
      <c r="D1105" s="286" t="s">
        <v>179</v>
      </c>
      <c r="E1105" s="287" t="s">
        <v>1531</v>
      </c>
      <c r="F1105" s="288" t="s">
        <v>1532</v>
      </c>
      <c r="G1105" s="289" t="s">
        <v>1255</v>
      </c>
      <c r="H1105" s="290">
        <v>12</v>
      </c>
      <c r="I1105" s="926"/>
      <c r="J1105" s="291">
        <f>ROUND(I1105*H1105,2)</f>
        <v>0</v>
      </c>
      <c r="K1105" s="288" t="s">
        <v>183</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278</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278</v>
      </c>
      <c r="BM1105" s="196" t="s">
        <v>1533</v>
      </c>
    </row>
    <row r="1106" spans="2:65" s="302" customFormat="1">
      <c r="B1106" s="301"/>
      <c r="D1106" s="297" t="s">
        <v>188</v>
      </c>
      <c r="E1106" s="303" t="s">
        <v>5</v>
      </c>
      <c r="F1106" s="304" t="s">
        <v>252</v>
      </c>
      <c r="H1106" s="305">
        <v>11</v>
      </c>
      <c r="L1106" s="301"/>
      <c r="M1106" s="306"/>
      <c r="N1106" s="307"/>
      <c r="O1106" s="307"/>
      <c r="P1106" s="307"/>
      <c r="Q1106" s="307"/>
      <c r="R1106" s="307"/>
      <c r="S1106" s="307"/>
      <c r="T1106" s="308"/>
      <c r="AT1106" s="303" t="s">
        <v>188</v>
      </c>
      <c r="AU1106" s="303" t="s">
        <v>77</v>
      </c>
      <c r="AV1106" s="302" t="s">
        <v>77</v>
      </c>
      <c r="AW1106" s="302" t="s">
        <v>31</v>
      </c>
      <c r="AX1106" s="302" t="s">
        <v>68</v>
      </c>
      <c r="AY1106" s="303" t="s">
        <v>177</v>
      </c>
    </row>
    <row r="1107" spans="2:65" s="310" customFormat="1">
      <c r="B1107" s="309"/>
      <c r="D1107" s="297" t="s">
        <v>188</v>
      </c>
      <c r="E1107" s="311" t="s">
        <v>5</v>
      </c>
      <c r="F1107" s="312" t="s">
        <v>1516</v>
      </c>
      <c r="H1107" s="311" t="s">
        <v>5</v>
      </c>
      <c r="L1107" s="309"/>
      <c r="M1107" s="313"/>
      <c r="N1107" s="314"/>
      <c r="O1107" s="314"/>
      <c r="P1107" s="314"/>
      <c r="Q1107" s="314"/>
      <c r="R1107" s="314"/>
      <c r="S1107" s="314"/>
      <c r="T1107" s="315"/>
      <c r="AT1107" s="311" t="s">
        <v>188</v>
      </c>
      <c r="AU1107" s="311" t="s">
        <v>77</v>
      </c>
      <c r="AV1107" s="310" t="s">
        <v>75</v>
      </c>
      <c r="AW1107" s="310" t="s">
        <v>31</v>
      </c>
      <c r="AX1107" s="310" t="s">
        <v>68</v>
      </c>
      <c r="AY1107" s="311" t="s">
        <v>177</v>
      </c>
    </row>
    <row r="1108" spans="2:65" s="302" customFormat="1">
      <c r="B1108" s="301"/>
      <c r="D1108" s="297" t="s">
        <v>188</v>
      </c>
      <c r="E1108" s="303" t="s">
        <v>5</v>
      </c>
      <c r="F1108" s="304" t="s">
        <v>75</v>
      </c>
      <c r="H1108" s="305">
        <v>1</v>
      </c>
      <c r="L1108" s="301"/>
      <c r="M1108" s="306"/>
      <c r="N1108" s="307"/>
      <c r="O1108" s="307"/>
      <c r="P1108" s="307"/>
      <c r="Q1108" s="307"/>
      <c r="R1108" s="307"/>
      <c r="S1108" s="307"/>
      <c r="T1108" s="308"/>
      <c r="AT1108" s="303" t="s">
        <v>188</v>
      </c>
      <c r="AU1108" s="303" t="s">
        <v>77</v>
      </c>
      <c r="AV1108" s="302" t="s">
        <v>77</v>
      </c>
      <c r="AW1108" s="302" t="s">
        <v>31</v>
      </c>
      <c r="AX1108" s="302" t="s">
        <v>68</v>
      </c>
      <c r="AY1108" s="303" t="s">
        <v>177</v>
      </c>
    </row>
    <row r="1109" spans="2:65" s="310" customFormat="1">
      <c r="B1109" s="309"/>
      <c r="D1109" s="297" t="s">
        <v>188</v>
      </c>
      <c r="E1109" s="311" t="s">
        <v>5</v>
      </c>
      <c r="F1109" s="312" t="s">
        <v>1506</v>
      </c>
      <c r="H1109" s="311" t="s">
        <v>5</v>
      </c>
      <c r="L1109" s="309"/>
      <c r="M1109" s="313"/>
      <c r="N1109" s="314"/>
      <c r="O1109" s="314"/>
      <c r="P1109" s="314"/>
      <c r="Q1109" s="314"/>
      <c r="R1109" s="314"/>
      <c r="S1109" s="314"/>
      <c r="T1109" s="315"/>
      <c r="AT1109" s="311" t="s">
        <v>188</v>
      </c>
      <c r="AU1109" s="311" t="s">
        <v>77</v>
      </c>
      <c r="AV1109" s="310" t="s">
        <v>75</v>
      </c>
      <c r="AW1109" s="310" t="s">
        <v>31</v>
      </c>
      <c r="AX1109" s="310" t="s">
        <v>68</v>
      </c>
      <c r="AY1109" s="311" t="s">
        <v>177</v>
      </c>
    </row>
    <row r="1110" spans="2:65" s="317" customFormat="1">
      <c r="B1110" s="316"/>
      <c r="D1110" s="297" t="s">
        <v>188</v>
      </c>
      <c r="E1110" s="318" t="s">
        <v>5</v>
      </c>
      <c r="F1110" s="319" t="s">
        <v>191</v>
      </c>
      <c r="H1110" s="320">
        <v>12</v>
      </c>
      <c r="L1110" s="316"/>
      <c r="M1110" s="321"/>
      <c r="N1110" s="322"/>
      <c r="O1110" s="322"/>
      <c r="P1110" s="322"/>
      <c r="Q1110" s="322"/>
      <c r="R1110" s="322"/>
      <c r="S1110" s="322"/>
      <c r="T1110" s="323"/>
      <c r="AT1110" s="318" t="s">
        <v>188</v>
      </c>
      <c r="AU1110" s="318" t="s">
        <v>77</v>
      </c>
      <c r="AV1110" s="317" t="s">
        <v>184</v>
      </c>
      <c r="AW1110" s="317" t="s">
        <v>31</v>
      </c>
      <c r="AX1110" s="317" t="s">
        <v>75</v>
      </c>
      <c r="AY1110" s="318" t="s">
        <v>177</v>
      </c>
    </row>
    <row r="1111" spans="2:65" s="921" customFormat="1" ht="16.5" customHeight="1">
      <c r="B1111" s="207"/>
      <c r="C1111" s="286" t="s">
        <v>1534</v>
      </c>
      <c r="D1111" s="286" t="s">
        <v>179</v>
      </c>
      <c r="E1111" s="287" t="s">
        <v>1535</v>
      </c>
      <c r="F1111" s="288" t="s">
        <v>1536</v>
      </c>
      <c r="G1111" s="289" t="s">
        <v>1255</v>
      </c>
      <c r="H1111" s="290">
        <v>10</v>
      </c>
      <c r="I1111" s="926"/>
      <c r="J1111" s="291">
        <f>ROUND(I1111*H1111,2)</f>
        <v>0</v>
      </c>
      <c r="K1111" s="288" t="s">
        <v>183</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278</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278</v>
      </c>
      <c r="BM1111" s="196" t="s">
        <v>1537</v>
      </c>
    </row>
    <row r="1112" spans="2:65" s="302" customFormat="1">
      <c r="B1112" s="301"/>
      <c r="D1112" s="297" t="s">
        <v>188</v>
      </c>
      <c r="E1112" s="303" t="s">
        <v>5</v>
      </c>
      <c r="F1112" s="304" t="s">
        <v>75</v>
      </c>
      <c r="H1112" s="305">
        <v>1</v>
      </c>
      <c r="L1112" s="301"/>
      <c r="M1112" s="306"/>
      <c r="N1112" s="307"/>
      <c r="O1112" s="307"/>
      <c r="P1112" s="307"/>
      <c r="Q1112" s="307"/>
      <c r="R1112" s="307"/>
      <c r="S1112" s="307"/>
      <c r="T1112" s="308"/>
      <c r="AT1112" s="303" t="s">
        <v>188</v>
      </c>
      <c r="AU1112" s="303" t="s">
        <v>77</v>
      </c>
      <c r="AV1112" s="302" t="s">
        <v>77</v>
      </c>
      <c r="AW1112" s="302" t="s">
        <v>31</v>
      </c>
      <c r="AX1112" s="302" t="s">
        <v>68</v>
      </c>
      <c r="AY1112" s="303" t="s">
        <v>177</v>
      </c>
    </row>
    <row r="1113" spans="2:65" s="310" customFormat="1">
      <c r="B1113" s="309"/>
      <c r="D1113" s="297" t="s">
        <v>188</v>
      </c>
      <c r="E1113" s="311" t="s">
        <v>5</v>
      </c>
      <c r="F1113" s="312" t="s">
        <v>1506</v>
      </c>
      <c r="H1113" s="311" t="s">
        <v>5</v>
      </c>
      <c r="L1113" s="309"/>
      <c r="M1113" s="313"/>
      <c r="N1113" s="314"/>
      <c r="O1113" s="314"/>
      <c r="P1113" s="314"/>
      <c r="Q1113" s="314"/>
      <c r="R1113" s="314"/>
      <c r="S1113" s="314"/>
      <c r="T1113" s="315"/>
      <c r="AT1113" s="311" t="s">
        <v>188</v>
      </c>
      <c r="AU1113" s="311" t="s">
        <v>77</v>
      </c>
      <c r="AV1113" s="310" t="s">
        <v>75</v>
      </c>
      <c r="AW1113" s="310" t="s">
        <v>31</v>
      </c>
      <c r="AX1113" s="310" t="s">
        <v>68</v>
      </c>
      <c r="AY1113" s="311" t="s">
        <v>177</v>
      </c>
    </row>
    <row r="1114" spans="2:65" s="302" customFormat="1">
      <c r="B1114" s="301"/>
      <c r="D1114" s="297" t="s">
        <v>188</v>
      </c>
      <c r="E1114" s="303" t="s">
        <v>5</v>
      </c>
      <c r="F1114" s="304" t="s">
        <v>229</v>
      </c>
      <c r="H1114" s="305">
        <v>9</v>
      </c>
      <c r="L1114" s="301"/>
      <c r="M1114" s="306"/>
      <c r="N1114" s="307"/>
      <c r="O1114" s="307"/>
      <c r="P1114" s="307"/>
      <c r="Q1114" s="307"/>
      <c r="R1114" s="307"/>
      <c r="S1114" s="307"/>
      <c r="T1114" s="308"/>
      <c r="AT1114" s="303" t="s">
        <v>188</v>
      </c>
      <c r="AU1114" s="303" t="s">
        <v>77</v>
      </c>
      <c r="AV1114" s="302" t="s">
        <v>77</v>
      </c>
      <c r="AW1114" s="302" t="s">
        <v>31</v>
      </c>
      <c r="AX1114" s="302" t="s">
        <v>68</v>
      </c>
      <c r="AY1114" s="303" t="s">
        <v>177</v>
      </c>
    </row>
    <row r="1115" spans="2:65" s="310" customFormat="1">
      <c r="B1115" s="309"/>
      <c r="D1115" s="297" t="s">
        <v>188</v>
      </c>
      <c r="E1115" s="311" t="s">
        <v>5</v>
      </c>
      <c r="F1115" s="312" t="s">
        <v>1516</v>
      </c>
      <c r="H1115" s="311" t="s">
        <v>5</v>
      </c>
      <c r="L1115" s="309"/>
      <c r="M1115" s="313"/>
      <c r="N1115" s="314"/>
      <c r="O1115" s="314"/>
      <c r="P1115" s="314"/>
      <c r="Q1115" s="314"/>
      <c r="R1115" s="314"/>
      <c r="S1115" s="314"/>
      <c r="T1115" s="315"/>
      <c r="AT1115" s="311" t="s">
        <v>188</v>
      </c>
      <c r="AU1115" s="311" t="s">
        <v>77</v>
      </c>
      <c r="AV1115" s="310" t="s">
        <v>75</v>
      </c>
      <c r="AW1115" s="310" t="s">
        <v>31</v>
      </c>
      <c r="AX1115" s="310" t="s">
        <v>68</v>
      </c>
      <c r="AY1115" s="311" t="s">
        <v>177</v>
      </c>
    </row>
    <row r="1116" spans="2:65" s="317" customFormat="1">
      <c r="B1116" s="316"/>
      <c r="D1116" s="297" t="s">
        <v>188</v>
      </c>
      <c r="E1116" s="318" t="s">
        <v>5</v>
      </c>
      <c r="F1116" s="319" t="s">
        <v>191</v>
      </c>
      <c r="H1116" s="320">
        <v>10</v>
      </c>
      <c r="L1116" s="316"/>
      <c r="M1116" s="321"/>
      <c r="N1116" s="322"/>
      <c r="O1116" s="322"/>
      <c r="P1116" s="322"/>
      <c r="Q1116" s="322"/>
      <c r="R1116" s="322"/>
      <c r="S1116" s="322"/>
      <c r="T1116" s="323"/>
      <c r="AT1116" s="318" t="s">
        <v>188</v>
      </c>
      <c r="AU1116" s="318" t="s">
        <v>77</v>
      </c>
      <c r="AV1116" s="317" t="s">
        <v>184</v>
      </c>
      <c r="AW1116" s="317" t="s">
        <v>31</v>
      </c>
      <c r="AX1116" s="317" t="s">
        <v>75</v>
      </c>
      <c r="AY1116" s="318" t="s">
        <v>177</v>
      </c>
    </row>
    <row r="1117" spans="2:65" s="921" customFormat="1" ht="16.5" customHeight="1">
      <c r="B1117" s="207"/>
      <c r="C1117" s="286" t="s">
        <v>1538</v>
      </c>
      <c r="D1117" s="286" t="s">
        <v>179</v>
      </c>
      <c r="E1117" s="287" t="s">
        <v>1539</v>
      </c>
      <c r="F1117" s="288" t="s">
        <v>1540</v>
      </c>
      <c r="G1117" s="289" t="s">
        <v>1255</v>
      </c>
      <c r="H1117" s="290">
        <v>1</v>
      </c>
      <c r="I1117" s="926"/>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278</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278</v>
      </c>
      <c r="BM1117" s="196" t="s">
        <v>1541</v>
      </c>
    </row>
    <row r="1118" spans="2:65" s="302" customFormat="1">
      <c r="B1118" s="301"/>
      <c r="D1118" s="297" t="s">
        <v>188</v>
      </c>
      <c r="E1118" s="303" t="s">
        <v>5</v>
      </c>
      <c r="F1118" s="304" t="s">
        <v>75</v>
      </c>
      <c r="H1118" s="305">
        <v>1</v>
      </c>
      <c r="L1118" s="301"/>
      <c r="M1118" s="306"/>
      <c r="N1118" s="307"/>
      <c r="O1118" s="307"/>
      <c r="P1118" s="307"/>
      <c r="Q1118" s="307"/>
      <c r="R1118" s="307"/>
      <c r="S1118" s="307"/>
      <c r="T1118" s="308"/>
      <c r="AT1118" s="303" t="s">
        <v>188</v>
      </c>
      <c r="AU1118" s="303" t="s">
        <v>77</v>
      </c>
      <c r="AV1118" s="302" t="s">
        <v>77</v>
      </c>
      <c r="AW1118" s="302" t="s">
        <v>31</v>
      </c>
      <c r="AX1118" s="302" t="s">
        <v>68</v>
      </c>
      <c r="AY1118" s="303" t="s">
        <v>177</v>
      </c>
    </row>
    <row r="1119" spans="2:65" s="310" customFormat="1">
      <c r="B1119" s="309"/>
      <c r="D1119" s="297" t="s">
        <v>188</v>
      </c>
      <c r="E1119" s="311" t="s">
        <v>5</v>
      </c>
      <c r="F1119" s="312" t="s">
        <v>1506</v>
      </c>
      <c r="H1119" s="311" t="s">
        <v>5</v>
      </c>
      <c r="L1119" s="309"/>
      <c r="M1119" s="313"/>
      <c r="N1119" s="314"/>
      <c r="O1119" s="314"/>
      <c r="P1119" s="314"/>
      <c r="Q1119" s="314"/>
      <c r="R1119" s="314"/>
      <c r="S1119" s="314"/>
      <c r="T1119" s="315"/>
      <c r="AT1119" s="311" t="s">
        <v>188</v>
      </c>
      <c r="AU1119" s="311" t="s">
        <v>77</v>
      </c>
      <c r="AV1119" s="310" t="s">
        <v>75</v>
      </c>
      <c r="AW1119" s="310" t="s">
        <v>31</v>
      </c>
      <c r="AX1119" s="310" t="s">
        <v>68</v>
      </c>
      <c r="AY1119" s="311" t="s">
        <v>177</v>
      </c>
    </row>
    <row r="1120" spans="2:65" s="317" customFormat="1">
      <c r="B1120" s="316"/>
      <c r="D1120" s="297" t="s">
        <v>188</v>
      </c>
      <c r="E1120" s="318" t="s">
        <v>5</v>
      </c>
      <c r="F1120" s="319" t="s">
        <v>191</v>
      </c>
      <c r="H1120" s="320">
        <v>1</v>
      </c>
      <c r="L1120" s="316"/>
      <c r="M1120" s="321"/>
      <c r="N1120" s="322"/>
      <c r="O1120" s="322"/>
      <c r="P1120" s="322"/>
      <c r="Q1120" s="322"/>
      <c r="R1120" s="322"/>
      <c r="S1120" s="322"/>
      <c r="T1120" s="323"/>
      <c r="AT1120" s="318" t="s">
        <v>188</v>
      </c>
      <c r="AU1120" s="318" t="s">
        <v>77</v>
      </c>
      <c r="AV1120" s="317" t="s">
        <v>184</v>
      </c>
      <c r="AW1120" s="317" t="s">
        <v>31</v>
      </c>
      <c r="AX1120" s="317" t="s">
        <v>75</v>
      </c>
      <c r="AY1120" s="318" t="s">
        <v>177</v>
      </c>
    </row>
    <row r="1121" spans="2:65" s="921" customFormat="1" ht="16.5" customHeight="1">
      <c r="B1121" s="207"/>
      <c r="C1121" s="286" t="s">
        <v>1542</v>
      </c>
      <c r="D1121" s="286" t="s">
        <v>179</v>
      </c>
      <c r="E1121" s="287" t="s">
        <v>1543</v>
      </c>
      <c r="F1121" s="288" t="s">
        <v>1544</v>
      </c>
      <c r="G1121" s="289" t="s">
        <v>1255</v>
      </c>
      <c r="H1121" s="290">
        <v>2</v>
      </c>
      <c r="I1121" s="926"/>
      <c r="J1121" s="291">
        <f>ROUND(I1121*H1121,2)</f>
        <v>0</v>
      </c>
      <c r="K1121" s="288" t="s">
        <v>183</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278</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278</v>
      </c>
      <c r="BM1121" s="196" t="s">
        <v>1545</v>
      </c>
    </row>
    <row r="1122" spans="2:65" s="302" customFormat="1">
      <c r="B1122" s="301"/>
      <c r="D1122" s="297" t="s">
        <v>188</v>
      </c>
      <c r="E1122" s="303" t="s">
        <v>5</v>
      </c>
      <c r="F1122" s="304" t="s">
        <v>77</v>
      </c>
      <c r="H1122" s="305">
        <v>2</v>
      </c>
      <c r="L1122" s="301"/>
      <c r="M1122" s="306"/>
      <c r="N1122" s="307"/>
      <c r="O1122" s="307"/>
      <c r="P1122" s="307"/>
      <c r="Q1122" s="307"/>
      <c r="R1122" s="307"/>
      <c r="S1122" s="307"/>
      <c r="T1122" s="308"/>
      <c r="AT1122" s="303" t="s">
        <v>188</v>
      </c>
      <c r="AU1122" s="303" t="s">
        <v>77</v>
      </c>
      <c r="AV1122" s="302" t="s">
        <v>77</v>
      </c>
      <c r="AW1122" s="302" t="s">
        <v>31</v>
      </c>
      <c r="AX1122" s="302" t="s">
        <v>68</v>
      </c>
      <c r="AY1122" s="303" t="s">
        <v>177</v>
      </c>
    </row>
    <row r="1123" spans="2:65" s="310" customFormat="1">
      <c r="B1123" s="309"/>
      <c r="D1123" s="297" t="s">
        <v>188</v>
      </c>
      <c r="E1123" s="311" t="s">
        <v>5</v>
      </c>
      <c r="F1123" s="312" t="s">
        <v>1546</v>
      </c>
      <c r="H1123" s="311" t="s">
        <v>5</v>
      </c>
      <c r="L1123" s="309"/>
      <c r="M1123" s="313"/>
      <c r="N1123" s="314"/>
      <c r="O1123" s="314"/>
      <c r="P1123" s="314"/>
      <c r="Q1123" s="314"/>
      <c r="R1123" s="314"/>
      <c r="S1123" s="314"/>
      <c r="T1123" s="315"/>
      <c r="AT1123" s="311" t="s">
        <v>188</v>
      </c>
      <c r="AU1123" s="311" t="s">
        <v>77</v>
      </c>
      <c r="AV1123" s="310" t="s">
        <v>75</v>
      </c>
      <c r="AW1123" s="310" t="s">
        <v>31</v>
      </c>
      <c r="AX1123" s="310" t="s">
        <v>68</v>
      </c>
      <c r="AY1123" s="311" t="s">
        <v>177</v>
      </c>
    </row>
    <row r="1124" spans="2:65" s="317" customFormat="1">
      <c r="B1124" s="316"/>
      <c r="D1124" s="297" t="s">
        <v>188</v>
      </c>
      <c r="E1124" s="318" t="s">
        <v>5</v>
      </c>
      <c r="F1124" s="319" t="s">
        <v>191</v>
      </c>
      <c r="H1124" s="320">
        <v>2</v>
      </c>
      <c r="L1124" s="316"/>
      <c r="M1124" s="321"/>
      <c r="N1124" s="322"/>
      <c r="O1124" s="322"/>
      <c r="P1124" s="322"/>
      <c r="Q1124" s="322"/>
      <c r="R1124" s="322"/>
      <c r="S1124" s="322"/>
      <c r="T1124" s="323"/>
      <c r="AT1124" s="318" t="s">
        <v>188</v>
      </c>
      <c r="AU1124" s="318" t="s">
        <v>77</v>
      </c>
      <c r="AV1124" s="317" t="s">
        <v>184</v>
      </c>
      <c r="AW1124" s="317" t="s">
        <v>31</v>
      </c>
      <c r="AX1124" s="317" t="s">
        <v>75</v>
      </c>
      <c r="AY1124" s="318" t="s">
        <v>177</v>
      </c>
    </row>
    <row r="1125" spans="2:65" s="921" customFormat="1" ht="25.5" customHeight="1">
      <c r="B1125" s="207"/>
      <c r="C1125" s="286" t="s">
        <v>1547</v>
      </c>
      <c r="D1125" s="286" t="s">
        <v>179</v>
      </c>
      <c r="E1125" s="287" t="s">
        <v>1548</v>
      </c>
      <c r="F1125" s="288" t="s">
        <v>1549</v>
      </c>
      <c r="G1125" s="289" t="s">
        <v>1255</v>
      </c>
      <c r="H1125" s="290">
        <v>1</v>
      </c>
      <c r="I1125" s="926"/>
      <c r="J1125" s="291">
        <f>ROUND(I1125*H1125,2)</f>
        <v>0</v>
      </c>
      <c r="K1125" s="288" t="s">
        <v>183</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278</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278</v>
      </c>
      <c r="BM1125" s="196" t="s">
        <v>1550</v>
      </c>
    </row>
    <row r="1126" spans="2:65" s="302" customFormat="1">
      <c r="B1126" s="301"/>
      <c r="D1126" s="297" t="s">
        <v>188</v>
      </c>
      <c r="E1126" s="303" t="s">
        <v>5</v>
      </c>
      <c r="F1126" s="304" t="s">
        <v>75</v>
      </c>
      <c r="H1126" s="305">
        <v>1</v>
      </c>
      <c r="L1126" s="301"/>
      <c r="M1126" s="306"/>
      <c r="N1126" s="307"/>
      <c r="O1126" s="307"/>
      <c r="P1126" s="307"/>
      <c r="Q1126" s="307"/>
      <c r="R1126" s="307"/>
      <c r="S1126" s="307"/>
      <c r="T1126" s="308"/>
      <c r="AT1126" s="303" t="s">
        <v>188</v>
      </c>
      <c r="AU1126" s="303" t="s">
        <v>77</v>
      </c>
      <c r="AV1126" s="302" t="s">
        <v>77</v>
      </c>
      <c r="AW1126" s="302" t="s">
        <v>31</v>
      </c>
      <c r="AX1126" s="302" t="s">
        <v>68</v>
      </c>
      <c r="AY1126" s="303" t="s">
        <v>177</v>
      </c>
    </row>
    <row r="1127" spans="2:65" s="310" customFormat="1">
      <c r="B1127" s="309"/>
      <c r="D1127" s="297" t="s">
        <v>188</v>
      </c>
      <c r="E1127" s="311" t="s">
        <v>5</v>
      </c>
      <c r="F1127" s="312" t="s">
        <v>1506</v>
      </c>
      <c r="H1127" s="311" t="s">
        <v>5</v>
      </c>
      <c r="L1127" s="309"/>
      <c r="M1127" s="313"/>
      <c r="N1127" s="314"/>
      <c r="O1127" s="314"/>
      <c r="P1127" s="314"/>
      <c r="Q1127" s="314"/>
      <c r="R1127" s="314"/>
      <c r="S1127" s="314"/>
      <c r="T1127" s="315"/>
      <c r="AT1127" s="311" t="s">
        <v>188</v>
      </c>
      <c r="AU1127" s="311" t="s">
        <v>77</v>
      </c>
      <c r="AV1127" s="310" t="s">
        <v>75</v>
      </c>
      <c r="AW1127" s="310" t="s">
        <v>31</v>
      </c>
      <c r="AX1127" s="310" t="s">
        <v>68</v>
      </c>
      <c r="AY1127" s="311" t="s">
        <v>177</v>
      </c>
    </row>
    <row r="1128" spans="2:65" s="317" customFormat="1">
      <c r="B1128" s="316"/>
      <c r="D1128" s="297" t="s">
        <v>188</v>
      </c>
      <c r="E1128" s="318" t="s">
        <v>5</v>
      </c>
      <c r="F1128" s="319" t="s">
        <v>191</v>
      </c>
      <c r="H1128" s="320">
        <v>1</v>
      </c>
      <c r="L1128" s="316"/>
      <c r="M1128" s="321"/>
      <c r="N1128" s="322"/>
      <c r="O1128" s="322"/>
      <c r="P1128" s="322"/>
      <c r="Q1128" s="322"/>
      <c r="R1128" s="322"/>
      <c r="S1128" s="322"/>
      <c r="T1128" s="323"/>
      <c r="AT1128" s="318" t="s">
        <v>188</v>
      </c>
      <c r="AU1128" s="318" t="s">
        <v>77</v>
      </c>
      <c r="AV1128" s="317" t="s">
        <v>184</v>
      </c>
      <c r="AW1128" s="317" t="s">
        <v>31</v>
      </c>
      <c r="AX1128" s="317" t="s">
        <v>75</v>
      </c>
      <c r="AY1128" s="318" t="s">
        <v>177</v>
      </c>
    </row>
    <row r="1129" spans="2:65" s="921" customFormat="1" ht="25.5" customHeight="1">
      <c r="B1129" s="207"/>
      <c r="C1129" s="286" t="s">
        <v>1551</v>
      </c>
      <c r="D1129" s="286" t="s">
        <v>179</v>
      </c>
      <c r="E1129" s="287" t="s">
        <v>1552</v>
      </c>
      <c r="F1129" s="288" t="s">
        <v>1553</v>
      </c>
      <c r="G1129" s="289" t="s">
        <v>1255</v>
      </c>
      <c r="H1129" s="290">
        <v>1</v>
      </c>
      <c r="I1129" s="926"/>
      <c r="J1129" s="291">
        <f>ROUND(I1129*H1129,2)</f>
        <v>0</v>
      </c>
      <c r="K1129" s="288" t="s">
        <v>183</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278</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278</v>
      </c>
      <c r="BM1129" s="196" t="s">
        <v>1554</v>
      </c>
    </row>
    <row r="1130" spans="2:65" s="302" customFormat="1">
      <c r="B1130" s="301"/>
      <c r="D1130" s="297" t="s">
        <v>188</v>
      </c>
      <c r="E1130" s="303" t="s">
        <v>5</v>
      </c>
      <c r="F1130" s="304" t="s">
        <v>75</v>
      </c>
      <c r="H1130" s="305">
        <v>1</v>
      </c>
      <c r="L1130" s="301"/>
      <c r="M1130" s="306"/>
      <c r="N1130" s="307"/>
      <c r="O1130" s="307"/>
      <c r="P1130" s="307"/>
      <c r="Q1130" s="307"/>
      <c r="R1130" s="307"/>
      <c r="S1130" s="307"/>
      <c r="T1130" s="308"/>
      <c r="AT1130" s="303" t="s">
        <v>188</v>
      </c>
      <c r="AU1130" s="303" t="s">
        <v>77</v>
      </c>
      <c r="AV1130" s="302" t="s">
        <v>77</v>
      </c>
      <c r="AW1130" s="302" t="s">
        <v>31</v>
      </c>
      <c r="AX1130" s="302" t="s">
        <v>68</v>
      </c>
      <c r="AY1130" s="303" t="s">
        <v>177</v>
      </c>
    </row>
    <row r="1131" spans="2:65" s="310" customFormat="1">
      <c r="B1131" s="309"/>
      <c r="D1131" s="297" t="s">
        <v>188</v>
      </c>
      <c r="E1131" s="311" t="s">
        <v>5</v>
      </c>
      <c r="F1131" s="312" t="s">
        <v>1506</v>
      </c>
      <c r="H1131" s="311" t="s">
        <v>5</v>
      </c>
      <c r="L1131" s="309"/>
      <c r="M1131" s="313"/>
      <c r="N1131" s="314"/>
      <c r="O1131" s="314"/>
      <c r="P1131" s="314"/>
      <c r="Q1131" s="314"/>
      <c r="R1131" s="314"/>
      <c r="S1131" s="314"/>
      <c r="T1131" s="315"/>
      <c r="AT1131" s="311" t="s">
        <v>188</v>
      </c>
      <c r="AU1131" s="311" t="s">
        <v>77</v>
      </c>
      <c r="AV1131" s="310" t="s">
        <v>75</v>
      </c>
      <c r="AW1131" s="310" t="s">
        <v>31</v>
      </c>
      <c r="AX1131" s="310" t="s">
        <v>68</v>
      </c>
      <c r="AY1131" s="311" t="s">
        <v>177</v>
      </c>
    </row>
    <row r="1132" spans="2:65" s="317" customFormat="1">
      <c r="B1132" s="316"/>
      <c r="D1132" s="297" t="s">
        <v>188</v>
      </c>
      <c r="E1132" s="318" t="s">
        <v>5</v>
      </c>
      <c r="F1132" s="319" t="s">
        <v>191</v>
      </c>
      <c r="H1132" s="320">
        <v>1</v>
      </c>
      <c r="L1132" s="316"/>
      <c r="M1132" s="321"/>
      <c r="N1132" s="322"/>
      <c r="O1132" s="322"/>
      <c r="P1132" s="322"/>
      <c r="Q1132" s="322"/>
      <c r="R1132" s="322"/>
      <c r="S1132" s="322"/>
      <c r="T1132" s="323"/>
      <c r="AT1132" s="318" t="s">
        <v>188</v>
      </c>
      <c r="AU1132" s="318" t="s">
        <v>77</v>
      </c>
      <c r="AV1132" s="317" t="s">
        <v>184</v>
      </c>
      <c r="AW1132" s="317" t="s">
        <v>31</v>
      </c>
      <c r="AX1132" s="317" t="s">
        <v>75</v>
      </c>
      <c r="AY1132" s="318" t="s">
        <v>177</v>
      </c>
    </row>
    <row r="1133" spans="2:65" s="921" customFormat="1" ht="38.25" customHeight="1">
      <c r="B1133" s="207"/>
      <c r="C1133" s="286" t="s">
        <v>1555</v>
      </c>
      <c r="D1133" s="286" t="s">
        <v>179</v>
      </c>
      <c r="E1133" s="287" t="s">
        <v>1556</v>
      </c>
      <c r="F1133" s="288" t="s">
        <v>1557</v>
      </c>
      <c r="G1133" s="289" t="s">
        <v>422</v>
      </c>
      <c r="H1133" s="290">
        <v>0.104</v>
      </c>
      <c r="I1133" s="926"/>
      <c r="J1133" s="291">
        <f>ROUND(I1133*H1133,2)</f>
        <v>0</v>
      </c>
      <c r="K1133" s="288" t="s">
        <v>183</v>
      </c>
      <c r="L1133" s="207"/>
      <c r="M1133" s="292" t="s">
        <v>5</v>
      </c>
      <c r="N1133" s="293" t="s">
        <v>39</v>
      </c>
      <c r="O1133" s="294">
        <v>1.629</v>
      </c>
      <c r="P1133" s="294">
        <f>O1133*H1133</f>
        <v>0.16941599999999998</v>
      </c>
      <c r="Q1133" s="294">
        <v>0</v>
      </c>
      <c r="R1133" s="294">
        <f>Q1133*H1133</f>
        <v>0</v>
      </c>
      <c r="S1133" s="294">
        <v>0</v>
      </c>
      <c r="T1133" s="295">
        <f>S1133*H1133</f>
        <v>0</v>
      </c>
      <c r="AR1133" s="196" t="s">
        <v>278</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278</v>
      </c>
      <c r="BM1133" s="196" t="s">
        <v>1558</v>
      </c>
    </row>
    <row r="1134" spans="2:65" s="921" customFormat="1" ht="121.5">
      <c r="B1134" s="207"/>
      <c r="D1134" s="297" t="s">
        <v>186</v>
      </c>
      <c r="F1134" s="298" t="s">
        <v>1559</v>
      </c>
      <c r="L1134" s="207"/>
      <c r="M1134" s="299"/>
      <c r="N1134" s="925"/>
      <c r="O1134" s="925"/>
      <c r="P1134" s="925"/>
      <c r="Q1134" s="925"/>
      <c r="R1134" s="925"/>
      <c r="S1134" s="925"/>
      <c r="T1134" s="300"/>
      <c r="AT1134" s="196" t="s">
        <v>186</v>
      </c>
      <c r="AU1134" s="196" t="s">
        <v>77</v>
      </c>
    </row>
    <row r="1135" spans="2:65" s="274" customFormat="1" ht="29.85" customHeight="1">
      <c r="B1135" s="273"/>
      <c r="D1135" s="275" t="s">
        <v>67</v>
      </c>
      <c r="E1135" s="284" t="s">
        <v>1560</v>
      </c>
      <c r="F1135" s="284" t="s">
        <v>1561</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21" customFormat="1" ht="25.5" customHeight="1">
      <c r="B1136" s="207"/>
      <c r="C1136" s="286" t="s">
        <v>1562</v>
      </c>
      <c r="D1136" s="286" t="s">
        <v>179</v>
      </c>
      <c r="E1136" s="287" t="s">
        <v>1563</v>
      </c>
      <c r="F1136" s="288" t="s">
        <v>1564</v>
      </c>
      <c r="G1136" s="289" t="s">
        <v>194</v>
      </c>
      <c r="H1136" s="290">
        <v>50</v>
      </c>
      <c r="I1136" s="926"/>
      <c r="J1136" s="291">
        <f>ROUND(I1136*H1136,2)</f>
        <v>0</v>
      </c>
      <c r="K1136" s="288" t="s">
        <v>183</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278</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278</v>
      </c>
      <c r="BM1136" s="196" t="s">
        <v>1565</v>
      </c>
    </row>
    <row r="1137" spans="2:65" s="921" customFormat="1" ht="108">
      <c r="B1137" s="207"/>
      <c r="D1137" s="297" t="s">
        <v>186</v>
      </c>
      <c r="F1137" s="298" t="s">
        <v>1566</v>
      </c>
      <c r="L1137" s="207"/>
      <c r="M1137" s="299"/>
      <c r="N1137" s="925"/>
      <c r="O1137" s="925"/>
      <c r="P1137" s="925"/>
      <c r="Q1137" s="925"/>
      <c r="R1137" s="925"/>
      <c r="S1137" s="925"/>
      <c r="T1137" s="300"/>
      <c r="AT1137" s="196" t="s">
        <v>186</v>
      </c>
      <c r="AU1137" s="196" t="s">
        <v>77</v>
      </c>
    </row>
    <row r="1138" spans="2:65" s="302" customFormat="1">
      <c r="B1138" s="301"/>
      <c r="D1138" s="297" t="s">
        <v>188</v>
      </c>
      <c r="E1138" s="303" t="s">
        <v>5</v>
      </c>
      <c r="F1138" s="304" t="s">
        <v>445</v>
      </c>
      <c r="H1138" s="305">
        <v>50</v>
      </c>
      <c r="L1138" s="301"/>
      <c r="M1138" s="306"/>
      <c r="N1138" s="307"/>
      <c r="O1138" s="307"/>
      <c r="P1138" s="307"/>
      <c r="Q1138" s="307"/>
      <c r="R1138" s="307"/>
      <c r="S1138" s="307"/>
      <c r="T1138" s="308"/>
      <c r="AT1138" s="303" t="s">
        <v>188</v>
      </c>
      <c r="AU1138" s="303" t="s">
        <v>77</v>
      </c>
      <c r="AV1138" s="302" t="s">
        <v>77</v>
      </c>
      <c r="AW1138" s="302" t="s">
        <v>31</v>
      </c>
      <c r="AX1138" s="302" t="s">
        <v>68</v>
      </c>
      <c r="AY1138" s="303" t="s">
        <v>177</v>
      </c>
    </row>
    <row r="1139" spans="2:65" s="317" customFormat="1">
      <c r="B1139" s="316"/>
      <c r="D1139" s="297" t="s">
        <v>188</v>
      </c>
      <c r="E1139" s="318" t="s">
        <v>5</v>
      </c>
      <c r="F1139" s="319" t="s">
        <v>191</v>
      </c>
      <c r="H1139" s="320">
        <v>50</v>
      </c>
      <c r="L1139" s="316"/>
      <c r="M1139" s="321"/>
      <c r="N1139" s="322"/>
      <c r="O1139" s="322"/>
      <c r="P1139" s="322"/>
      <c r="Q1139" s="322"/>
      <c r="R1139" s="322"/>
      <c r="S1139" s="322"/>
      <c r="T1139" s="323"/>
      <c r="AT1139" s="318" t="s">
        <v>188</v>
      </c>
      <c r="AU1139" s="318" t="s">
        <v>77</v>
      </c>
      <c r="AV1139" s="317" t="s">
        <v>184</v>
      </c>
      <c r="AW1139" s="317" t="s">
        <v>31</v>
      </c>
      <c r="AX1139" s="317" t="s">
        <v>75</v>
      </c>
      <c r="AY1139" s="318" t="s">
        <v>177</v>
      </c>
    </row>
    <row r="1140" spans="2:65" s="274" customFormat="1" ht="29.85" customHeight="1">
      <c r="B1140" s="273"/>
      <c r="D1140" s="275" t="s">
        <v>67</v>
      </c>
      <c r="E1140" s="284" t="s">
        <v>1567</v>
      </c>
      <c r="F1140" s="284" t="s">
        <v>1568</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21" customFormat="1" ht="25.5" customHeight="1">
      <c r="B1141" s="207"/>
      <c r="C1141" s="286" t="s">
        <v>1569</v>
      </c>
      <c r="D1141" s="286" t="s">
        <v>179</v>
      </c>
      <c r="E1141" s="287" t="s">
        <v>1570</v>
      </c>
      <c r="F1141" s="288" t="s">
        <v>1571</v>
      </c>
      <c r="G1141" s="289" t="s">
        <v>194</v>
      </c>
      <c r="H1141" s="290">
        <v>1</v>
      </c>
      <c r="I1141" s="926"/>
      <c r="J1141" s="291">
        <f>ROUND(I1141*H1141,2)</f>
        <v>0</v>
      </c>
      <c r="K1141" s="288" t="s">
        <v>183</v>
      </c>
      <c r="L1141" s="207"/>
      <c r="M1141" s="292" t="s">
        <v>5</v>
      </c>
      <c r="N1141" s="293" t="s">
        <v>39</v>
      </c>
      <c r="O1141" s="294">
        <v>2.2000000000000002</v>
      </c>
      <c r="P1141" s="294">
        <f>O1141*H1141</f>
        <v>2.2000000000000002</v>
      </c>
      <c r="Q1141" s="294">
        <v>0</v>
      </c>
      <c r="R1141" s="294">
        <f>Q1141*H1141</f>
        <v>0</v>
      </c>
      <c r="S1141" s="294">
        <v>0</v>
      </c>
      <c r="T1141" s="295">
        <f>S1141*H1141</f>
        <v>0</v>
      </c>
      <c r="AR1141" s="196" t="s">
        <v>278</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278</v>
      </c>
      <c r="BM1141" s="196" t="s">
        <v>1572</v>
      </c>
    </row>
    <row r="1142" spans="2:65" s="302" customFormat="1">
      <c r="B1142" s="301"/>
      <c r="D1142" s="297" t="s">
        <v>188</v>
      </c>
      <c r="E1142" s="303" t="s">
        <v>5</v>
      </c>
      <c r="F1142" s="304" t="s">
        <v>75</v>
      </c>
      <c r="H1142" s="305">
        <v>1</v>
      </c>
      <c r="L1142" s="301"/>
      <c r="M1142" s="306"/>
      <c r="N1142" s="307"/>
      <c r="O1142" s="307"/>
      <c r="P1142" s="307"/>
      <c r="Q1142" s="307"/>
      <c r="R1142" s="307"/>
      <c r="S1142" s="307"/>
      <c r="T1142" s="308"/>
      <c r="AT1142" s="303" t="s">
        <v>188</v>
      </c>
      <c r="AU1142" s="303" t="s">
        <v>77</v>
      </c>
      <c r="AV1142" s="302" t="s">
        <v>77</v>
      </c>
      <c r="AW1142" s="302" t="s">
        <v>31</v>
      </c>
      <c r="AX1142" s="302" t="s">
        <v>68</v>
      </c>
      <c r="AY1142" s="303" t="s">
        <v>177</v>
      </c>
    </row>
    <row r="1143" spans="2:65" s="310" customFormat="1">
      <c r="B1143" s="309"/>
      <c r="D1143" s="297" t="s">
        <v>188</v>
      </c>
      <c r="E1143" s="311" t="s">
        <v>5</v>
      </c>
      <c r="F1143" s="312" t="s">
        <v>1573</v>
      </c>
      <c r="H1143" s="311" t="s">
        <v>5</v>
      </c>
      <c r="L1143" s="309"/>
      <c r="M1143" s="313"/>
      <c r="N1143" s="314"/>
      <c r="O1143" s="314"/>
      <c r="P1143" s="314"/>
      <c r="Q1143" s="314"/>
      <c r="R1143" s="314"/>
      <c r="S1143" s="314"/>
      <c r="T1143" s="315"/>
      <c r="AT1143" s="311" t="s">
        <v>188</v>
      </c>
      <c r="AU1143" s="311" t="s">
        <v>77</v>
      </c>
      <c r="AV1143" s="310" t="s">
        <v>75</v>
      </c>
      <c r="AW1143" s="310" t="s">
        <v>31</v>
      </c>
      <c r="AX1143" s="310" t="s">
        <v>68</v>
      </c>
      <c r="AY1143" s="311" t="s">
        <v>177</v>
      </c>
    </row>
    <row r="1144" spans="2:65" s="317" customFormat="1">
      <c r="B1144" s="316"/>
      <c r="D1144" s="297" t="s">
        <v>188</v>
      </c>
      <c r="E1144" s="318" t="s">
        <v>5</v>
      </c>
      <c r="F1144" s="319" t="s">
        <v>191</v>
      </c>
      <c r="H1144" s="320">
        <v>1</v>
      </c>
      <c r="L1144" s="316"/>
      <c r="M1144" s="321"/>
      <c r="N1144" s="322"/>
      <c r="O1144" s="322"/>
      <c r="P1144" s="322"/>
      <c r="Q1144" s="322"/>
      <c r="R1144" s="322"/>
      <c r="S1144" s="322"/>
      <c r="T1144" s="323"/>
      <c r="AT1144" s="318" t="s">
        <v>188</v>
      </c>
      <c r="AU1144" s="318" t="s">
        <v>77</v>
      </c>
      <c r="AV1144" s="317" t="s">
        <v>184</v>
      </c>
      <c r="AW1144" s="317" t="s">
        <v>31</v>
      </c>
      <c r="AX1144" s="317" t="s">
        <v>75</v>
      </c>
      <c r="AY1144" s="318" t="s">
        <v>177</v>
      </c>
    </row>
    <row r="1145" spans="2:65" s="921" customFormat="1" ht="16.5" customHeight="1">
      <c r="B1145" s="207"/>
      <c r="C1145" s="324" t="s">
        <v>1574</v>
      </c>
      <c r="D1145" s="324" t="s">
        <v>440</v>
      </c>
      <c r="E1145" s="325" t="s">
        <v>1575</v>
      </c>
      <c r="F1145" s="326" t="s">
        <v>1576</v>
      </c>
      <c r="G1145" s="327" t="s">
        <v>194</v>
      </c>
      <c r="H1145" s="328">
        <v>1</v>
      </c>
      <c r="I1145" s="928"/>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351</v>
      </c>
      <c r="AT1145" s="196" t="s">
        <v>440</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278</v>
      </c>
      <c r="BM1145" s="196" t="s">
        <v>1577</v>
      </c>
    </row>
    <row r="1146" spans="2:65" s="274" customFormat="1" ht="29.85" customHeight="1">
      <c r="B1146" s="273"/>
      <c r="D1146" s="275" t="s">
        <v>67</v>
      </c>
      <c r="E1146" s="284" t="s">
        <v>1578</v>
      </c>
      <c r="F1146" s="284" t="s">
        <v>1579</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21" customFormat="1" ht="38.25" customHeight="1">
      <c r="B1147" s="207"/>
      <c r="C1147" s="286" t="s">
        <v>1580</v>
      </c>
      <c r="D1147" s="286" t="s">
        <v>179</v>
      </c>
      <c r="E1147" s="287" t="s">
        <v>1581</v>
      </c>
      <c r="F1147" s="288" t="s">
        <v>1582</v>
      </c>
      <c r="G1147" s="289" t="s">
        <v>182</v>
      </c>
      <c r="H1147" s="290">
        <v>20.105</v>
      </c>
      <c r="I1147" s="926"/>
      <c r="J1147" s="291">
        <f>ROUND(I1147*H1147,2)</f>
        <v>0</v>
      </c>
      <c r="K1147" s="288" t="s">
        <v>183</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278</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278</v>
      </c>
      <c r="BM1147" s="196" t="s">
        <v>1583</v>
      </c>
    </row>
    <row r="1148" spans="2:65" s="921" customFormat="1" ht="135">
      <c r="B1148" s="207"/>
      <c r="D1148" s="297" t="s">
        <v>186</v>
      </c>
      <c r="F1148" s="298" t="s">
        <v>1584</v>
      </c>
      <c r="L1148" s="207"/>
      <c r="M1148" s="299"/>
      <c r="N1148" s="925"/>
      <c r="O1148" s="925"/>
      <c r="P1148" s="925"/>
      <c r="Q1148" s="925"/>
      <c r="R1148" s="925"/>
      <c r="S1148" s="925"/>
      <c r="T1148" s="300"/>
      <c r="AT1148" s="196" t="s">
        <v>186</v>
      </c>
      <c r="AU1148" s="196" t="s">
        <v>77</v>
      </c>
    </row>
    <row r="1149" spans="2:65" s="302" customFormat="1">
      <c r="B1149" s="301"/>
      <c r="D1149" s="297" t="s">
        <v>188</v>
      </c>
      <c r="E1149" s="303" t="s">
        <v>5</v>
      </c>
      <c r="F1149" s="304" t="s">
        <v>1585</v>
      </c>
      <c r="H1149" s="305">
        <v>4.2350000000000003</v>
      </c>
      <c r="L1149" s="301"/>
      <c r="M1149" s="306"/>
      <c r="N1149" s="307"/>
      <c r="O1149" s="307"/>
      <c r="P1149" s="307"/>
      <c r="Q1149" s="307"/>
      <c r="R1149" s="307"/>
      <c r="S1149" s="307"/>
      <c r="T1149" s="308"/>
      <c r="AT1149" s="303" t="s">
        <v>188</v>
      </c>
      <c r="AU1149" s="303" t="s">
        <v>77</v>
      </c>
      <c r="AV1149" s="302" t="s">
        <v>77</v>
      </c>
      <c r="AW1149" s="302" t="s">
        <v>31</v>
      </c>
      <c r="AX1149" s="302" t="s">
        <v>68</v>
      </c>
      <c r="AY1149" s="303" t="s">
        <v>177</v>
      </c>
    </row>
    <row r="1150" spans="2:65" s="310" customFormat="1">
      <c r="B1150" s="309"/>
      <c r="D1150" s="297" t="s">
        <v>188</v>
      </c>
      <c r="E1150" s="311" t="s">
        <v>5</v>
      </c>
      <c r="F1150" s="312" t="s">
        <v>736</v>
      </c>
      <c r="H1150" s="311" t="s">
        <v>5</v>
      </c>
      <c r="L1150" s="309"/>
      <c r="M1150" s="313"/>
      <c r="N1150" s="314"/>
      <c r="O1150" s="314"/>
      <c r="P1150" s="314"/>
      <c r="Q1150" s="314"/>
      <c r="R1150" s="314"/>
      <c r="S1150" s="314"/>
      <c r="T1150" s="315"/>
      <c r="AT1150" s="311" t="s">
        <v>188</v>
      </c>
      <c r="AU1150" s="311" t="s">
        <v>77</v>
      </c>
      <c r="AV1150" s="310" t="s">
        <v>75</v>
      </c>
      <c r="AW1150" s="310" t="s">
        <v>31</v>
      </c>
      <c r="AX1150" s="310" t="s">
        <v>68</v>
      </c>
      <c r="AY1150" s="311" t="s">
        <v>177</v>
      </c>
    </row>
    <row r="1151" spans="2:65" s="302" customFormat="1">
      <c r="B1151" s="301"/>
      <c r="D1151" s="297" t="s">
        <v>188</v>
      </c>
      <c r="E1151" s="303" t="s">
        <v>5</v>
      </c>
      <c r="F1151" s="304" t="s">
        <v>1586</v>
      </c>
      <c r="H1151" s="305">
        <v>7.9349999999999996</v>
      </c>
      <c r="L1151" s="301"/>
      <c r="M1151" s="306"/>
      <c r="N1151" s="307"/>
      <c r="O1151" s="307"/>
      <c r="P1151" s="307"/>
      <c r="Q1151" s="307"/>
      <c r="R1151" s="307"/>
      <c r="S1151" s="307"/>
      <c r="T1151" s="308"/>
      <c r="AT1151" s="303" t="s">
        <v>188</v>
      </c>
      <c r="AU1151" s="303" t="s">
        <v>77</v>
      </c>
      <c r="AV1151" s="302" t="s">
        <v>77</v>
      </c>
      <c r="AW1151" s="302" t="s">
        <v>31</v>
      </c>
      <c r="AX1151" s="302" t="s">
        <v>68</v>
      </c>
      <c r="AY1151" s="303" t="s">
        <v>177</v>
      </c>
    </row>
    <row r="1152" spans="2:65" s="310" customFormat="1">
      <c r="B1152" s="309"/>
      <c r="D1152" s="297" t="s">
        <v>188</v>
      </c>
      <c r="E1152" s="311" t="s">
        <v>5</v>
      </c>
      <c r="F1152" s="312" t="s">
        <v>739</v>
      </c>
      <c r="H1152" s="311" t="s">
        <v>5</v>
      </c>
      <c r="L1152" s="309"/>
      <c r="M1152" s="313"/>
      <c r="N1152" s="314"/>
      <c r="O1152" s="314"/>
      <c r="P1152" s="314"/>
      <c r="Q1152" s="314"/>
      <c r="R1152" s="314"/>
      <c r="S1152" s="314"/>
      <c r="T1152" s="315"/>
      <c r="AT1152" s="311" t="s">
        <v>188</v>
      </c>
      <c r="AU1152" s="311" t="s">
        <v>77</v>
      </c>
      <c r="AV1152" s="310" t="s">
        <v>75</v>
      </c>
      <c r="AW1152" s="310" t="s">
        <v>31</v>
      </c>
      <c r="AX1152" s="310" t="s">
        <v>68</v>
      </c>
      <c r="AY1152" s="311" t="s">
        <v>177</v>
      </c>
    </row>
    <row r="1153" spans="2:65" s="302" customFormat="1">
      <c r="B1153" s="301"/>
      <c r="D1153" s="297" t="s">
        <v>188</v>
      </c>
      <c r="E1153" s="303" t="s">
        <v>5</v>
      </c>
      <c r="F1153" s="304" t="s">
        <v>1586</v>
      </c>
      <c r="H1153" s="305">
        <v>7.9349999999999996</v>
      </c>
      <c r="L1153" s="301"/>
      <c r="M1153" s="306"/>
      <c r="N1153" s="307"/>
      <c r="O1153" s="307"/>
      <c r="P1153" s="307"/>
      <c r="Q1153" s="307"/>
      <c r="R1153" s="307"/>
      <c r="S1153" s="307"/>
      <c r="T1153" s="308"/>
      <c r="AT1153" s="303" t="s">
        <v>188</v>
      </c>
      <c r="AU1153" s="303" t="s">
        <v>77</v>
      </c>
      <c r="AV1153" s="302" t="s">
        <v>77</v>
      </c>
      <c r="AW1153" s="302" t="s">
        <v>31</v>
      </c>
      <c r="AX1153" s="302" t="s">
        <v>68</v>
      </c>
      <c r="AY1153" s="303" t="s">
        <v>177</v>
      </c>
    </row>
    <row r="1154" spans="2:65" s="310" customFormat="1">
      <c r="B1154" s="309"/>
      <c r="D1154" s="297" t="s">
        <v>188</v>
      </c>
      <c r="E1154" s="311" t="s">
        <v>5</v>
      </c>
      <c r="F1154" s="312" t="s">
        <v>612</v>
      </c>
      <c r="H1154" s="311" t="s">
        <v>5</v>
      </c>
      <c r="L1154" s="309"/>
      <c r="M1154" s="313"/>
      <c r="N1154" s="314"/>
      <c r="O1154" s="314"/>
      <c r="P1154" s="314"/>
      <c r="Q1154" s="314"/>
      <c r="R1154" s="314"/>
      <c r="S1154" s="314"/>
      <c r="T1154" s="315"/>
      <c r="AT1154" s="311" t="s">
        <v>188</v>
      </c>
      <c r="AU1154" s="311" t="s">
        <v>77</v>
      </c>
      <c r="AV1154" s="310" t="s">
        <v>75</v>
      </c>
      <c r="AW1154" s="310" t="s">
        <v>31</v>
      </c>
      <c r="AX1154" s="310" t="s">
        <v>68</v>
      </c>
      <c r="AY1154" s="311" t="s">
        <v>177</v>
      </c>
    </row>
    <row r="1155" spans="2:65" s="317" customFormat="1">
      <c r="B1155" s="316"/>
      <c r="D1155" s="297" t="s">
        <v>188</v>
      </c>
      <c r="E1155" s="318" t="s">
        <v>5</v>
      </c>
      <c r="F1155" s="319" t="s">
        <v>191</v>
      </c>
      <c r="H1155" s="320">
        <v>20.105</v>
      </c>
      <c r="L1155" s="316"/>
      <c r="M1155" s="321"/>
      <c r="N1155" s="322"/>
      <c r="O1155" s="322"/>
      <c r="P1155" s="322"/>
      <c r="Q1155" s="322"/>
      <c r="R1155" s="322"/>
      <c r="S1155" s="322"/>
      <c r="T1155" s="323"/>
      <c r="AT1155" s="318" t="s">
        <v>188</v>
      </c>
      <c r="AU1155" s="318" t="s">
        <v>77</v>
      </c>
      <c r="AV1155" s="317" t="s">
        <v>184</v>
      </c>
      <c r="AW1155" s="317" t="s">
        <v>31</v>
      </c>
      <c r="AX1155" s="317" t="s">
        <v>75</v>
      </c>
      <c r="AY1155" s="318" t="s">
        <v>177</v>
      </c>
    </row>
    <row r="1156" spans="2:65" s="921" customFormat="1" ht="38.25" customHeight="1">
      <c r="B1156" s="207"/>
      <c r="C1156" s="286" t="s">
        <v>1587</v>
      </c>
      <c r="D1156" s="286" t="s">
        <v>179</v>
      </c>
      <c r="E1156" s="287" t="s">
        <v>1588</v>
      </c>
      <c r="F1156" s="288" t="s">
        <v>1589</v>
      </c>
      <c r="G1156" s="289" t="s">
        <v>182</v>
      </c>
      <c r="H1156" s="290">
        <v>944.98599999999999</v>
      </c>
      <c r="I1156" s="926"/>
      <c r="J1156" s="291">
        <f>ROUND(I1156*H1156,2)</f>
        <v>0</v>
      </c>
      <c r="K1156" s="288" t="s">
        <v>183</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278</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278</v>
      </c>
      <c r="BM1156" s="196" t="s">
        <v>1590</v>
      </c>
    </row>
    <row r="1157" spans="2:65" s="921" customFormat="1" ht="135">
      <c r="B1157" s="207"/>
      <c r="D1157" s="297" t="s">
        <v>186</v>
      </c>
      <c r="F1157" s="298" t="s">
        <v>1584</v>
      </c>
      <c r="L1157" s="207"/>
      <c r="M1157" s="299"/>
      <c r="N1157" s="925"/>
      <c r="O1157" s="925"/>
      <c r="P1157" s="925"/>
      <c r="Q1157" s="925"/>
      <c r="R1157" s="925"/>
      <c r="S1157" s="925"/>
      <c r="T1157" s="300"/>
      <c r="AT1157" s="196" t="s">
        <v>186</v>
      </c>
      <c r="AU1157" s="196" t="s">
        <v>77</v>
      </c>
    </row>
    <row r="1158" spans="2:65" s="302" customFormat="1">
      <c r="B1158" s="301"/>
      <c r="D1158" s="297" t="s">
        <v>188</v>
      </c>
      <c r="E1158" s="303" t="s">
        <v>5</v>
      </c>
      <c r="F1158" s="304" t="s">
        <v>1591</v>
      </c>
      <c r="H1158" s="305">
        <v>94.71</v>
      </c>
      <c r="L1158" s="301"/>
      <c r="M1158" s="306"/>
      <c r="N1158" s="307"/>
      <c r="O1158" s="307"/>
      <c r="P1158" s="307"/>
      <c r="Q1158" s="307"/>
      <c r="R1158" s="307"/>
      <c r="S1158" s="307"/>
      <c r="T1158" s="308"/>
      <c r="AT1158" s="303" t="s">
        <v>188</v>
      </c>
      <c r="AU1158" s="303" t="s">
        <v>77</v>
      </c>
      <c r="AV1158" s="302" t="s">
        <v>77</v>
      </c>
      <c r="AW1158" s="302" t="s">
        <v>31</v>
      </c>
      <c r="AX1158" s="302" t="s">
        <v>68</v>
      </c>
      <c r="AY1158" s="303" t="s">
        <v>177</v>
      </c>
    </row>
    <row r="1159" spans="2:65" s="302" customFormat="1">
      <c r="B1159" s="301"/>
      <c r="D1159" s="297" t="s">
        <v>188</v>
      </c>
      <c r="E1159" s="303" t="s">
        <v>5</v>
      </c>
      <c r="F1159" s="304" t="s">
        <v>1592</v>
      </c>
      <c r="H1159" s="305">
        <v>111.458</v>
      </c>
      <c r="L1159" s="301"/>
      <c r="M1159" s="306"/>
      <c r="N1159" s="307"/>
      <c r="O1159" s="307"/>
      <c r="P1159" s="307"/>
      <c r="Q1159" s="307"/>
      <c r="R1159" s="307"/>
      <c r="S1159" s="307"/>
      <c r="T1159" s="308"/>
      <c r="AT1159" s="303" t="s">
        <v>188</v>
      </c>
      <c r="AU1159" s="303" t="s">
        <v>77</v>
      </c>
      <c r="AV1159" s="302" t="s">
        <v>77</v>
      </c>
      <c r="AW1159" s="302" t="s">
        <v>31</v>
      </c>
      <c r="AX1159" s="302" t="s">
        <v>68</v>
      </c>
      <c r="AY1159" s="303" t="s">
        <v>177</v>
      </c>
    </row>
    <row r="1160" spans="2:65" s="310" customFormat="1">
      <c r="B1160" s="309"/>
      <c r="D1160" s="297" t="s">
        <v>188</v>
      </c>
      <c r="E1160" s="311" t="s">
        <v>5</v>
      </c>
      <c r="F1160" s="312" t="s">
        <v>736</v>
      </c>
      <c r="H1160" s="311" t="s">
        <v>5</v>
      </c>
      <c r="L1160" s="309"/>
      <c r="M1160" s="313"/>
      <c r="N1160" s="314"/>
      <c r="O1160" s="314"/>
      <c r="P1160" s="314"/>
      <c r="Q1160" s="314"/>
      <c r="R1160" s="314"/>
      <c r="S1160" s="314"/>
      <c r="T1160" s="315"/>
      <c r="AT1160" s="311" t="s">
        <v>188</v>
      </c>
      <c r="AU1160" s="311" t="s">
        <v>77</v>
      </c>
      <c r="AV1160" s="310" t="s">
        <v>75</v>
      </c>
      <c r="AW1160" s="310" t="s">
        <v>31</v>
      </c>
      <c r="AX1160" s="310" t="s">
        <v>68</v>
      </c>
      <c r="AY1160" s="311" t="s">
        <v>177</v>
      </c>
    </row>
    <row r="1161" spans="2:65" s="302" customFormat="1">
      <c r="B1161" s="301"/>
      <c r="D1161" s="297" t="s">
        <v>188</v>
      </c>
      <c r="E1161" s="303" t="s">
        <v>5</v>
      </c>
      <c r="F1161" s="304" t="s">
        <v>1593</v>
      </c>
      <c r="H1161" s="305">
        <v>159.73500000000001</v>
      </c>
      <c r="L1161" s="301"/>
      <c r="M1161" s="306"/>
      <c r="N1161" s="307"/>
      <c r="O1161" s="307"/>
      <c r="P1161" s="307"/>
      <c r="Q1161" s="307"/>
      <c r="R1161" s="307"/>
      <c r="S1161" s="307"/>
      <c r="T1161" s="308"/>
      <c r="AT1161" s="303" t="s">
        <v>188</v>
      </c>
      <c r="AU1161" s="303" t="s">
        <v>77</v>
      </c>
      <c r="AV1161" s="302" t="s">
        <v>77</v>
      </c>
      <c r="AW1161" s="302" t="s">
        <v>31</v>
      </c>
      <c r="AX1161" s="302" t="s">
        <v>68</v>
      </c>
      <c r="AY1161" s="303" t="s">
        <v>177</v>
      </c>
    </row>
    <row r="1162" spans="2:65" s="302" customFormat="1">
      <c r="B1162" s="301"/>
      <c r="D1162" s="297" t="s">
        <v>188</v>
      </c>
      <c r="E1162" s="303" t="s">
        <v>5</v>
      </c>
      <c r="F1162" s="304" t="s">
        <v>1594</v>
      </c>
      <c r="H1162" s="305">
        <v>152.31800000000001</v>
      </c>
      <c r="L1162" s="301"/>
      <c r="M1162" s="306"/>
      <c r="N1162" s="307"/>
      <c r="O1162" s="307"/>
      <c r="P1162" s="307"/>
      <c r="Q1162" s="307"/>
      <c r="R1162" s="307"/>
      <c r="S1162" s="307"/>
      <c r="T1162" s="308"/>
      <c r="AT1162" s="303" t="s">
        <v>188</v>
      </c>
      <c r="AU1162" s="303" t="s">
        <v>77</v>
      </c>
      <c r="AV1162" s="302" t="s">
        <v>77</v>
      </c>
      <c r="AW1162" s="302" t="s">
        <v>31</v>
      </c>
      <c r="AX1162" s="302" t="s">
        <v>68</v>
      </c>
      <c r="AY1162" s="303" t="s">
        <v>177</v>
      </c>
    </row>
    <row r="1163" spans="2:65" s="302" customFormat="1">
      <c r="B1163" s="301"/>
      <c r="D1163" s="297" t="s">
        <v>188</v>
      </c>
      <c r="E1163" s="303" t="s">
        <v>5</v>
      </c>
      <c r="F1163" s="304" t="s">
        <v>1595</v>
      </c>
      <c r="H1163" s="305">
        <v>174.57</v>
      </c>
      <c r="L1163" s="301"/>
      <c r="M1163" s="306"/>
      <c r="N1163" s="307"/>
      <c r="O1163" s="307"/>
      <c r="P1163" s="307"/>
      <c r="Q1163" s="307"/>
      <c r="R1163" s="307"/>
      <c r="S1163" s="307"/>
      <c r="T1163" s="308"/>
      <c r="AT1163" s="303" t="s">
        <v>188</v>
      </c>
      <c r="AU1163" s="303" t="s">
        <v>77</v>
      </c>
      <c r="AV1163" s="302" t="s">
        <v>77</v>
      </c>
      <c r="AW1163" s="302" t="s">
        <v>31</v>
      </c>
      <c r="AX1163" s="302" t="s">
        <v>68</v>
      </c>
      <c r="AY1163" s="303" t="s">
        <v>177</v>
      </c>
    </row>
    <row r="1164" spans="2:65" s="310" customFormat="1">
      <c r="B1164" s="309"/>
      <c r="D1164" s="297" t="s">
        <v>188</v>
      </c>
      <c r="E1164" s="311" t="s">
        <v>5</v>
      </c>
      <c r="F1164" s="312" t="s">
        <v>739</v>
      </c>
      <c r="H1164" s="311" t="s">
        <v>5</v>
      </c>
      <c r="L1164" s="309"/>
      <c r="M1164" s="313"/>
      <c r="N1164" s="314"/>
      <c r="O1164" s="314"/>
      <c r="P1164" s="314"/>
      <c r="Q1164" s="314"/>
      <c r="R1164" s="314"/>
      <c r="S1164" s="314"/>
      <c r="T1164" s="315"/>
      <c r="AT1164" s="311" t="s">
        <v>188</v>
      </c>
      <c r="AU1164" s="311" t="s">
        <v>77</v>
      </c>
      <c r="AV1164" s="310" t="s">
        <v>75</v>
      </c>
      <c r="AW1164" s="310" t="s">
        <v>31</v>
      </c>
      <c r="AX1164" s="310" t="s">
        <v>68</v>
      </c>
      <c r="AY1164" s="311" t="s">
        <v>177</v>
      </c>
    </row>
    <row r="1165" spans="2:65" s="302" customFormat="1">
      <c r="B1165" s="301"/>
      <c r="D1165" s="297" t="s">
        <v>188</v>
      </c>
      <c r="E1165" s="303" t="s">
        <v>5</v>
      </c>
      <c r="F1165" s="304" t="s">
        <v>1596</v>
      </c>
      <c r="H1165" s="305">
        <v>252.19499999999999</v>
      </c>
      <c r="L1165" s="301"/>
      <c r="M1165" s="306"/>
      <c r="N1165" s="307"/>
      <c r="O1165" s="307"/>
      <c r="P1165" s="307"/>
      <c r="Q1165" s="307"/>
      <c r="R1165" s="307"/>
      <c r="S1165" s="307"/>
      <c r="T1165" s="308"/>
      <c r="AT1165" s="303" t="s">
        <v>188</v>
      </c>
      <c r="AU1165" s="303" t="s">
        <v>77</v>
      </c>
      <c r="AV1165" s="302" t="s">
        <v>77</v>
      </c>
      <c r="AW1165" s="302" t="s">
        <v>31</v>
      </c>
      <c r="AX1165" s="302" t="s">
        <v>68</v>
      </c>
      <c r="AY1165" s="303" t="s">
        <v>177</v>
      </c>
    </row>
    <row r="1166" spans="2:65" s="310" customFormat="1">
      <c r="B1166" s="309"/>
      <c r="D1166" s="297" t="s">
        <v>188</v>
      </c>
      <c r="E1166" s="311" t="s">
        <v>5</v>
      </c>
      <c r="F1166" s="312" t="s">
        <v>612</v>
      </c>
      <c r="H1166" s="311" t="s">
        <v>5</v>
      </c>
      <c r="L1166" s="309"/>
      <c r="M1166" s="313"/>
      <c r="N1166" s="314"/>
      <c r="O1166" s="314"/>
      <c r="P1166" s="314"/>
      <c r="Q1166" s="314"/>
      <c r="R1166" s="314"/>
      <c r="S1166" s="314"/>
      <c r="T1166" s="315"/>
      <c r="AT1166" s="311" t="s">
        <v>188</v>
      </c>
      <c r="AU1166" s="311" t="s">
        <v>77</v>
      </c>
      <c r="AV1166" s="310" t="s">
        <v>75</v>
      </c>
      <c r="AW1166" s="310" t="s">
        <v>31</v>
      </c>
      <c r="AX1166" s="310" t="s">
        <v>68</v>
      </c>
      <c r="AY1166" s="311" t="s">
        <v>177</v>
      </c>
    </row>
    <row r="1167" spans="2:65" s="302" customFormat="1">
      <c r="B1167" s="301"/>
      <c r="D1167" s="297" t="s">
        <v>188</v>
      </c>
      <c r="E1167" s="303" t="s">
        <v>5</v>
      </c>
      <c r="F1167" s="304" t="s">
        <v>5</v>
      </c>
      <c r="H1167" s="305">
        <v>0</v>
      </c>
      <c r="L1167" s="301"/>
      <c r="M1167" s="306"/>
      <c r="N1167" s="307"/>
      <c r="O1167" s="307"/>
      <c r="P1167" s="307"/>
      <c r="Q1167" s="307"/>
      <c r="R1167" s="307"/>
      <c r="S1167" s="307"/>
      <c r="T1167" s="308"/>
      <c r="AT1167" s="303" t="s">
        <v>188</v>
      </c>
      <c r="AU1167" s="303" t="s">
        <v>77</v>
      </c>
      <c r="AV1167" s="302" t="s">
        <v>77</v>
      </c>
      <c r="AW1167" s="302" t="s">
        <v>31</v>
      </c>
      <c r="AX1167" s="302" t="s">
        <v>68</v>
      </c>
      <c r="AY1167" s="303" t="s">
        <v>177</v>
      </c>
    </row>
    <row r="1168" spans="2:65" s="317" customFormat="1">
      <c r="B1168" s="316"/>
      <c r="D1168" s="297" t="s">
        <v>188</v>
      </c>
      <c r="E1168" s="318" t="s">
        <v>5</v>
      </c>
      <c r="F1168" s="319" t="s">
        <v>191</v>
      </c>
      <c r="H1168" s="320">
        <v>944.98599999999999</v>
      </c>
      <c r="L1168" s="316"/>
      <c r="M1168" s="321"/>
      <c r="N1168" s="322"/>
      <c r="O1168" s="322"/>
      <c r="P1168" s="322"/>
      <c r="Q1168" s="322"/>
      <c r="R1168" s="322"/>
      <c r="S1168" s="322"/>
      <c r="T1168" s="323"/>
      <c r="AT1168" s="318" t="s">
        <v>188</v>
      </c>
      <c r="AU1168" s="318" t="s">
        <v>77</v>
      </c>
      <c r="AV1168" s="317" t="s">
        <v>184</v>
      </c>
      <c r="AW1168" s="317" t="s">
        <v>31</v>
      </c>
      <c r="AX1168" s="317" t="s">
        <v>75</v>
      </c>
      <c r="AY1168" s="318" t="s">
        <v>177</v>
      </c>
    </row>
    <row r="1169" spans="2:65" s="921" customFormat="1" ht="38.25" customHeight="1">
      <c r="B1169" s="207"/>
      <c r="C1169" s="286" t="s">
        <v>1597</v>
      </c>
      <c r="D1169" s="286" t="s">
        <v>179</v>
      </c>
      <c r="E1169" s="287" t="s">
        <v>1598</v>
      </c>
      <c r="F1169" s="288" t="s">
        <v>1599</v>
      </c>
      <c r="G1169" s="289" t="s">
        <v>182</v>
      </c>
      <c r="H1169" s="290">
        <v>111.81399999999999</v>
      </c>
      <c r="I1169" s="926"/>
      <c r="J1169" s="291">
        <f>ROUND(I1169*H1169,2)</f>
        <v>0</v>
      </c>
      <c r="K1169" s="288" t="s">
        <v>183</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278</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278</v>
      </c>
      <c r="BM1169" s="196" t="s">
        <v>1600</v>
      </c>
    </row>
    <row r="1170" spans="2:65" s="921" customFormat="1" ht="135">
      <c r="B1170" s="207"/>
      <c r="D1170" s="297" t="s">
        <v>186</v>
      </c>
      <c r="F1170" s="298" t="s">
        <v>1584</v>
      </c>
      <c r="L1170" s="207"/>
      <c r="M1170" s="299"/>
      <c r="N1170" s="925"/>
      <c r="O1170" s="925"/>
      <c r="P1170" s="925"/>
      <c r="Q1170" s="925"/>
      <c r="R1170" s="925"/>
      <c r="S1170" s="925"/>
      <c r="T1170" s="300"/>
      <c r="AT1170" s="196" t="s">
        <v>186</v>
      </c>
      <c r="AU1170" s="196" t="s">
        <v>77</v>
      </c>
    </row>
    <row r="1171" spans="2:65" s="302" customFormat="1">
      <c r="B1171" s="301"/>
      <c r="D1171" s="297" t="s">
        <v>188</v>
      </c>
      <c r="E1171" s="303" t="s">
        <v>5</v>
      </c>
      <c r="F1171" s="304" t="s">
        <v>1601</v>
      </c>
      <c r="H1171" s="305">
        <v>27.72</v>
      </c>
      <c r="L1171" s="301"/>
      <c r="M1171" s="306"/>
      <c r="N1171" s="307"/>
      <c r="O1171" s="307"/>
      <c r="P1171" s="307"/>
      <c r="Q1171" s="307"/>
      <c r="R1171" s="307"/>
      <c r="S1171" s="307"/>
      <c r="T1171" s="308"/>
      <c r="AT1171" s="303" t="s">
        <v>188</v>
      </c>
      <c r="AU1171" s="303" t="s">
        <v>77</v>
      </c>
      <c r="AV1171" s="302" t="s">
        <v>77</v>
      </c>
      <c r="AW1171" s="302" t="s">
        <v>31</v>
      </c>
      <c r="AX1171" s="302" t="s">
        <v>68</v>
      </c>
      <c r="AY1171" s="303" t="s">
        <v>177</v>
      </c>
    </row>
    <row r="1172" spans="2:65" s="310" customFormat="1">
      <c r="B1172" s="309"/>
      <c r="D1172" s="297" t="s">
        <v>188</v>
      </c>
      <c r="E1172" s="311" t="s">
        <v>5</v>
      </c>
      <c r="F1172" s="312" t="s">
        <v>736</v>
      </c>
      <c r="H1172" s="311" t="s">
        <v>5</v>
      </c>
      <c r="L1172" s="309"/>
      <c r="M1172" s="313"/>
      <c r="N1172" s="314"/>
      <c r="O1172" s="314"/>
      <c r="P1172" s="314"/>
      <c r="Q1172" s="314"/>
      <c r="R1172" s="314"/>
      <c r="S1172" s="314"/>
      <c r="T1172" s="315"/>
      <c r="AT1172" s="311" t="s">
        <v>188</v>
      </c>
      <c r="AU1172" s="311" t="s">
        <v>77</v>
      </c>
      <c r="AV1172" s="310" t="s">
        <v>75</v>
      </c>
      <c r="AW1172" s="310" t="s">
        <v>31</v>
      </c>
      <c r="AX1172" s="310" t="s">
        <v>68</v>
      </c>
      <c r="AY1172" s="311" t="s">
        <v>177</v>
      </c>
    </row>
    <row r="1173" spans="2:65" s="302" customFormat="1">
      <c r="B1173" s="301"/>
      <c r="D1173" s="297" t="s">
        <v>188</v>
      </c>
      <c r="E1173" s="303" t="s">
        <v>5</v>
      </c>
      <c r="F1173" s="304" t="s">
        <v>1602</v>
      </c>
      <c r="H1173" s="305">
        <v>48.3</v>
      </c>
      <c r="L1173" s="301"/>
      <c r="M1173" s="306"/>
      <c r="N1173" s="307"/>
      <c r="O1173" s="307"/>
      <c r="P1173" s="307"/>
      <c r="Q1173" s="307"/>
      <c r="R1173" s="307"/>
      <c r="S1173" s="307"/>
      <c r="T1173" s="308"/>
      <c r="AT1173" s="303" t="s">
        <v>188</v>
      </c>
      <c r="AU1173" s="303" t="s">
        <v>77</v>
      </c>
      <c r="AV1173" s="302" t="s">
        <v>77</v>
      </c>
      <c r="AW1173" s="302" t="s">
        <v>31</v>
      </c>
      <c r="AX1173" s="302" t="s">
        <v>68</v>
      </c>
      <c r="AY1173" s="303" t="s">
        <v>177</v>
      </c>
    </row>
    <row r="1174" spans="2:65" s="302" customFormat="1">
      <c r="B1174" s="301"/>
      <c r="D1174" s="297" t="s">
        <v>188</v>
      </c>
      <c r="E1174" s="303" t="s">
        <v>5</v>
      </c>
      <c r="F1174" s="304" t="s">
        <v>1603</v>
      </c>
      <c r="H1174" s="305">
        <v>35.793999999999997</v>
      </c>
      <c r="L1174" s="301"/>
      <c r="M1174" s="306"/>
      <c r="N1174" s="307"/>
      <c r="O1174" s="307"/>
      <c r="P1174" s="307"/>
      <c r="Q1174" s="307"/>
      <c r="R1174" s="307"/>
      <c r="S1174" s="307"/>
      <c r="T1174" s="308"/>
      <c r="AT1174" s="303" t="s">
        <v>188</v>
      </c>
      <c r="AU1174" s="303" t="s">
        <v>77</v>
      </c>
      <c r="AV1174" s="302" t="s">
        <v>77</v>
      </c>
      <c r="AW1174" s="302" t="s">
        <v>31</v>
      </c>
      <c r="AX1174" s="302" t="s">
        <v>68</v>
      </c>
      <c r="AY1174" s="303" t="s">
        <v>177</v>
      </c>
    </row>
    <row r="1175" spans="2:65" s="310" customFormat="1">
      <c r="B1175" s="309"/>
      <c r="D1175" s="297" t="s">
        <v>188</v>
      </c>
      <c r="E1175" s="311" t="s">
        <v>5</v>
      </c>
      <c r="F1175" s="312" t="s">
        <v>739</v>
      </c>
      <c r="H1175" s="311" t="s">
        <v>5</v>
      </c>
      <c r="L1175" s="309"/>
      <c r="M1175" s="313"/>
      <c r="N1175" s="314"/>
      <c r="O1175" s="314"/>
      <c r="P1175" s="314"/>
      <c r="Q1175" s="314"/>
      <c r="R1175" s="314"/>
      <c r="S1175" s="314"/>
      <c r="T1175" s="315"/>
      <c r="AT1175" s="311" t="s">
        <v>188</v>
      </c>
      <c r="AU1175" s="311" t="s">
        <v>77</v>
      </c>
      <c r="AV1175" s="310" t="s">
        <v>75</v>
      </c>
      <c r="AW1175" s="310" t="s">
        <v>31</v>
      </c>
      <c r="AX1175" s="310" t="s">
        <v>68</v>
      </c>
      <c r="AY1175" s="311" t="s">
        <v>177</v>
      </c>
    </row>
    <row r="1176" spans="2:65" s="317" customFormat="1">
      <c r="B1176" s="316"/>
      <c r="D1176" s="297" t="s">
        <v>188</v>
      </c>
      <c r="E1176" s="318" t="s">
        <v>5</v>
      </c>
      <c r="F1176" s="319" t="s">
        <v>191</v>
      </c>
      <c r="H1176" s="320">
        <v>111.81399999999999</v>
      </c>
      <c r="L1176" s="316"/>
      <c r="M1176" s="321"/>
      <c r="N1176" s="322"/>
      <c r="O1176" s="322"/>
      <c r="P1176" s="322"/>
      <c r="Q1176" s="322"/>
      <c r="R1176" s="322"/>
      <c r="S1176" s="322"/>
      <c r="T1176" s="323"/>
      <c r="AT1176" s="318" t="s">
        <v>188</v>
      </c>
      <c r="AU1176" s="318" t="s">
        <v>77</v>
      </c>
      <c r="AV1176" s="317" t="s">
        <v>184</v>
      </c>
      <c r="AW1176" s="317" t="s">
        <v>31</v>
      </c>
      <c r="AX1176" s="317" t="s">
        <v>75</v>
      </c>
      <c r="AY1176" s="318" t="s">
        <v>177</v>
      </c>
    </row>
    <row r="1177" spans="2:65" s="921" customFormat="1" ht="25.5" customHeight="1">
      <c r="B1177" s="207"/>
      <c r="C1177" s="286" t="s">
        <v>1604</v>
      </c>
      <c r="D1177" s="286" t="s">
        <v>179</v>
      </c>
      <c r="E1177" s="287" t="s">
        <v>1605</v>
      </c>
      <c r="F1177" s="288" t="s">
        <v>1606</v>
      </c>
      <c r="G1177" s="289" t="s">
        <v>182</v>
      </c>
      <c r="H1177" s="290">
        <v>2184.86</v>
      </c>
      <c r="I1177" s="926"/>
      <c r="J1177" s="291">
        <f>ROUND(I1177*H1177,2)</f>
        <v>0</v>
      </c>
      <c r="K1177" s="288" t="s">
        <v>183</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278</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278</v>
      </c>
      <c r="BM1177" s="196" t="s">
        <v>1607</v>
      </c>
    </row>
    <row r="1178" spans="2:65" s="921" customFormat="1" ht="135">
      <c r="B1178" s="207"/>
      <c r="D1178" s="297" t="s">
        <v>186</v>
      </c>
      <c r="F1178" s="298" t="s">
        <v>1584</v>
      </c>
      <c r="L1178" s="207"/>
      <c r="M1178" s="299"/>
      <c r="N1178" s="925"/>
      <c r="O1178" s="925"/>
      <c r="P1178" s="925"/>
      <c r="Q1178" s="925"/>
      <c r="R1178" s="925"/>
      <c r="S1178" s="925"/>
      <c r="T1178" s="300"/>
      <c r="AT1178" s="196" t="s">
        <v>186</v>
      </c>
      <c r="AU1178" s="196" t="s">
        <v>77</v>
      </c>
    </row>
    <row r="1179" spans="2:65" s="302" customFormat="1">
      <c r="B1179" s="301"/>
      <c r="D1179" s="297" t="s">
        <v>188</v>
      </c>
      <c r="E1179" s="303" t="s">
        <v>5</v>
      </c>
      <c r="F1179" s="304" t="s">
        <v>1608</v>
      </c>
      <c r="H1179" s="305">
        <v>2184.86</v>
      </c>
      <c r="L1179" s="301"/>
      <c r="M1179" s="306"/>
      <c r="N1179" s="307"/>
      <c r="O1179" s="307"/>
      <c r="P1179" s="307"/>
      <c r="Q1179" s="307"/>
      <c r="R1179" s="307"/>
      <c r="S1179" s="307"/>
      <c r="T1179" s="308"/>
      <c r="AT1179" s="303" t="s">
        <v>188</v>
      </c>
      <c r="AU1179" s="303" t="s">
        <v>77</v>
      </c>
      <c r="AV1179" s="302" t="s">
        <v>77</v>
      </c>
      <c r="AW1179" s="302" t="s">
        <v>31</v>
      </c>
      <c r="AX1179" s="302" t="s">
        <v>68</v>
      </c>
      <c r="AY1179" s="303" t="s">
        <v>177</v>
      </c>
    </row>
    <row r="1180" spans="2:65" s="317" customFormat="1">
      <c r="B1180" s="316"/>
      <c r="D1180" s="297" t="s">
        <v>188</v>
      </c>
      <c r="E1180" s="318" t="s">
        <v>5</v>
      </c>
      <c r="F1180" s="319" t="s">
        <v>191</v>
      </c>
      <c r="H1180" s="320">
        <v>2184.86</v>
      </c>
      <c r="L1180" s="316"/>
      <c r="M1180" s="321"/>
      <c r="N1180" s="322"/>
      <c r="O1180" s="322"/>
      <c r="P1180" s="322"/>
      <c r="Q1180" s="322"/>
      <c r="R1180" s="322"/>
      <c r="S1180" s="322"/>
      <c r="T1180" s="323"/>
      <c r="AT1180" s="318" t="s">
        <v>188</v>
      </c>
      <c r="AU1180" s="318" t="s">
        <v>77</v>
      </c>
      <c r="AV1180" s="317" t="s">
        <v>184</v>
      </c>
      <c r="AW1180" s="317" t="s">
        <v>31</v>
      </c>
      <c r="AX1180" s="317" t="s">
        <v>75</v>
      </c>
      <c r="AY1180" s="318" t="s">
        <v>177</v>
      </c>
    </row>
    <row r="1181" spans="2:65" s="921" customFormat="1" ht="16.5" customHeight="1">
      <c r="B1181" s="207"/>
      <c r="C1181" s="286" t="s">
        <v>1609</v>
      </c>
      <c r="D1181" s="286" t="s">
        <v>179</v>
      </c>
      <c r="E1181" s="287" t="s">
        <v>1610</v>
      </c>
      <c r="F1181" s="288" t="s">
        <v>1611</v>
      </c>
      <c r="G1181" s="289" t="s">
        <v>194</v>
      </c>
      <c r="H1181" s="290">
        <v>5</v>
      </c>
      <c r="I1181" s="926"/>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278</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278</v>
      </c>
      <c r="BM1181" s="196" t="s">
        <v>1612</v>
      </c>
    </row>
    <row r="1182" spans="2:65" s="302" customFormat="1">
      <c r="B1182" s="301"/>
      <c r="D1182" s="297" t="s">
        <v>188</v>
      </c>
      <c r="E1182" s="303" t="s">
        <v>5</v>
      </c>
      <c r="F1182" s="304" t="s">
        <v>184</v>
      </c>
      <c r="H1182" s="305">
        <v>4</v>
      </c>
      <c r="L1182" s="301"/>
      <c r="M1182" s="306"/>
      <c r="N1182" s="307"/>
      <c r="O1182" s="307"/>
      <c r="P1182" s="307"/>
      <c r="Q1182" s="307"/>
      <c r="R1182" s="307"/>
      <c r="S1182" s="307"/>
      <c r="T1182" s="308"/>
      <c r="AT1182" s="303" t="s">
        <v>188</v>
      </c>
      <c r="AU1182" s="303" t="s">
        <v>77</v>
      </c>
      <c r="AV1182" s="302" t="s">
        <v>77</v>
      </c>
      <c r="AW1182" s="302" t="s">
        <v>31</v>
      </c>
      <c r="AX1182" s="302" t="s">
        <v>68</v>
      </c>
      <c r="AY1182" s="303" t="s">
        <v>177</v>
      </c>
    </row>
    <row r="1183" spans="2:65" s="310" customFormat="1">
      <c r="B1183" s="309"/>
      <c r="D1183" s="297" t="s">
        <v>188</v>
      </c>
      <c r="E1183" s="311" t="s">
        <v>5</v>
      </c>
      <c r="F1183" s="312" t="s">
        <v>739</v>
      </c>
      <c r="H1183" s="311" t="s">
        <v>5</v>
      </c>
      <c r="L1183" s="309"/>
      <c r="M1183" s="313"/>
      <c r="N1183" s="314"/>
      <c r="O1183" s="314"/>
      <c r="P1183" s="314"/>
      <c r="Q1183" s="314"/>
      <c r="R1183" s="314"/>
      <c r="S1183" s="314"/>
      <c r="T1183" s="315"/>
      <c r="AT1183" s="311" t="s">
        <v>188</v>
      </c>
      <c r="AU1183" s="311" t="s">
        <v>77</v>
      </c>
      <c r="AV1183" s="310" t="s">
        <v>75</v>
      </c>
      <c r="AW1183" s="310" t="s">
        <v>31</v>
      </c>
      <c r="AX1183" s="310" t="s">
        <v>68</v>
      </c>
      <c r="AY1183" s="311" t="s">
        <v>177</v>
      </c>
    </row>
    <row r="1184" spans="2:65" s="302" customFormat="1">
      <c r="B1184" s="301"/>
      <c r="D1184" s="297" t="s">
        <v>188</v>
      </c>
      <c r="E1184" s="303" t="s">
        <v>5</v>
      </c>
      <c r="F1184" s="304" t="s">
        <v>75</v>
      </c>
      <c r="H1184" s="305">
        <v>1</v>
      </c>
      <c r="L1184" s="301"/>
      <c r="M1184" s="306"/>
      <c r="N1184" s="307"/>
      <c r="O1184" s="307"/>
      <c r="P1184" s="307"/>
      <c r="Q1184" s="307"/>
      <c r="R1184" s="307"/>
      <c r="S1184" s="307"/>
      <c r="T1184" s="308"/>
      <c r="AT1184" s="303" t="s">
        <v>188</v>
      </c>
      <c r="AU1184" s="303" t="s">
        <v>77</v>
      </c>
      <c r="AV1184" s="302" t="s">
        <v>77</v>
      </c>
      <c r="AW1184" s="302" t="s">
        <v>31</v>
      </c>
      <c r="AX1184" s="302" t="s">
        <v>68</v>
      </c>
      <c r="AY1184" s="303" t="s">
        <v>177</v>
      </c>
    </row>
    <row r="1185" spans="2:65" s="310" customFormat="1">
      <c r="B1185" s="309"/>
      <c r="D1185" s="297" t="s">
        <v>188</v>
      </c>
      <c r="E1185" s="311" t="s">
        <v>5</v>
      </c>
      <c r="F1185" s="312" t="s">
        <v>612</v>
      </c>
      <c r="H1185" s="311" t="s">
        <v>5</v>
      </c>
      <c r="L1185" s="309"/>
      <c r="M1185" s="313"/>
      <c r="N1185" s="314"/>
      <c r="O1185" s="314"/>
      <c r="P1185" s="314"/>
      <c r="Q1185" s="314"/>
      <c r="R1185" s="314"/>
      <c r="S1185" s="314"/>
      <c r="T1185" s="315"/>
      <c r="AT1185" s="311" t="s">
        <v>188</v>
      </c>
      <c r="AU1185" s="311" t="s">
        <v>77</v>
      </c>
      <c r="AV1185" s="310" t="s">
        <v>75</v>
      </c>
      <c r="AW1185" s="310" t="s">
        <v>31</v>
      </c>
      <c r="AX1185" s="310" t="s">
        <v>68</v>
      </c>
      <c r="AY1185" s="311" t="s">
        <v>177</v>
      </c>
    </row>
    <row r="1186" spans="2:65" s="317" customFormat="1">
      <c r="B1186" s="316"/>
      <c r="D1186" s="297" t="s">
        <v>188</v>
      </c>
      <c r="E1186" s="318" t="s">
        <v>5</v>
      </c>
      <c r="F1186" s="319" t="s">
        <v>191</v>
      </c>
      <c r="H1186" s="320">
        <v>5</v>
      </c>
      <c r="L1186" s="316"/>
      <c r="M1186" s="321"/>
      <c r="N1186" s="322"/>
      <c r="O1186" s="322"/>
      <c r="P1186" s="322"/>
      <c r="Q1186" s="322"/>
      <c r="R1186" s="322"/>
      <c r="S1186" s="322"/>
      <c r="T1186" s="323"/>
      <c r="AT1186" s="318" t="s">
        <v>188</v>
      </c>
      <c r="AU1186" s="318" t="s">
        <v>77</v>
      </c>
      <c r="AV1186" s="317" t="s">
        <v>184</v>
      </c>
      <c r="AW1186" s="317" t="s">
        <v>31</v>
      </c>
      <c r="AX1186" s="317" t="s">
        <v>75</v>
      </c>
      <c r="AY1186" s="318" t="s">
        <v>177</v>
      </c>
    </row>
    <row r="1187" spans="2:65" s="921" customFormat="1" ht="51" customHeight="1">
      <c r="B1187" s="207"/>
      <c r="C1187" s="286" t="s">
        <v>1613</v>
      </c>
      <c r="D1187" s="286" t="s">
        <v>179</v>
      </c>
      <c r="E1187" s="287" t="s">
        <v>1614</v>
      </c>
      <c r="F1187" s="288" t="s">
        <v>1615</v>
      </c>
      <c r="G1187" s="289" t="s">
        <v>182</v>
      </c>
      <c r="H1187" s="290">
        <v>15.525</v>
      </c>
      <c r="I1187" s="926"/>
      <c r="J1187" s="291">
        <f>ROUND(I1187*H1187,2)</f>
        <v>0</v>
      </c>
      <c r="K1187" s="288" t="s">
        <v>183</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278</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278</v>
      </c>
      <c r="BM1187" s="196" t="s">
        <v>1616</v>
      </c>
    </row>
    <row r="1188" spans="2:65" s="921" customFormat="1" ht="135">
      <c r="B1188" s="207"/>
      <c r="D1188" s="297" t="s">
        <v>186</v>
      </c>
      <c r="F1188" s="298" t="s">
        <v>1617</v>
      </c>
      <c r="L1188" s="207"/>
      <c r="M1188" s="299"/>
      <c r="N1188" s="925"/>
      <c r="O1188" s="925"/>
      <c r="P1188" s="925"/>
      <c r="Q1188" s="925"/>
      <c r="R1188" s="925"/>
      <c r="S1188" s="925"/>
      <c r="T1188" s="300"/>
      <c r="AT1188" s="196" t="s">
        <v>186</v>
      </c>
      <c r="AU1188" s="196" t="s">
        <v>77</v>
      </c>
    </row>
    <row r="1189" spans="2:65" s="302" customFormat="1">
      <c r="B1189" s="301"/>
      <c r="D1189" s="297" t="s">
        <v>188</v>
      </c>
      <c r="E1189" s="303" t="s">
        <v>5</v>
      </c>
      <c r="F1189" s="304" t="s">
        <v>1618</v>
      </c>
      <c r="H1189" s="305">
        <v>15.525</v>
      </c>
      <c r="L1189" s="301"/>
      <c r="M1189" s="306"/>
      <c r="N1189" s="307"/>
      <c r="O1189" s="307"/>
      <c r="P1189" s="307"/>
      <c r="Q1189" s="307"/>
      <c r="R1189" s="307"/>
      <c r="S1189" s="307"/>
      <c r="T1189" s="308"/>
      <c r="AT1189" s="303" t="s">
        <v>188</v>
      </c>
      <c r="AU1189" s="303" t="s">
        <v>77</v>
      </c>
      <c r="AV1189" s="302" t="s">
        <v>77</v>
      </c>
      <c r="AW1189" s="302" t="s">
        <v>31</v>
      </c>
      <c r="AX1189" s="302" t="s">
        <v>68</v>
      </c>
      <c r="AY1189" s="303" t="s">
        <v>177</v>
      </c>
    </row>
    <row r="1190" spans="2:65" s="310" customFormat="1">
      <c r="B1190" s="309"/>
      <c r="D1190" s="297" t="s">
        <v>188</v>
      </c>
      <c r="E1190" s="311" t="s">
        <v>5</v>
      </c>
      <c r="F1190" s="312" t="s">
        <v>739</v>
      </c>
      <c r="H1190" s="311" t="s">
        <v>5</v>
      </c>
      <c r="L1190" s="309"/>
      <c r="M1190" s="313"/>
      <c r="N1190" s="314"/>
      <c r="O1190" s="314"/>
      <c r="P1190" s="314"/>
      <c r="Q1190" s="314"/>
      <c r="R1190" s="314"/>
      <c r="S1190" s="314"/>
      <c r="T1190" s="315"/>
      <c r="AT1190" s="311" t="s">
        <v>188</v>
      </c>
      <c r="AU1190" s="311" t="s">
        <v>77</v>
      </c>
      <c r="AV1190" s="310" t="s">
        <v>75</v>
      </c>
      <c r="AW1190" s="310" t="s">
        <v>31</v>
      </c>
      <c r="AX1190" s="310" t="s">
        <v>68</v>
      </c>
      <c r="AY1190" s="311" t="s">
        <v>177</v>
      </c>
    </row>
    <row r="1191" spans="2:65" s="317" customFormat="1">
      <c r="B1191" s="316"/>
      <c r="D1191" s="297" t="s">
        <v>188</v>
      </c>
      <c r="E1191" s="318" t="s">
        <v>5</v>
      </c>
      <c r="F1191" s="319" t="s">
        <v>191</v>
      </c>
      <c r="H1191" s="320">
        <v>15.525</v>
      </c>
      <c r="L1191" s="316"/>
      <c r="M1191" s="321"/>
      <c r="N1191" s="322"/>
      <c r="O1191" s="322"/>
      <c r="P1191" s="322"/>
      <c r="Q1191" s="322"/>
      <c r="R1191" s="322"/>
      <c r="S1191" s="322"/>
      <c r="T1191" s="323"/>
      <c r="AT1191" s="318" t="s">
        <v>188</v>
      </c>
      <c r="AU1191" s="318" t="s">
        <v>77</v>
      </c>
      <c r="AV1191" s="317" t="s">
        <v>184</v>
      </c>
      <c r="AW1191" s="317" t="s">
        <v>31</v>
      </c>
      <c r="AX1191" s="317" t="s">
        <v>75</v>
      </c>
      <c r="AY1191" s="318" t="s">
        <v>177</v>
      </c>
    </row>
    <row r="1192" spans="2:65" s="921" customFormat="1" ht="38.25" customHeight="1">
      <c r="B1192" s="207"/>
      <c r="C1192" s="286" t="s">
        <v>1619</v>
      </c>
      <c r="D1192" s="286" t="s">
        <v>179</v>
      </c>
      <c r="E1192" s="287" t="s">
        <v>1620</v>
      </c>
      <c r="F1192" s="288" t="s">
        <v>1621</v>
      </c>
      <c r="G1192" s="289" t="s">
        <v>182</v>
      </c>
      <c r="H1192" s="290">
        <v>20.28</v>
      </c>
      <c r="I1192" s="926"/>
      <c r="J1192" s="291">
        <f>ROUND(I1192*H1192,2)</f>
        <v>0</v>
      </c>
      <c r="K1192" s="288" t="s">
        <v>183</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278</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278</v>
      </c>
      <c r="BM1192" s="196" t="s">
        <v>1622</v>
      </c>
    </row>
    <row r="1193" spans="2:65" s="921" customFormat="1" ht="162">
      <c r="B1193" s="207"/>
      <c r="D1193" s="297" t="s">
        <v>186</v>
      </c>
      <c r="F1193" s="298" t="s">
        <v>1623</v>
      </c>
      <c r="L1193" s="207"/>
      <c r="M1193" s="299"/>
      <c r="N1193" s="925"/>
      <c r="O1193" s="925"/>
      <c r="P1193" s="925"/>
      <c r="Q1193" s="925"/>
      <c r="R1193" s="925"/>
      <c r="S1193" s="925"/>
      <c r="T1193" s="300"/>
      <c r="AT1193" s="196" t="s">
        <v>186</v>
      </c>
      <c r="AU1193" s="196" t="s">
        <v>77</v>
      </c>
    </row>
    <row r="1194" spans="2:65" s="302" customFormat="1">
      <c r="B1194" s="301"/>
      <c r="D1194" s="297" t="s">
        <v>188</v>
      </c>
      <c r="E1194" s="303" t="s">
        <v>5</v>
      </c>
      <c r="F1194" s="304" t="s">
        <v>1624</v>
      </c>
      <c r="H1194" s="305">
        <v>3.9</v>
      </c>
      <c r="L1194" s="301"/>
      <c r="M1194" s="306"/>
      <c r="N1194" s="307"/>
      <c r="O1194" s="307"/>
      <c r="P1194" s="307"/>
      <c r="Q1194" s="307"/>
      <c r="R1194" s="307"/>
      <c r="S1194" s="307"/>
      <c r="T1194" s="308"/>
      <c r="AT1194" s="303" t="s">
        <v>188</v>
      </c>
      <c r="AU1194" s="303" t="s">
        <v>77</v>
      </c>
      <c r="AV1194" s="302" t="s">
        <v>77</v>
      </c>
      <c r="AW1194" s="302" t="s">
        <v>31</v>
      </c>
      <c r="AX1194" s="302" t="s">
        <v>68</v>
      </c>
      <c r="AY1194" s="303" t="s">
        <v>177</v>
      </c>
    </row>
    <row r="1195" spans="2:65" s="302" customFormat="1">
      <c r="B1195" s="301"/>
      <c r="D1195" s="297" t="s">
        <v>188</v>
      </c>
      <c r="E1195" s="303" t="s">
        <v>5</v>
      </c>
      <c r="F1195" s="304" t="s">
        <v>1625</v>
      </c>
      <c r="H1195" s="305">
        <v>7.74</v>
      </c>
      <c r="L1195" s="301"/>
      <c r="M1195" s="306"/>
      <c r="N1195" s="307"/>
      <c r="O1195" s="307"/>
      <c r="P1195" s="307"/>
      <c r="Q1195" s="307"/>
      <c r="R1195" s="307"/>
      <c r="S1195" s="307"/>
      <c r="T1195" s="308"/>
      <c r="AT1195" s="303" t="s">
        <v>188</v>
      </c>
      <c r="AU1195" s="303" t="s">
        <v>77</v>
      </c>
      <c r="AV1195" s="302" t="s">
        <v>77</v>
      </c>
      <c r="AW1195" s="302" t="s">
        <v>31</v>
      </c>
      <c r="AX1195" s="302" t="s">
        <v>68</v>
      </c>
      <c r="AY1195" s="303" t="s">
        <v>177</v>
      </c>
    </row>
    <row r="1196" spans="2:65" s="310" customFormat="1">
      <c r="B1196" s="309"/>
      <c r="D1196" s="297" t="s">
        <v>188</v>
      </c>
      <c r="E1196" s="311" t="s">
        <v>5</v>
      </c>
      <c r="F1196" s="312" t="s">
        <v>736</v>
      </c>
      <c r="H1196" s="311" t="s">
        <v>5</v>
      </c>
      <c r="L1196" s="309"/>
      <c r="M1196" s="313"/>
      <c r="N1196" s="314"/>
      <c r="O1196" s="314"/>
      <c r="P1196" s="314"/>
      <c r="Q1196" s="314"/>
      <c r="R1196" s="314"/>
      <c r="S1196" s="314"/>
      <c r="T1196" s="315"/>
      <c r="AT1196" s="311" t="s">
        <v>188</v>
      </c>
      <c r="AU1196" s="311" t="s">
        <v>77</v>
      </c>
      <c r="AV1196" s="310" t="s">
        <v>75</v>
      </c>
      <c r="AW1196" s="310" t="s">
        <v>31</v>
      </c>
      <c r="AX1196" s="310" t="s">
        <v>68</v>
      </c>
      <c r="AY1196" s="311" t="s">
        <v>177</v>
      </c>
    </row>
    <row r="1197" spans="2:65" s="302" customFormat="1">
      <c r="B1197" s="301"/>
      <c r="D1197" s="297" t="s">
        <v>188</v>
      </c>
      <c r="E1197" s="303" t="s">
        <v>5</v>
      </c>
      <c r="F1197" s="304" t="s">
        <v>1626</v>
      </c>
      <c r="H1197" s="305">
        <v>6.24</v>
      </c>
      <c r="L1197" s="301"/>
      <c r="M1197" s="306"/>
      <c r="N1197" s="307"/>
      <c r="O1197" s="307"/>
      <c r="P1197" s="307"/>
      <c r="Q1197" s="307"/>
      <c r="R1197" s="307"/>
      <c r="S1197" s="307"/>
      <c r="T1197" s="308"/>
      <c r="AT1197" s="303" t="s">
        <v>188</v>
      </c>
      <c r="AU1197" s="303" t="s">
        <v>77</v>
      </c>
      <c r="AV1197" s="302" t="s">
        <v>77</v>
      </c>
      <c r="AW1197" s="302" t="s">
        <v>31</v>
      </c>
      <c r="AX1197" s="302" t="s">
        <v>68</v>
      </c>
      <c r="AY1197" s="303" t="s">
        <v>177</v>
      </c>
    </row>
    <row r="1198" spans="2:65" s="310" customFormat="1">
      <c r="B1198" s="309"/>
      <c r="D1198" s="297" t="s">
        <v>188</v>
      </c>
      <c r="E1198" s="311" t="s">
        <v>5</v>
      </c>
      <c r="F1198" s="312" t="s">
        <v>739</v>
      </c>
      <c r="H1198" s="311" t="s">
        <v>5</v>
      </c>
      <c r="L1198" s="309"/>
      <c r="M1198" s="313"/>
      <c r="N1198" s="314"/>
      <c r="O1198" s="314"/>
      <c r="P1198" s="314"/>
      <c r="Q1198" s="314"/>
      <c r="R1198" s="314"/>
      <c r="S1198" s="314"/>
      <c r="T1198" s="315"/>
      <c r="AT1198" s="311" t="s">
        <v>188</v>
      </c>
      <c r="AU1198" s="311" t="s">
        <v>77</v>
      </c>
      <c r="AV1198" s="310" t="s">
        <v>75</v>
      </c>
      <c r="AW1198" s="310" t="s">
        <v>31</v>
      </c>
      <c r="AX1198" s="310" t="s">
        <v>68</v>
      </c>
      <c r="AY1198" s="311" t="s">
        <v>177</v>
      </c>
    </row>
    <row r="1199" spans="2:65" s="302" customFormat="1">
      <c r="B1199" s="301"/>
      <c r="D1199" s="297" t="s">
        <v>188</v>
      </c>
      <c r="E1199" s="303" t="s">
        <v>5</v>
      </c>
      <c r="F1199" s="304" t="s">
        <v>1627</v>
      </c>
      <c r="H1199" s="305">
        <v>2.4</v>
      </c>
      <c r="L1199" s="301"/>
      <c r="M1199" s="306"/>
      <c r="N1199" s="307"/>
      <c r="O1199" s="307"/>
      <c r="P1199" s="307"/>
      <c r="Q1199" s="307"/>
      <c r="R1199" s="307"/>
      <c r="S1199" s="307"/>
      <c r="T1199" s="308"/>
      <c r="AT1199" s="303" t="s">
        <v>188</v>
      </c>
      <c r="AU1199" s="303" t="s">
        <v>77</v>
      </c>
      <c r="AV1199" s="302" t="s">
        <v>77</v>
      </c>
      <c r="AW1199" s="302" t="s">
        <v>31</v>
      </c>
      <c r="AX1199" s="302" t="s">
        <v>68</v>
      </c>
      <c r="AY1199" s="303" t="s">
        <v>177</v>
      </c>
    </row>
    <row r="1200" spans="2:65" s="310" customFormat="1">
      <c r="B1200" s="309"/>
      <c r="D1200" s="297" t="s">
        <v>188</v>
      </c>
      <c r="E1200" s="311" t="s">
        <v>5</v>
      </c>
      <c r="F1200" s="312" t="s">
        <v>612</v>
      </c>
      <c r="H1200" s="311" t="s">
        <v>5</v>
      </c>
      <c r="L1200" s="309"/>
      <c r="M1200" s="313"/>
      <c r="N1200" s="314"/>
      <c r="O1200" s="314"/>
      <c r="P1200" s="314"/>
      <c r="Q1200" s="314"/>
      <c r="R1200" s="314"/>
      <c r="S1200" s="314"/>
      <c r="T1200" s="315"/>
      <c r="AT1200" s="311" t="s">
        <v>188</v>
      </c>
      <c r="AU1200" s="311" t="s">
        <v>77</v>
      </c>
      <c r="AV1200" s="310" t="s">
        <v>75</v>
      </c>
      <c r="AW1200" s="310" t="s">
        <v>31</v>
      </c>
      <c r="AX1200" s="310" t="s">
        <v>68</v>
      </c>
      <c r="AY1200" s="311" t="s">
        <v>177</v>
      </c>
    </row>
    <row r="1201" spans="2:65" s="317" customFormat="1">
      <c r="B1201" s="316"/>
      <c r="D1201" s="297" t="s">
        <v>188</v>
      </c>
      <c r="E1201" s="318" t="s">
        <v>5</v>
      </c>
      <c r="F1201" s="319" t="s">
        <v>191</v>
      </c>
      <c r="H1201" s="320">
        <v>20.28</v>
      </c>
      <c r="L1201" s="316"/>
      <c r="M1201" s="321"/>
      <c r="N1201" s="322"/>
      <c r="O1201" s="322"/>
      <c r="P1201" s="322"/>
      <c r="Q1201" s="322"/>
      <c r="R1201" s="322"/>
      <c r="S1201" s="322"/>
      <c r="T1201" s="323"/>
      <c r="AT1201" s="318" t="s">
        <v>188</v>
      </c>
      <c r="AU1201" s="318" t="s">
        <v>77</v>
      </c>
      <c r="AV1201" s="317" t="s">
        <v>184</v>
      </c>
      <c r="AW1201" s="317" t="s">
        <v>31</v>
      </c>
      <c r="AX1201" s="317" t="s">
        <v>75</v>
      </c>
      <c r="AY1201" s="318" t="s">
        <v>177</v>
      </c>
    </row>
    <row r="1202" spans="2:65" s="921" customFormat="1" ht="38.25" customHeight="1">
      <c r="B1202" s="207"/>
      <c r="C1202" s="286" t="s">
        <v>1628</v>
      </c>
      <c r="D1202" s="286" t="s">
        <v>179</v>
      </c>
      <c r="E1202" s="287" t="s">
        <v>1629</v>
      </c>
      <c r="F1202" s="288" t="s">
        <v>1621</v>
      </c>
      <c r="G1202" s="289" t="s">
        <v>182</v>
      </c>
      <c r="H1202" s="290">
        <v>11.73</v>
      </c>
      <c r="I1202" s="926"/>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278</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278</v>
      </c>
      <c r="BM1202" s="196" t="s">
        <v>1630</v>
      </c>
    </row>
    <row r="1203" spans="2:65" s="302" customFormat="1">
      <c r="B1203" s="301"/>
      <c r="D1203" s="297" t="s">
        <v>188</v>
      </c>
      <c r="E1203" s="303" t="s">
        <v>5</v>
      </c>
      <c r="F1203" s="304" t="s">
        <v>1631</v>
      </c>
      <c r="H1203" s="305">
        <v>5.8650000000000002</v>
      </c>
      <c r="L1203" s="301"/>
      <c r="M1203" s="306"/>
      <c r="N1203" s="307"/>
      <c r="O1203" s="307"/>
      <c r="P1203" s="307"/>
      <c r="Q1203" s="307"/>
      <c r="R1203" s="307"/>
      <c r="S1203" s="307"/>
      <c r="T1203" s="308"/>
      <c r="AT1203" s="303" t="s">
        <v>188</v>
      </c>
      <c r="AU1203" s="303" t="s">
        <v>77</v>
      </c>
      <c r="AV1203" s="302" t="s">
        <v>77</v>
      </c>
      <c r="AW1203" s="302" t="s">
        <v>31</v>
      </c>
      <c r="AX1203" s="302" t="s">
        <v>68</v>
      </c>
      <c r="AY1203" s="303" t="s">
        <v>177</v>
      </c>
    </row>
    <row r="1204" spans="2:65" s="302" customFormat="1">
      <c r="B1204" s="301"/>
      <c r="D1204" s="297" t="s">
        <v>188</v>
      </c>
      <c r="E1204" s="303" t="s">
        <v>5</v>
      </c>
      <c r="F1204" s="304" t="s">
        <v>1631</v>
      </c>
      <c r="H1204" s="305">
        <v>5.8650000000000002</v>
      </c>
      <c r="L1204" s="301"/>
      <c r="M1204" s="306"/>
      <c r="N1204" s="307"/>
      <c r="O1204" s="307"/>
      <c r="P1204" s="307"/>
      <c r="Q1204" s="307"/>
      <c r="R1204" s="307"/>
      <c r="S1204" s="307"/>
      <c r="T1204" s="308"/>
      <c r="AT1204" s="303" t="s">
        <v>188</v>
      </c>
      <c r="AU1204" s="303" t="s">
        <v>77</v>
      </c>
      <c r="AV1204" s="302" t="s">
        <v>77</v>
      </c>
      <c r="AW1204" s="302" t="s">
        <v>31</v>
      </c>
      <c r="AX1204" s="302" t="s">
        <v>68</v>
      </c>
      <c r="AY1204" s="303" t="s">
        <v>177</v>
      </c>
    </row>
    <row r="1205" spans="2:65" s="317" customFormat="1">
      <c r="B1205" s="316"/>
      <c r="D1205" s="297" t="s">
        <v>188</v>
      </c>
      <c r="E1205" s="318" t="s">
        <v>5</v>
      </c>
      <c r="F1205" s="319" t="s">
        <v>191</v>
      </c>
      <c r="H1205" s="320">
        <v>11.73</v>
      </c>
      <c r="L1205" s="316"/>
      <c r="M1205" s="321"/>
      <c r="N1205" s="322"/>
      <c r="O1205" s="322"/>
      <c r="P1205" s="322"/>
      <c r="Q1205" s="322"/>
      <c r="R1205" s="322"/>
      <c r="S1205" s="322"/>
      <c r="T1205" s="323"/>
      <c r="AT1205" s="318" t="s">
        <v>188</v>
      </c>
      <c r="AU1205" s="318" t="s">
        <v>77</v>
      </c>
      <c r="AV1205" s="317" t="s">
        <v>184</v>
      </c>
      <c r="AW1205" s="317" t="s">
        <v>31</v>
      </c>
      <c r="AX1205" s="317" t="s">
        <v>75</v>
      </c>
      <c r="AY1205" s="318" t="s">
        <v>177</v>
      </c>
    </row>
    <row r="1206" spans="2:65" s="921" customFormat="1" ht="25.5" customHeight="1">
      <c r="B1206" s="207"/>
      <c r="C1206" s="286" t="s">
        <v>1632</v>
      </c>
      <c r="D1206" s="286" t="s">
        <v>179</v>
      </c>
      <c r="E1206" s="287" t="s">
        <v>1633</v>
      </c>
      <c r="F1206" s="288" t="s">
        <v>1634</v>
      </c>
      <c r="G1206" s="289" t="s">
        <v>182</v>
      </c>
      <c r="H1206" s="290">
        <v>20.28</v>
      </c>
      <c r="I1206" s="926"/>
      <c r="J1206" s="291">
        <f>ROUND(I1206*H1206,2)</f>
        <v>0</v>
      </c>
      <c r="K1206" s="288" t="s">
        <v>183</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278</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278</v>
      </c>
      <c r="BM1206" s="196" t="s">
        <v>1635</v>
      </c>
    </row>
    <row r="1207" spans="2:65" s="921" customFormat="1" ht="162">
      <c r="B1207" s="207"/>
      <c r="D1207" s="297" t="s">
        <v>186</v>
      </c>
      <c r="F1207" s="298" t="s">
        <v>1623</v>
      </c>
      <c r="L1207" s="207"/>
      <c r="M1207" s="299"/>
      <c r="N1207" s="925"/>
      <c r="O1207" s="925"/>
      <c r="P1207" s="925"/>
      <c r="Q1207" s="925"/>
      <c r="R1207" s="925"/>
      <c r="S1207" s="925"/>
      <c r="T1207" s="300"/>
      <c r="AT1207" s="196" t="s">
        <v>186</v>
      </c>
      <c r="AU1207" s="196" t="s">
        <v>77</v>
      </c>
    </row>
    <row r="1208" spans="2:65" s="302" customFormat="1">
      <c r="B1208" s="301"/>
      <c r="D1208" s="297" t="s">
        <v>188</v>
      </c>
      <c r="E1208" s="303" t="s">
        <v>5</v>
      </c>
      <c r="F1208" s="304" t="s">
        <v>1636</v>
      </c>
      <c r="H1208" s="305">
        <v>20.28</v>
      </c>
      <c r="L1208" s="301"/>
      <c r="M1208" s="306"/>
      <c r="N1208" s="307"/>
      <c r="O1208" s="307"/>
      <c r="P1208" s="307"/>
      <c r="Q1208" s="307"/>
      <c r="R1208" s="307"/>
      <c r="S1208" s="307"/>
      <c r="T1208" s="308"/>
      <c r="AT1208" s="303" t="s">
        <v>188</v>
      </c>
      <c r="AU1208" s="303" t="s">
        <v>77</v>
      </c>
      <c r="AV1208" s="302" t="s">
        <v>77</v>
      </c>
      <c r="AW1208" s="302" t="s">
        <v>31</v>
      </c>
      <c r="AX1208" s="302" t="s">
        <v>68</v>
      </c>
      <c r="AY1208" s="303" t="s">
        <v>177</v>
      </c>
    </row>
    <row r="1209" spans="2:65" s="317" customFormat="1">
      <c r="B1209" s="316"/>
      <c r="D1209" s="297" t="s">
        <v>188</v>
      </c>
      <c r="E1209" s="318" t="s">
        <v>5</v>
      </c>
      <c r="F1209" s="319" t="s">
        <v>191</v>
      </c>
      <c r="H1209" s="320">
        <v>20.28</v>
      </c>
      <c r="L1209" s="316"/>
      <c r="M1209" s="321"/>
      <c r="N1209" s="322"/>
      <c r="O1209" s="322"/>
      <c r="P1209" s="322"/>
      <c r="Q1209" s="322"/>
      <c r="R1209" s="322"/>
      <c r="S1209" s="322"/>
      <c r="T1209" s="323"/>
      <c r="AT1209" s="318" t="s">
        <v>188</v>
      </c>
      <c r="AU1209" s="318" t="s">
        <v>77</v>
      </c>
      <c r="AV1209" s="317" t="s">
        <v>184</v>
      </c>
      <c r="AW1209" s="317" t="s">
        <v>31</v>
      </c>
      <c r="AX1209" s="317" t="s">
        <v>75</v>
      </c>
      <c r="AY1209" s="318" t="s">
        <v>177</v>
      </c>
    </row>
    <row r="1210" spans="2:65" s="921" customFormat="1" ht="25.5" customHeight="1">
      <c r="B1210" s="207"/>
      <c r="C1210" s="286" t="s">
        <v>1637</v>
      </c>
      <c r="D1210" s="286" t="s">
        <v>179</v>
      </c>
      <c r="E1210" s="287" t="s">
        <v>1633</v>
      </c>
      <c r="F1210" s="288" t="s">
        <v>1634</v>
      </c>
      <c r="G1210" s="289" t="s">
        <v>182</v>
      </c>
      <c r="H1210" s="290">
        <v>11.73</v>
      </c>
      <c r="I1210" s="926"/>
      <c r="J1210" s="291">
        <f>ROUND(I1210*H1210,2)</f>
        <v>0</v>
      </c>
      <c r="K1210" s="288" t="s">
        <v>183</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278</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278</v>
      </c>
      <c r="BM1210" s="196" t="s">
        <v>1638</v>
      </c>
    </row>
    <row r="1211" spans="2:65" s="921" customFormat="1" ht="162">
      <c r="B1211" s="207"/>
      <c r="D1211" s="297" t="s">
        <v>186</v>
      </c>
      <c r="F1211" s="298" t="s">
        <v>1623</v>
      </c>
      <c r="L1211" s="207"/>
      <c r="M1211" s="299"/>
      <c r="N1211" s="925"/>
      <c r="O1211" s="925"/>
      <c r="P1211" s="925"/>
      <c r="Q1211" s="925"/>
      <c r="R1211" s="925"/>
      <c r="S1211" s="925"/>
      <c r="T1211" s="300"/>
      <c r="AT1211" s="196" t="s">
        <v>186</v>
      </c>
      <c r="AU1211" s="196" t="s">
        <v>77</v>
      </c>
    </row>
    <row r="1212" spans="2:65" s="921" customFormat="1" ht="38.25" customHeight="1">
      <c r="B1212" s="207"/>
      <c r="C1212" s="286" t="s">
        <v>1639</v>
      </c>
      <c r="D1212" s="286" t="s">
        <v>179</v>
      </c>
      <c r="E1212" s="287" t="s">
        <v>1640</v>
      </c>
      <c r="F1212" s="288" t="s">
        <v>1641</v>
      </c>
      <c r="G1212" s="289" t="s">
        <v>182</v>
      </c>
      <c r="H1212" s="290">
        <v>27.85</v>
      </c>
      <c r="I1212" s="926"/>
      <c r="J1212" s="291">
        <f>ROUND(I1212*H1212,2)</f>
        <v>0</v>
      </c>
      <c r="K1212" s="288" t="s">
        <v>183</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278</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278</v>
      </c>
      <c r="BM1212" s="196" t="s">
        <v>1642</v>
      </c>
    </row>
    <row r="1213" spans="2:65" s="921" customFormat="1" ht="135">
      <c r="B1213" s="207"/>
      <c r="D1213" s="297" t="s">
        <v>186</v>
      </c>
      <c r="F1213" s="298" t="s">
        <v>1643</v>
      </c>
      <c r="L1213" s="207"/>
      <c r="M1213" s="299"/>
      <c r="N1213" s="925"/>
      <c r="O1213" s="925"/>
      <c r="P1213" s="925"/>
      <c r="Q1213" s="925"/>
      <c r="R1213" s="925"/>
      <c r="S1213" s="925"/>
      <c r="T1213" s="300"/>
      <c r="AT1213" s="196" t="s">
        <v>186</v>
      </c>
      <c r="AU1213" s="196" t="s">
        <v>77</v>
      </c>
    </row>
    <row r="1214" spans="2:65" s="302" customFormat="1">
      <c r="B1214" s="301"/>
      <c r="D1214" s="297" t="s">
        <v>188</v>
      </c>
      <c r="E1214" s="303" t="s">
        <v>5</v>
      </c>
      <c r="F1214" s="304" t="s">
        <v>929</v>
      </c>
      <c r="H1214" s="305">
        <v>14.35</v>
      </c>
      <c r="L1214" s="301"/>
      <c r="M1214" s="306"/>
      <c r="N1214" s="307"/>
      <c r="O1214" s="307"/>
      <c r="P1214" s="307"/>
      <c r="Q1214" s="307"/>
      <c r="R1214" s="307"/>
      <c r="S1214" s="307"/>
      <c r="T1214" s="308"/>
      <c r="AT1214" s="303" t="s">
        <v>188</v>
      </c>
      <c r="AU1214" s="303" t="s">
        <v>77</v>
      </c>
      <c r="AV1214" s="302" t="s">
        <v>77</v>
      </c>
      <c r="AW1214" s="302" t="s">
        <v>31</v>
      </c>
      <c r="AX1214" s="302" t="s">
        <v>68</v>
      </c>
      <c r="AY1214" s="303" t="s">
        <v>177</v>
      </c>
    </row>
    <row r="1215" spans="2:65" s="310" customFormat="1">
      <c r="B1215" s="309"/>
      <c r="D1215" s="297" t="s">
        <v>188</v>
      </c>
      <c r="E1215" s="311" t="s">
        <v>5</v>
      </c>
      <c r="F1215" s="312" t="s">
        <v>736</v>
      </c>
      <c r="H1215" s="311" t="s">
        <v>5</v>
      </c>
      <c r="L1215" s="309"/>
      <c r="M1215" s="313"/>
      <c r="N1215" s="314"/>
      <c r="O1215" s="314"/>
      <c r="P1215" s="314"/>
      <c r="Q1215" s="314"/>
      <c r="R1215" s="314"/>
      <c r="S1215" s="314"/>
      <c r="T1215" s="315"/>
      <c r="AT1215" s="311" t="s">
        <v>188</v>
      </c>
      <c r="AU1215" s="311" t="s">
        <v>77</v>
      </c>
      <c r="AV1215" s="310" t="s">
        <v>75</v>
      </c>
      <c r="AW1215" s="310" t="s">
        <v>31</v>
      </c>
      <c r="AX1215" s="310" t="s">
        <v>68</v>
      </c>
      <c r="AY1215" s="311" t="s">
        <v>177</v>
      </c>
    </row>
    <row r="1216" spans="2:65" s="302" customFormat="1">
      <c r="B1216" s="301"/>
      <c r="D1216" s="297" t="s">
        <v>188</v>
      </c>
      <c r="E1216" s="303" t="s">
        <v>5</v>
      </c>
      <c r="F1216" s="304" t="s">
        <v>1644</v>
      </c>
      <c r="H1216" s="305">
        <v>13.5</v>
      </c>
      <c r="L1216" s="301"/>
      <c r="M1216" s="306"/>
      <c r="N1216" s="307"/>
      <c r="O1216" s="307"/>
      <c r="P1216" s="307"/>
      <c r="Q1216" s="307"/>
      <c r="R1216" s="307"/>
      <c r="S1216" s="307"/>
      <c r="T1216" s="308"/>
      <c r="AT1216" s="303" t="s">
        <v>188</v>
      </c>
      <c r="AU1216" s="303" t="s">
        <v>77</v>
      </c>
      <c r="AV1216" s="302" t="s">
        <v>77</v>
      </c>
      <c r="AW1216" s="302" t="s">
        <v>31</v>
      </c>
      <c r="AX1216" s="302" t="s">
        <v>68</v>
      </c>
      <c r="AY1216" s="303" t="s">
        <v>177</v>
      </c>
    </row>
    <row r="1217" spans="2:65" s="310" customFormat="1">
      <c r="B1217" s="309"/>
      <c r="D1217" s="297" t="s">
        <v>188</v>
      </c>
      <c r="E1217" s="311" t="s">
        <v>5</v>
      </c>
      <c r="F1217" s="312" t="s">
        <v>739</v>
      </c>
      <c r="H1217" s="311" t="s">
        <v>5</v>
      </c>
      <c r="L1217" s="309"/>
      <c r="M1217" s="313"/>
      <c r="N1217" s="314"/>
      <c r="O1217" s="314"/>
      <c r="P1217" s="314"/>
      <c r="Q1217" s="314"/>
      <c r="R1217" s="314"/>
      <c r="S1217" s="314"/>
      <c r="T1217" s="315"/>
      <c r="AT1217" s="311" t="s">
        <v>188</v>
      </c>
      <c r="AU1217" s="311" t="s">
        <v>77</v>
      </c>
      <c r="AV1217" s="310" t="s">
        <v>75</v>
      </c>
      <c r="AW1217" s="310" t="s">
        <v>31</v>
      </c>
      <c r="AX1217" s="310" t="s">
        <v>68</v>
      </c>
      <c r="AY1217" s="311" t="s">
        <v>177</v>
      </c>
    </row>
    <row r="1218" spans="2:65" s="317" customFormat="1">
      <c r="B1218" s="316"/>
      <c r="D1218" s="297" t="s">
        <v>188</v>
      </c>
      <c r="E1218" s="318" t="s">
        <v>5</v>
      </c>
      <c r="F1218" s="319" t="s">
        <v>191</v>
      </c>
      <c r="H1218" s="320">
        <v>27.85</v>
      </c>
      <c r="L1218" s="316"/>
      <c r="M1218" s="321"/>
      <c r="N1218" s="322"/>
      <c r="O1218" s="322"/>
      <c r="P1218" s="322"/>
      <c r="Q1218" s="322"/>
      <c r="R1218" s="322"/>
      <c r="S1218" s="322"/>
      <c r="T1218" s="323"/>
      <c r="AT1218" s="318" t="s">
        <v>188</v>
      </c>
      <c r="AU1218" s="318" t="s">
        <v>77</v>
      </c>
      <c r="AV1218" s="317" t="s">
        <v>184</v>
      </c>
      <c r="AW1218" s="317" t="s">
        <v>31</v>
      </c>
      <c r="AX1218" s="317" t="s">
        <v>75</v>
      </c>
      <c r="AY1218" s="318" t="s">
        <v>177</v>
      </c>
    </row>
    <row r="1219" spans="2:65" s="921" customFormat="1" ht="25.5" customHeight="1">
      <c r="B1219" s="207"/>
      <c r="C1219" s="286" t="s">
        <v>1645</v>
      </c>
      <c r="D1219" s="286" t="s">
        <v>179</v>
      </c>
      <c r="E1219" s="287" t="s">
        <v>1646</v>
      </c>
      <c r="F1219" s="288" t="s">
        <v>1647</v>
      </c>
      <c r="G1219" s="289" t="s">
        <v>182</v>
      </c>
      <c r="H1219" s="290">
        <v>27.85</v>
      </c>
      <c r="I1219" s="926"/>
      <c r="J1219" s="291">
        <f>ROUND(I1219*H1219,2)</f>
        <v>0</v>
      </c>
      <c r="K1219" s="288" t="s">
        <v>183</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278</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278</v>
      </c>
      <c r="BM1219" s="196" t="s">
        <v>1648</v>
      </c>
    </row>
    <row r="1220" spans="2:65" s="921" customFormat="1" ht="135">
      <c r="B1220" s="207"/>
      <c r="D1220" s="297" t="s">
        <v>186</v>
      </c>
      <c r="F1220" s="298" t="s">
        <v>1643</v>
      </c>
      <c r="L1220" s="207"/>
      <c r="M1220" s="299"/>
      <c r="N1220" s="925"/>
      <c r="O1220" s="925"/>
      <c r="P1220" s="925"/>
      <c r="Q1220" s="925"/>
      <c r="R1220" s="925"/>
      <c r="S1220" s="925"/>
      <c r="T1220" s="300"/>
      <c r="AT1220" s="196" t="s">
        <v>186</v>
      </c>
      <c r="AU1220" s="196" t="s">
        <v>77</v>
      </c>
    </row>
    <row r="1221" spans="2:65" s="921" customFormat="1" ht="25.5" customHeight="1">
      <c r="B1221" s="207"/>
      <c r="C1221" s="286" t="s">
        <v>1649</v>
      </c>
      <c r="D1221" s="286" t="s">
        <v>179</v>
      </c>
      <c r="E1221" s="287" t="s">
        <v>1650</v>
      </c>
      <c r="F1221" s="288" t="s">
        <v>1651</v>
      </c>
      <c r="G1221" s="289" t="s">
        <v>182</v>
      </c>
      <c r="H1221" s="290">
        <v>498</v>
      </c>
      <c r="I1221" s="926"/>
      <c r="J1221" s="291">
        <f>ROUND(I1221*H1221,2)</f>
        <v>0</v>
      </c>
      <c r="K1221" s="288" t="s">
        <v>183</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278</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278</v>
      </c>
      <c r="BM1221" s="196" t="s">
        <v>1652</v>
      </c>
    </row>
    <row r="1222" spans="2:65" s="921" customFormat="1" ht="67.5">
      <c r="B1222" s="207"/>
      <c r="D1222" s="297" t="s">
        <v>186</v>
      </c>
      <c r="F1222" s="298" t="s">
        <v>1653</v>
      </c>
      <c r="L1222" s="207"/>
      <c r="M1222" s="299"/>
      <c r="N1222" s="925"/>
      <c r="O1222" s="925"/>
      <c r="P1222" s="925"/>
      <c r="Q1222" s="925"/>
      <c r="R1222" s="925"/>
      <c r="S1222" s="925"/>
      <c r="T1222" s="300"/>
      <c r="AT1222" s="196" t="s">
        <v>186</v>
      </c>
      <c r="AU1222" s="196" t="s">
        <v>77</v>
      </c>
    </row>
    <row r="1223" spans="2:65" s="302" customFormat="1">
      <c r="B1223" s="301"/>
      <c r="D1223" s="297" t="s">
        <v>188</v>
      </c>
      <c r="E1223" s="303" t="s">
        <v>5</v>
      </c>
      <c r="F1223" s="304" t="s">
        <v>1654</v>
      </c>
      <c r="H1223" s="305">
        <v>498</v>
      </c>
      <c r="L1223" s="301"/>
      <c r="M1223" s="306"/>
      <c r="N1223" s="307"/>
      <c r="O1223" s="307"/>
      <c r="P1223" s="307"/>
      <c r="Q1223" s="307"/>
      <c r="R1223" s="307"/>
      <c r="S1223" s="307"/>
      <c r="T1223" s="308"/>
      <c r="AT1223" s="303" t="s">
        <v>188</v>
      </c>
      <c r="AU1223" s="303" t="s">
        <v>77</v>
      </c>
      <c r="AV1223" s="302" t="s">
        <v>77</v>
      </c>
      <c r="AW1223" s="302" t="s">
        <v>31</v>
      </c>
      <c r="AX1223" s="302" t="s">
        <v>68</v>
      </c>
      <c r="AY1223" s="303" t="s">
        <v>177</v>
      </c>
    </row>
    <row r="1224" spans="2:65" s="310" customFormat="1">
      <c r="B1224" s="309"/>
      <c r="D1224" s="297" t="s">
        <v>188</v>
      </c>
      <c r="E1224" s="311" t="s">
        <v>5</v>
      </c>
      <c r="F1224" s="312" t="s">
        <v>1655</v>
      </c>
      <c r="H1224" s="311" t="s">
        <v>5</v>
      </c>
      <c r="L1224" s="309"/>
      <c r="M1224" s="313"/>
      <c r="N1224" s="314"/>
      <c r="O1224" s="314"/>
      <c r="P1224" s="314"/>
      <c r="Q1224" s="314"/>
      <c r="R1224" s="314"/>
      <c r="S1224" s="314"/>
      <c r="T1224" s="315"/>
      <c r="AT1224" s="311" t="s">
        <v>188</v>
      </c>
      <c r="AU1224" s="311" t="s">
        <v>77</v>
      </c>
      <c r="AV1224" s="310" t="s">
        <v>75</v>
      </c>
      <c r="AW1224" s="310" t="s">
        <v>31</v>
      </c>
      <c r="AX1224" s="310" t="s">
        <v>68</v>
      </c>
      <c r="AY1224" s="311" t="s">
        <v>177</v>
      </c>
    </row>
    <row r="1225" spans="2:65" s="317" customFormat="1">
      <c r="B1225" s="316"/>
      <c r="D1225" s="297" t="s">
        <v>188</v>
      </c>
      <c r="E1225" s="318" t="s">
        <v>5</v>
      </c>
      <c r="F1225" s="319" t="s">
        <v>191</v>
      </c>
      <c r="H1225" s="320">
        <v>498</v>
      </c>
      <c r="L1225" s="316"/>
      <c r="M1225" s="321"/>
      <c r="N1225" s="322"/>
      <c r="O1225" s="322"/>
      <c r="P1225" s="322"/>
      <c r="Q1225" s="322"/>
      <c r="R1225" s="322"/>
      <c r="S1225" s="322"/>
      <c r="T1225" s="323"/>
      <c r="AT1225" s="318" t="s">
        <v>188</v>
      </c>
      <c r="AU1225" s="318" t="s">
        <v>77</v>
      </c>
      <c r="AV1225" s="317" t="s">
        <v>184</v>
      </c>
      <c r="AW1225" s="317" t="s">
        <v>31</v>
      </c>
      <c r="AX1225" s="317" t="s">
        <v>75</v>
      </c>
      <c r="AY1225" s="318" t="s">
        <v>177</v>
      </c>
    </row>
    <row r="1226" spans="2:65" s="921" customFormat="1" ht="25.5" customHeight="1">
      <c r="B1226" s="207"/>
      <c r="C1226" s="324" t="s">
        <v>1656</v>
      </c>
      <c r="D1226" s="324" t="s">
        <v>440</v>
      </c>
      <c r="E1226" s="325" t="s">
        <v>1657</v>
      </c>
      <c r="F1226" s="326" t="s">
        <v>1658</v>
      </c>
      <c r="G1226" s="327" t="s">
        <v>182</v>
      </c>
      <c r="H1226" s="328">
        <v>522.9</v>
      </c>
      <c r="I1226" s="928"/>
      <c r="J1226" s="329">
        <f>ROUND(I1226*H1226,2)</f>
        <v>0</v>
      </c>
      <c r="K1226" s="326" t="s">
        <v>183</v>
      </c>
      <c r="L1226" s="330"/>
      <c r="M1226" s="331" t="s">
        <v>5</v>
      </c>
      <c r="N1226" s="332" t="s">
        <v>39</v>
      </c>
      <c r="O1226" s="294">
        <v>0</v>
      </c>
      <c r="P1226" s="294">
        <f>O1226*H1226</f>
        <v>0</v>
      </c>
      <c r="Q1226" s="294">
        <v>8.0000000000000002E-3</v>
      </c>
      <c r="R1226" s="294">
        <f>Q1226*H1226</f>
        <v>4.1832000000000003</v>
      </c>
      <c r="S1226" s="294">
        <v>0</v>
      </c>
      <c r="T1226" s="295">
        <f>S1226*H1226</f>
        <v>0</v>
      </c>
      <c r="AR1226" s="196" t="s">
        <v>351</v>
      </c>
      <c r="AT1226" s="196" t="s">
        <v>440</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278</v>
      </c>
      <c r="BM1226" s="196" t="s">
        <v>1659</v>
      </c>
    </row>
    <row r="1227" spans="2:65" s="302" customFormat="1">
      <c r="B1227" s="301"/>
      <c r="D1227" s="297" t="s">
        <v>188</v>
      </c>
      <c r="F1227" s="304" t="s">
        <v>1660</v>
      </c>
      <c r="H1227" s="305">
        <v>522.9</v>
      </c>
      <c r="L1227" s="301"/>
      <c r="M1227" s="306"/>
      <c r="N1227" s="307"/>
      <c r="O1227" s="307"/>
      <c r="P1227" s="307"/>
      <c r="Q1227" s="307"/>
      <c r="R1227" s="307"/>
      <c r="S1227" s="307"/>
      <c r="T1227" s="308"/>
      <c r="AT1227" s="303" t="s">
        <v>188</v>
      </c>
      <c r="AU1227" s="303" t="s">
        <v>77</v>
      </c>
      <c r="AV1227" s="302" t="s">
        <v>77</v>
      </c>
      <c r="AW1227" s="302" t="s">
        <v>6</v>
      </c>
      <c r="AX1227" s="302" t="s">
        <v>75</v>
      </c>
      <c r="AY1227" s="303" t="s">
        <v>177</v>
      </c>
    </row>
    <row r="1228" spans="2:65" s="921" customFormat="1" ht="25.5" customHeight="1">
      <c r="B1228" s="207"/>
      <c r="C1228" s="286" t="s">
        <v>1661</v>
      </c>
      <c r="D1228" s="286" t="s">
        <v>179</v>
      </c>
      <c r="E1228" s="287" t="s">
        <v>1662</v>
      </c>
      <c r="F1228" s="288" t="s">
        <v>1663</v>
      </c>
      <c r="G1228" s="289" t="s">
        <v>182</v>
      </c>
      <c r="H1228" s="290">
        <v>797.62</v>
      </c>
      <c r="I1228" s="926"/>
      <c r="J1228" s="291">
        <f>ROUND(I1228*H1228,2)</f>
        <v>0</v>
      </c>
      <c r="K1228" s="288" t="s">
        <v>183</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278</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278</v>
      </c>
      <c r="BM1228" s="196" t="s">
        <v>1664</v>
      </c>
    </row>
    <row r="1229" spans="2:65" s="921" customFormat="1" ht="67.5">
      <c r="B1229" s="207"/>
      <c r="D1229" s="297" t="s">
        <v>186</v>
      </c>
      <c r="F1229" s="298" t="s">
        <v>1653</v>
      </c>
      <c r="L1229" s="207"/>
      <c r="M1229" s="299"/>
      <c r="N1229" s="925"/>
      <c r="O1229" s="925"/>
      <c r="P1229" s="925"/>
      <c r="Q1229" s="925"/>
      <c r="R1229" s="925"/>
      <c r="S1229" s="925"/>
      <c r="T1229" s="300"/>
      <c r="AT1229" s="196" t="s">
        <v>186</v>
      </c>
      <c r="AU1229" s="196" t="s">
        <v>77</v>
      </c>
    </row>
    <row r="1230" spans="2:65" s="302" customFormat="1" ht="27">
      <c r="B1230" s="301"/>
      <c r="D1230" s="297" t="s">
        <v>188</v>
      </c>
      <c r="E1230" s="303" t="s">
        <v>5</v>
      </c>
      <c r="F1230" s="304" t="s">
        <v>1665</v>
      </c>
      <c r="H1230" s="305">
        <v>92.29</v>
      </c>
      <c r="L1230" s="301"/>
      <c r="M1230" s="306"/>
      <c r="N1230" s="307"/>
      <c r="O1230" s="307"/>
      <c r="P1230" s="307"/>
      <c r="Q1230" s="307"/>
      <c r="R1230" s="307"/>
      <c r="S1230" s="307"/>
      <c r="T1230" s="308"/>
      <c r="AT1230" s="303" t="s">
        <v>188</v>
      </c>
      <c r="AU1230" s="303" t="s">
        <v>77</v>
      </c>
      <c r="AV1230" s="302" t="s">
        <v>77</v>
      </c>
      <c r="AW1230" s="302" t="s">
        <v>31</v>
      </c>
      <c r="AX1230" s="302" t="s">
        <v>68</v>
      </c>
      <c r="AY1230" s="303" t="s">
        <v>177</v>
      </c>
    </row>
    <row r="1231" spans="2:65" s="310" customFormat="1">
      <c r="B1231" s="309"/>
      <c r="D1231" s="297" t="s">
        <v>188</v>
      </c>
      <c r="E1231" s="311" t="s">
        <v>5</v>
      </c>
      <c r="F1231" s="312" t="s">
        <v>1666</v>
      </c>
      <c r="H1231" s="311" t="s">
        <v>5</v>
      </c>
      <c r="L1231" s="309"/>
      <c r="M1231" s="313"/>
      <c r="N1231" s="314"/>
      <c r="O1231" s="314"/>
      <c r="P1231" s="314"/>
      <c r="Q1231" s="314"/>
      <c r="R1231" s="314"/>
      <c r="S1231" s="314"/>
      <c r="T1231" s="315"/>
      <c r="AT1231" s="311" t="s">
        <v>188</v>
      </c>
      <c r="AU1231" s="311" t="s">
        <v>77</v>
      </c>
      <c r="AV1231" s="310" t="s">
        <v>75</v>
      </c>
      <c r="AW1231" s="310" t="s">
        <v>31</v>
      </c>
      <c r="AX1231" s="310" t="s">
        <v>68</v>
      </c>
      <c r="AY1231" s="311" t="s">
        <v>177</v>
      </c>
    </row>
    <row r="1232" spans="2:65" s="302" customFormat="1" ht="27">
      <c r="B1232" s="301"/>
      <c r="D1232" s="297" t="s">
        <v>188</v>
      </c>
      <c r="E1232" s="303" t="s">
        <v>5</v>
      </c>
      <c r="F1232" s="304" t="s">
        <v>1667</v>
      </c>
      <c r="H1232" s="305">
        <v>455.84</v>
      </c>
      <c r="L1232" s="301"/>
      <c r="M1232" s="306"/>
      <c r="N1232" s="307"/>
      <c r="O1232" s="307"/>
      <c r="P1232" s="307"/>
      <c r="Q1232" s="307"/>
      <c r="R1232" s="307"/>
      <c r="S1232" s="307"/>
      <c r="T1232" s="308"/>
      <c r="AT1232" s="303" t="s">
        <v>188</v>
      </c>
      <c r="AU1232" s="303" t="s">
        <v>77</v>
      </c>
      <c r="AV1232" s="302" t="s">
        <v>77</v>
      </c>
      <c r="AW1232" s="302" t="s">
        <v>31</v>
      </c>
      <c r="AX1232" s="302" t="s">
        <v>68</v>
      </c>
      <c r="AY1232" s="303" t="s">
        <v>177</v>
      </c>
    </row>
    <row r="1233" spans="2:65" s="302" customFormat="1">
      <c r="B1233" s="301"/>
      <c r="D1233" s="297" t="s">
        <v>188</v>
      </c>
      <c r="E1233" s="303" t="s">
        <v>5</v>
      </c>
      <c r="F1233" s="304" t="s">
        <v>1668</v>
      </c>
      <c r="H1233" s="305">
        <v>33.159999999999997</v>
      </c>
      <c r="L1233" s="301"/>
      <c r="M1233" s="306"/>
      <c r="N1233" s="307"/>
      <c r="O1233" s="307"/>
      <c r="P1233" s="307"/>
      <c r="Q1233" s="307"/>
      <c r="R1233" s="307"/>
      <c r="S1233" s="307"/>
      <c r="T1233" s="308"/>
      <c r="AT1233" s="303" t="s">
        <v>188</v>
      </c>
      <c r="AU1233" s="303" t="s">
        <v>77</v>
      </c>
      <c r="AV1233" s="302" t="s">
        <v>77</v>
      </c>
      <c r="AW1233" s="302" t="s">
        <v>31</v>
      </c>
      <c r="AX1233" s="302" t="s">
        <v>68</v>
      </c>
      <c r="AY1233" s="303" t="s">
        <v>177</v>
      </c>
    </row>
    <row r="1234" spans="2:65" s="310" customFormat="1">
      <c r="B1234" s="309"/>
      <c r="D1234" s="297" t="s">
        <v>188</v>
      </c>
      <c r="E1234" s="311" t="s">
        <v>5</v>
      </c>
      <c r="F1234" s="312" t="s">
        <v>739</v>
      </c>
      <c r="H1234" s="311" t="s">
        <v>5</v>
      </c>
      <c r="L1234" s="309"/>
      <c r="M1234" s="313"/>
      <c r="N1234" s="314"/>
      <c r="O1234" s="314"/>
      <c r="P1234" s="314"/>
      <c r="Q1234" s="314"/>
      <c r="R1234" s="314"/>
      <c r="S1234" s="314"/>
      <c r="T1234" s="315"/>
      <c r="AT1234" s="311" t="s">
        <v>188</v>
      </c>
      <c r="AU1234" s="311" t="s">
        <v>77</v>
      </c>
      <c r="AV1234" s="310" t="s">
        <v>75</v>
      </c>
      <c r="AW1234" s="310" t="s">
        <v>31</v>
      </c>
      <c r="AX1234" s="310" t="s">
        <v>68</v>
      </c>
      <c r="AY1234" s="311" t="s">
        <v>177</v>
      </c>
    </row>
    <row r="1235" spans="2:65" s="302" customFormat="1">
      <c r="B1235" s="301"/>
      <c r="D1235" s="297" t="s">
        <v>188</v>
      </c>
      <c r="E1235" s="303" t="s">
        <v>5</v>
      </c>
      <c r="F1235" s="304" t="s">
        <v>1669</v>
      </c>
      <c r="H1235" s="305">
        <v>216.33</v>
      </c>
      <c r="L1235" s="301"/>
      <c r="M1235" s="306"/>
      <c r="N1235" s="307"/>
      <c r="O1235" s="307"/>
      <c r="P1235" s="307"/>
      <c r="Q1235" s="307"/>
      <c r="R1235" s="307"/>
      <c r="S1235" s="307"/>
      <c r="T1235" s="308"/>
      <c r="AT1235" s="303" t="s">
        <v>188</v>
      </c>
      <c r="AU1235" s="303" t="s">
        <v>77</v>
      </c>
      <c r="AV1235" s="302" t="s">
        <v>77</v>
      </c>
      <c r="AW1235" s="302" t="s">
        <v>31</v>
      </c>
      <c r="AX1235" s="302" t="s">
        <v>68</v>
      </c>
      <c r="AY1235" s="303" t="s">
        <v>177</v>
      </c>
    </row>
    <row r="1236" spans="2:65" s="310" customFormat="1">
      <c r="B1236" s="309"/>
      <c r="D1236" s="297" t="s">
        <v>188</v>
      </c>
      <c r="E1236" s="311" t="s">
        <v>5</v>
      </c>
      <c r="F1236" s="312" t="s">
        <v>612</v>
      </c>
      <c r="H1236" s="311" t="s">
        <v>5</v>
      </c>
      <c r="L1236" s="309"/>
      <c r="M1236" s="313"/>
      <c r="N1236" s="314"/>
      <c r="O1236" s="314"/>
      <c r="P1236" s="314"/>
      <c r="Q1236" s="314"/>
      <c r="R1236" s="314"/>
      <c r="S1236" s="314"/>
      <c r="T1236" s="315"/>
      <c r="AT1236" s="311" t="s">
        <v>188</v>
      </c>
      <c r="AU1236" s="311" t="s">
        <v>77</v>
      </c>
      <c r="AV1236" s="310" t="s">
        <v>75</v>
      </c>
      <c r="AW1236" s="310" t="s">
        <v>31</v>
      </c>
      <c r="AX1236" s="310" t="s">
        <v>68</v>
      </c>
      <c r="AY1236" s="311" t="s">
        <v>177</v>
      </c>
    </row>
    <row r="1237" spans="2:65" s="317" customFormat="1">
      <c r="B1237" s="316"/>
      <c r="D1237" s="297" t="s">
        <v>188</v>
      </c>
      <c r="E1237" s="318" t="s">
        <v>5</v>
      </c>
      <c r="F1237" s="319" t="s">
        <v>191</v>
      </c>
      <c r="H1237" s="320">
        <v>797.62</v>
      </c>
      <c r="L1237" s="316"/>
      <c r="M1237" s="321"/>
      <c r="N1237" s="322"/>
      <c r="O1237" s="322"/>
      <c r="P1237" s="322"/>
      <c r="Q1237" s="322"/>
      <c r="R1237" s="322"/>
      <c r="S1237" s="322"/>
      <c r="T1237" s="323"/>
      <c r="AT1237" s="318" t="s">
        <v>188</v>
      </c>
      <c r="AU1237" s="318" t="s">
        <v>77</v>
      </c>
      <c r="AV1237" s="317" t="s">
        <v>184</v>
      </c>
      <c r="AW1237" s="317" t="s">
        <v>31</v>
      </c>
      <c r="AX1237" s="317" t="s">
        <v>75</v>
      </c>
      <c r="AY1237" s="318" t="s">
        <v>177</v>
      </c>
    </row>
    <row r="1238" spans="2:65" s="921" customFormat="1" ht="25.5" customHeight="1">
      <c r="B1238" s="207"/>
      <c r="C1238" s="324" t="s">
        <v>1670</v>
      </c>
      <c r="D1238" s="324" t="s">
        <v>440</v>
      </c>
      <c r="E1238" s="325" t="s">
        <v>1671</v>
      </c>
      <c r="F1238" s="326" t="s">
        <v>1658</v>
      </c>
      <c r="G1238" s="327" t="s">
        <v>182</v>
      </c>
      <c r="H1238" s="328">
        <v>837.50099999999998</v>
      </c>
      <c r="I1238" s="928"/>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351</v>
      </c>
      <c r="AT1238" s="196" t="s">
        <v>440</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278</v>
      </c>
      <c r="BM1238" s="196" t="s">
        <v>1672</v>
      </c>
    </row>
    <row r="1239" spans="2:65" s="302" customFormat="1">
      <c r="B1239" s="301"/>
      <c r="D1239" s="297" t="s">
        <v>188</v>
      </c>
      <c r="F1239" s="304" t="s">
        <v>1673</v>
      </c>
      <c r="H1239" s="305">
        <v>837.50099999999998</v>
      </c>
      <c r="L1239" s="301"/>
      <c r="M1239" s="306"/>
      <c r="N1239" s="307"/>
      <c r="O1239" s="307"/>
      <c r="P1239" s="307"/>
      <c r="Q1239" s="307"/>
      <c r="R1239" s="307"/>
      <c r="S1239" s="307"/>
      <c r="T1239" s="308"/>
      <c r="AT1239" s="303" t="s">
        <v>188</v>
      </c>
      <c r="AU1239" s="303" t="s">
        <v>77</v>
      </c>
      <c r="AV1239" s="302" t="s">
        <v>77</v>
      </c>
      <c r="AW1239" s="302" t="s">
        <v>6</v>
      </c>
      <c r="AX1239" s="302" t="s">
        <v>75</v>
      </c>
      <c r="AY1239" s="303" t="s">
        <v>177</v>
      </c>
    </row>
    <row r="1240" spans="2:65" s="921" customFormat="1" ht="38.25" customHeight="1">
      <c r="B1240" s="207"/>
      <c r="C1240" s="286" t="s">
        <v>1674</v>
      </c>
      <c r="D1240" s="286" t="s">
        <v>179</v>
      </c>
      <c r="E1240" s="287" t="s">
        <v>1675</v>
      </c>
      <c r="F1240" s="288" t="s">
        <v>1676</v>
      </c>
      <c r="G1240" s="289" t="s">
        <v>194</v>
      </c>
      <c r="H1240" s="290">
        <v>50</v>
      </c>
      <c r="I1240" s="926"/>
      <c r="J1240" s="291">
        <f>ROUND(I1240*H1240,2)</f>
        <v>0</v>
      </c>
      <c r="K1240" s="288" t="s">
        <v>183</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278</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278</v>
      </c>
      <c r="BM1240" s="196" t="s">
        <v>1677</v>
      </c>
    </row>
    <row r="1241" spans="2:65" s="921" customFormat="1" ht="189">
      <c r="B1241" s="207"/>
      <c r="D1241" s="297" t="s">
        <v>186</v>
      </c>
      <c r="F1241" s="298" t="s">
        <v>1678</v>
      </c>
      <c r="L1241" s="207"/>
      <c r="M1241" s="299"/>
      <c r="N1241" s="925"/>
      <c r="O1241" s="925"/>
      <c r="P1241" s="925"/>
      <c r="Q1241" s="925"/>
      <c r="R1241" s="925"/>
      <c r="S1241" s="925"/>
      <c r="T1241" s="300"/>
      <c r="AT1241" s="196" t="s">
        <v>186</v>
      </c>
      <c r="AU1241" s="196" t="s">
        <v>77</v>
      </c>
    </row>
    <row r="1242" spans="2:65" s="302" customFormat="1">
      <c r="B1242" s="301"/>
      <c r="D1242" s="297" t="s">
        <v>188</v>
      </c>
      <c r="E1242" s="303" t="s">
        <v>5</v>
      </c>
      <c r="F1242" s="304" t="s">
        <v>1679</v>
      </c>
      <c r="H1242" s="305">
        <v>14</v>
      </c>
      <c r="L1242" s="301"/>
      <c r="M1242" s="306"/>
      <c r="N1242" s="307"/>
      <c r="O1242" s="307"/>
      <c r="P1242" s="307"/>
      <c r="Q1242" s="307"/>
      <c r="R1242" s="307"/>
      <c r="S1242" s="307"/>
      <c r="T1242" s="308"/>
      <c r="AT1242" s="303" t="s">
        <v>188</v>
      </c>
      <c r="AU1242" s="303" t="s">
        <v>77</v>
      </c>
      <c r="AV1242" s="302" t="s">
        <v>77</v>
      </c>
      <c r="AW1242" s="302" t="s">
        <v>31</v>
      </c>
      <c r="AX1242" s="302" t="s">
        <v>68</v>
      </c>
      <c r="AY1242" s="303" t="s">
        <v>177</v>
      </c>
    </row>
    <row r="1243" spans="2:65" s="302" customFormat="1">
      <c r="B1243" s="301"/>
      <c r="D1243" s="297" t="s">
        <v>188</v>
      </c>
      <c r="E1243" s="303" t="s">
        <v>5</v>
      </c>
      <c r="F1243" s="304" t="s">
        <v>1680</v>
      </c>
      <c r="H1243" s="305">
        <v>11</v>
      </c>
      <c r="L1243" s="301"/>
      <c r="M1243" s="306"/>
      <c r="N1243" s="307"/>
      <c r="O1243" s="307"/>
      <c r="P1243" s="307"/>
      <c r="Q1243" s="307"/>
      <c r="R1243" s="307"/>
      <c r="S1243" s="307"/>
      <c r="T1243" s="308"/>
      <c r="AT1243" s="303" t="s">
        <v>188</v>
      </c>
      <c r="AU1243" s="303" t="s">
        <v>77</v>
      </c>
      <c r="AV1243" s="302" t="s">
        <v>77</v>
      </c>
      <c r="AW1243" s="302" t="s">
        <v>31</v>
      </c>
      <c r="AX1243" s="302" t="s">
        <v>68</v>
      </c>
      <c r="AY1243" s="303" t="s">
        <v>177</v>
      </c>
    </row>
    <row r="1244" spans="2:65" s="302" customFormat="1">
      <c r="B1244" s="301"/>
      <c r="D1244" s="297" t="s">
        <v>188</v>
      </c>
      <c r="E1244" s="303" t="s">
        <v>5</v>
      </c>
      <c r="F1244" s="304" t="s">
        <v>1681</v>
      </c>
      <c r="H1244" s="305">
        <v>25</v>
      </c>
      <c r="L1244" s="301"/>
      <c r="M1244" s="306"/>
      <c r="N1244" s="307"/>
      <c r="O1244" s="307"/>
      <c r="P1244" s="307"/>
      <c r="Q1244" s="307"/>
      <c r="R1244" s="307"/>
      <c r="S1244" s="307"/>
      <c r="T1244" s="308"/>
      <c r="AT1244" s="303" t="s">
        <v>188</v>
      </c>
      <c r="AU1244" s="303" t="s">
        <v>77</v>
      </c>
      <c r="AV1244" s="302" t="s">
        <v>77</v>
      </c>
      <c r="AW1244" s="302" t="s">
        <v>31</v>
      </c>
      <c r="AX1244" s="302" t="s">
        <v>68</v>
      </c>
      <c r="AY1244" s="303" t="s">
        <v>177</v>
      </c>
    </row>
    <row r="1245" spans="2:65" s="317" customFormat="1">
      <c r="B1245" s="316"/>
      <c r="D1245" s="297" t="s">
        <v>188</v>
      </c>
      <c r="E1245" s="318" t="s">
        <v>5</v>
      </c>
      <c r="F1245" s="319" t="s">
        <v>191</v>
      </c>
      <c r="H1245" s="320">
        <v>50</v>
      </c>
      <c r="L1245" s="316"/>
      <c r="M1245" s="321"/>
      <c r="N1245" s="322"/>
      <c r="O1245" s="322"/>
      <c r="P1245" s="322"/>
      <c r="Q1245" s="322"/>
      <c r="R1245" s="322"/>
      <c r="S1245" s="322"/>
      <c r="T1245" s="323"/>
      <c r="AT1245" s="318" t="s">
        <v>188</v>
      </c>
      <c r="AU1245" s="318" t="s">
        <v>77</v>
      </c>
      <c r="AV1245" s="317" t="s">
        <v>184</v>
      </c>
      <c r="AW1245" s="317" t="s">
        <v>31</v>
      </c>
      <c r="AX1245" s="317" t="s">
        <v>75</v>
      </c>
      <c r="AY1245" s="318" t="s">
        <v>177</v>
      </c>
    </row>
    <row r="1246" spans="2:65" s="921" customFormat="1" ht="16.5" customHeight="1">
      <c r="B1246" s="207"/>
      <c r="C1246" s="324" t="s">
        <v>1682</v>
      </c>
      <c r="D1246" s="324" t="s">
        <v>440</v>
      </c>
      <c r="E1246" s="325" t="s">
        <v>1683</v>
      </c>
      <c r="F1246" s="326" t="s">
        <v>1684</v>
      </c>
      <c r="G1246" s="327" t="s">
        <v>194</v>
      </c>
      <c r="H1246" s="328">
        <v>14</v>
      </c>
      <c r="I1246" s="928"/>
      <c r="J1246" s="329">
        <f>ROUND(I1246*H1246,2)</f>
        <v>0</v>
      </c>
      <c r="K1246" s="326" t="s">
        <v>183</v>
      </c>
      <c r="L1246" s="330"/>
      <c r="M1246" s="331" t="s">
        <v>5</v>
      </c>
      <c r="N1246" s="332" t="s">
        <v>39</v>
      </c>
      <c r="O1246" s="294">
        <v>0</v>
      </c>
      <c r="P1246" s="294">
        <f>O1246*H1246</f>
        <v>0</v>
      </c>
      <c r="Q1246" s="294">
        <v>2.4049999999999998E-2</v>
      </c>
      <c r="R1246" s="294">
        <f>Q1246*H1246</f>
        <v>0.3367</v>
      </c>
      <c r="S1246" s="294">
        <v>0</v>
      </c>
      <c r="T1246" s="295">
        <f>S1246*H1246</f>
        <v>0</v>
      </c>
      <c r="AR1246" s="196" t="s">
        <v>351</v>
      </c>
      <c r="AT1246" s="196" t="s">
        <v>440</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278</v>
      </c>
      <c r="BM1246" s="196" t="s">
        <v>1685</v>
      </c>
    </row>
    <row r="1247" spans="2:65" s="921" customFormat="1" ht="16.5" customHeight="1">
      <c r="B1247" s="207"/>
      <c r="C1247" s="324" t="s">
        <v>1686</v>
      </c>
      <c r="D1247" s="324" t="s">
        <v>440</v>
      </c>
      <c r="E1247" s="325" t="s">
        <v>1687</v>
      </c>
      <c r="F1247" s="326" t="s">
        <v>1688</v>
      </c>
      <c r="G1247" s="327" t="s">
        <v>194</v>
      </c>
      <c r="H1247" s="328">
        <v>11</v>
      </c>
      <c r="I1247" s="928"/>
      <c r="J1247" s="329">
        <f>ROUND(I1247*H1247,2)</f>
        <v>0</v>
      </c>
      <c r="K1247" s="326" t="s">
        <v>183</v>
      </c>
      <c r="L1247" s="330"/>
      <c r="M1247" s="331" t="s">
        <v>5</v>
      </c>
      <c r="N1247" s="332" t="s">
        <v>39</v>
      </c>
      <c r="O1247" s="294">
        <v>0</v>
      </c>
      <c r="P1247" s="294">
        <f>O1247*H1247</f>
        <v>0</v>
      </c>
      <c r="Q1247" s="294">
        <v>2.4740000000000002E-2</v>
      </c>
      <c r="R1247" s="294">
        <f>Q1247*H1247</f>
        <v>0.27213999999999999</v>
      </c>
      <c r="S1247" s="294">
        <v>0</v>
      </c>
      <c r="T1247" s="295">
        <f>S1247*H1247</f>
        <v>0</v>
      </c>
      <c r="AR1247" s="196" t="s">
        <v>351</v>
      </c>
      <c r="AT1247" s="196" t="s">
        <v>440</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278</v>
      </c>
      <c r="BM1247" s="196" t="s">
        <v>1689</v>
      </c>
    </row>
    <row r="1248" spans="2:65" s="921" customFormat="1" ht="16.5" customHeight="1">
      <c r="B1248" s="207"/>
      <c r="C1248" s="324" t="s">
        <v>1690</v>
      </c>
      <c r="D1248" s="324" t="s">
        <v>440</v>
      </c>
      <c r="E1248" s="325" t="s">
        <v>1691</v>
      </c>
      <c r="F1248" s="326" t="s">
        <v>1692</v>
      </c>
      <c r="G1248" s="327" t="s">
        <v>194</v>
      </c>
      <c r="H1248" s="328">
        <v>25</v>
      </c>
      <c r="I1248" s="928"/>
      <c r="J1248" s="329">
        <f>ROUND(I1248*H1248,2)</f>
        <v>0</v>
      </c>
      <c r="K1248" s="326" t="s">
        <v>183</v>
      </c>
      <c r="L1248" s="330"/>
      <c r="M1248" s="331" t="s">
        <v>5</v>
      </c>
      <c r="N1248" s="332" t="s">
        <v>39</v>
      </c>
      <c r="O1248" s="294">
        <v>0</v>
      </c>
      <c r="P1248" s="294">
        <f>O1248*H1248</f>
        <v>0</v>
      </c>
      <c r="Q1248" s="294">
        <v>2.5420000000000002E-2</v>
      </c>
      <c r="R1248" s="294">
        <f>Q1248*H1248</f>
        <v>0.63550000000000006</v>
      </c>
      <c r="S1248" s="294">
        <v>0</v>
      </c>
      <c r="T1248" s="295">
        <f>S1248*H1248</f>
        <v>0</v>
      </c>
      <c r="AR1248" s="196" t="s">
        <v>351</v>
      </c>
      <c r="AT1248" s="196" t="s">
        <v>440</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278</v>
      </c>
      <c r="BM1248" s="196" t="s">
        <v>1693</v>
      </c>
    </row>
    <row r="1249" spans="2:65" s="921" customFormat="1" ht="51" customHeight="1">
      <c r="B1249" s="207"/>
      <c r="C1249" s="286" t="s">
        <v>1694</v>
      </c>
      <c r="D1249" s="286" t="s">
        <v>179</v>
      </c>
      <c r="E1249" s="287" t="s">
        <v>1695</v>
      </c>
      <c r="F1249" s="288" t="s">
        <v>1696</v>
      </c>
      <c r="G1249" s="289" t="s">
        <v>422</v>
      </c>
      <c r="H1249" s="290">
        <v>53.216000000000001</v>
      </c>
      <c r="I1249" s="926"/>
      <c r="J1249" s="291">
        <f>ROUND(I1249*H1249,2)</f>
        <v>0</v>
      </c>
      <c r="K1249" s="288" t="s">
        <v>183</v>
      </c>
      <c r="L1249" s="207"/>
      <c r="M1249" s="292" t="s">
        <v>5</v>
      </c>
      <c r="N1249" s="293" t="s">
        <v>39</v>
      </c>
      <c r="O1249" s="294">
        <v>2.46</v>
      </c>
      <c r="P1249" s="294">
        <f>O1249*H1249</f>
        <v>130.91136</v>
      </c>
      <c r="Q1249" s="294">
        <v>0</v>
      </c>
      <c r="R1249" s="294">
        <f>Q1249*H1249</f>
        <v>0</v>
      </c>
      <c r="S1249" s="294">
        <v>0</v>
      </c>
      <c r="T1249" s="295">
        <f>S1249*H1249</f>
        <v>0</v>
      </c>
      <c r="AR1249" s="196" t="s">
        <v>278</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278</v>
      </c>
      <c r="BM1249" s="196" t="s">
        <v>1697</v>
      </c>
    </row>
    <row r="1250" spans="2:65" s="921" customFormat="1" ht="121.5">
      <c r="B1250" s="207"/>
      <c r="D1250" s="297" t="s">
        <v>186</v>
      </c>
      <c r="F1250" s="298" t="s">
        <v>1698</v>
      </c>
      <c r="L1250" s="207"/>
      <c r="M1250" s="299"/>
      <c r="N1250" s="925"/>
      <c r="O1250" s="925"/>
      <c r="P1250" s="925"/>
      <c r="Q1250" s="925"/>
      <c r="R1250" s="925"/>
      <c r="S1250" s="925"/>
      <c r="T1250" s="300"/>
      <c r="AT1250" s="196" t="s">
        <v>186</v>
      </c>
      <c r="AU1250" s="196" t="s">
        <v>77</v>
      </c>
    </row>
    <row r="1251" spans="2:65" s="274" customFormat="1" ht="29.85" customHeight="1">
      <c r="B1251" s="273"/>
      <c r="D1251" s="275" t="s">
        <v>67</v>
      </c>
      <c r="E1251" s="284" t="s">
        <v>1699</v>
      </c>
      <c r="F1251" s="284" t="s">
        <v>1700</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21" customFormat="1" ht="25.5" customHeight="1">
      <c r="B1252" s="207"/>
      <c r="C1252" s="286" t="s">
        <v>1701</v>
      </c>
      <c r="D1252" s="286" t="s">
        <v>179</v>
      </c>
      <c r="E1252" s="287" t="s">
        <v>1702</v>
      </c>
      <c r="F1252" s="288" t="s">
        <v>1703</v>
      </c>
      <c r="G1252" s="289" t="s">
        <v>182</v>
      </c>
      <c r="H1252" s="290">
        <v>129</v>
      </c>
      <c r="I1252" s="926"/>
      <c r="J1252" s="291">
        <f>ROUND(I1252*H1252,2)</f>
        <v>0</v>
      </c>
      <c r="K1252" s="288" t="s">
        <v>183</v>
      </c>
      <c r="L1252" s="207"/>
      <c r="M1252" s="292" t="s">
        <v>5</v>
      </c>
      <c r="N1252" s="293" t="s">
        <v>39</v>
      </c>
      <c r="O1252" s="294">
        <v>1.125</v>
      </c>
      <c r="P1252" s="294">
        <f>O1252*H1252</f>
        <v>145.125</v>
      </c>
      <c r="Q1252" s="294">
        <v>7.8200000000000006E-3</v>
      </c>
      <c r="R1252" s="294">
        <f>Q1252*H1252</f>
        <v>1.00878</v>
      </c>
      <c r="S1252" s="294">
        <v>0</v>
      </c>
      <c r="T1252" s="295">
        <f>S1252*H1252</f>
        <v>0</v>
      </c>
      <c r="AR1252" s="196" t="s">
        <v>278</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278</v>
      </c>
      <c r="BM1252" s="196" t="s">
        <v>1704</v>
      </c>
    </row>
    <row r="1253" spans="2:65" s="302" customFormat="1">
      <c r="B1253" s="301"/>
      <c r="D1253" s="297" t="s">
        <v>188</v>
      </c>
      <c r="E1253" s="303" t="s">
        <v>5</v>
      </c>
      <c r="F1253" s="304" t="s">
        <v>1705</v>
      </c>
      <c r="H1253" s="305">
        <v>129</v>
      </c>
      <c r="L1253" s="301"/>
      <c r="M1253" s="306"/>
      <c r="N1253" s="307"/>
      <c r="O1253" s="307"/>
      <c r="P1253" s="307"/>
      <c r="Q1253" s="307"/>
      <c r="R1253" s="307"/>
      <c r="S1253" s="307"/>
      <c r="T1253" s="308"/>
      <c r="AT1253" s="303" t="s">
        <v>188</v>
      </c>
      <c r="AU1253" s="303" t="s">
        <v>77</v>
      </c>
      <c r="AV1253" s="302" t="s">
        <v>77</v>
      </c>
      <c r="AW1253" s="302" t="s">
        <v>31</v>
      </c>
      <c r="AX1253" s="302" t="s">
        <v>68</v>
      </c>
      <c r="AY1253" s="303" t="s">
        <v>177</v>
      </c>
    </row>
    <row r="1254" spans="2:65" s="317" customFormat="1">
      <c r="B1254" s="316"/>
      <c r="D1254" s="297" t="s">
        <v>188</v>
      </c>
      <c r="E1254" s="318" t="s">
        <v>5</v>
      </c>
      <c r="F1254" s="319" t="s">
        <v>191</v>
      </c>
      <c r="H1254" s="320">
        <v>129</v>
      </c>
      <c r="L1254" s="316"/>
      <c r="M1254" s="321"/>
      <c r="N1254" s="322"/>
      <c r="O1254" s="322"/>
      <c r="P1254" s="322"/>
      <c r="Q1254" s="322"/>
      <c r="R1254" s="322"/>
      <c r="S1254" s="322"/>
      <c r="T1254" s="323"/>
      <c r="AT1254" s="318" t="s">
        <v>188</v>
      </c>
      <c r="AU1254" s="318" t="s">
        <v>77</v>
      </c>
      <c r="AV1254" s="317" t="s">
        <v>184</v>
      </c>
      <c r="AW1254" s="317" t="s">
        <v>31</v>
      </c>
      <c r="AX1254" s="317" t="s">
        <v>75</v>
      </c>
      <c r="AY1254" s="318" t="s">
        <v>177</v>
      </c>
    </row>
    <row r="1255" spans="2:65" s="921" customFormat="1" ht="25.5" customHeight="1">
      <c r="B1255" s="207"/>
      <c r="C1255" s="286" t="s">
        <v>1706</v>
      </c>
      <c r="D1255" s="286" t="s">
        <v>179</v>
      </c>
      <c r="E1255" s="287" t="s">
        <v>1707</v>
      </c>
      <c r="F1255" s="288" t="s">
        <v>1708</v>
      </c>
      <c r="G1255" s="289" t="s">
        <v>906</v>
      </c>
      <c r="H1255" s="290">
        <v>155.76</v>
      </c>
      <c r="I1255" s="926"/>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278</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278</v>
      </c>
      <c r="BM1255" s="196" t="s">
        <v>1709</v>
      </c>
    </row>
    <row r="1256" spans="2:65" s="302" customFormat="1">
      <c r="B1256" s="301"/>
      <c r="D1256" s="297" t="s">
        <v>188</v>
      </c>
      <c r="E1256" s="303" t="s">
        <v>5</v>
      </c>
      <c r="F1256" s="304" t="s">
        <v>1710</v>
      </c>
      <c r="H1256" s="305">
        <v>135.66</v>
      </c>
      <c r="L1256" s="301"/>
      <c r="M1256" s="306"/>
      <c r="N1256" s="307"/>
      <c r="O1256" s="307"/>
      <c r="P1256" s="307"/>
      <c r="Q1256" s="307"/>
      <c r="R1256" s="307"/>
      <c r="S1256" s="307"/>
      <c r="T1256" s="308"/>
      <c r="AT1256" s="303" t="s">
        <v>188</v>
      </c>
      <c r="AU1256" s="303" t="s">
        <v>77</v>
      </c>
      <c r="AV1256" s="302" t="s">
        <v>77</v>
      </c>
      <c r="AW1256" s="302" t="s">
        <v>31</v>
      </c>
      <c r="AX1256" s="302" t="s">
        <v>68</v>
      </c>
      <c r="AY1256" s="303" t="s">
        <v>177</v>
      </c>
    </row>
    <row r="1257" spans="2:65" s="310" customFormat="1">
      <c r="B1257" s="309"/>
      <c r="D1257" s="297" t="s">
        <v>188</v>
      </c>
      <c r="E1257" s="311" t="s">
        <v>5</v>
      </c>
      <c r="F1257" s="312" t="s">
        <v>1711</v>
      </c>
      <c r="H1257" s="311" t="s">
        <v>5</v>
      </c>
      <c r="L1257" s="309"/>
      <c r="M1257" s="313"/>
      <c r="N1257" s="314"/>
      <c r="O1257" s="314"/>
      <c r="P1257" s="314"/>
      <c r="Q1257" s="314"/>
      <c r="R1257" s="314"/>
      <c r="S1257" s="314"/>
      <c r="T1257" s="315"/>
      <c r="AT1257" s="311" t="s">
        <v>188</v>
      </c>
      <c r="AU1257" s="311" t="s">
        <v>77</v>
      </c>
      <c r="AV1257" s="310" t="s">
        <v>75</v>
      </c>
      <c r="AW1257" s="310" t="s">
        <v>31</v>
      </c>
      <c r="AX1257" s="310" t="s">
        <v>68</v>
      </c>
      <c r="AY1257" s="311" t="s">
        <v>177</v>
      </c>
    </row>
    <row r="1258" spans="2:65" s="302" customFormat="1">
      <c r="B1258" s="301"/>
      <c r="D1258" s="297" t="s">
        <v>188</v>
      </c>
      <c r="E1258" s="303" t="s">
        <v>5</v>
      </c>
      <c r="F1258" s="304" t="s">
        <v>1712</v>
      </c>
      <c r="H1258" s="305">
        <v>20.100000000000001</v>
      </c>
      <c r="L1258" s="301"/>
      <c r="M1258" s="306"/>
      <c r="N1258" s="307"/>
      <c r="O1258" s="307"/>
      <c r="P1258" s="307"/>
      <c r="Q1258" s="307"/>
      <c r="R1258" s="307"/>
      <c r="S1258" s="307"/>
      <c r="T1258" s="308"/>
      <c r="AT1258" s="303" t="s">
        <v>188</v>
      </c>
      <c r="AU1258" s="303" t="s">
        <v>77</v>
      </c>
      <c r="AV1258" s="302" t="s">
        <v>77</v>
      </c>
      <c r="AW1258" s="302" t="s">
        <v>31</v>
      </c>
      <c r="AX1258" s="302" t="s">
        <v>68</v>
      </c>
      <c r="AY1258" s="303" t="s">
        <v>177</v>
      </c>
    </row>
    <row r="1259" spans="2:65" s="310" customFormat="1">
      <c r="B1259" s="309"/>
      <c r="D1259" s="297" t="s">
        <v>188</v>
      </c>
      <c r="E1259" s="311" t="s">
        <v>5</v>
      </c>
      <c r="F1259" s="312" t="s">
        <v>1713</v>
      </c>
      <c r="H1259" s="311" t="s">
        <v>5</v>
      </c>
      <c r="L1259" s="309"/>
      <c r="M1259" s="313"/>
      <c r="N1259" s="314"/>
      <c r="O1259" s="314"/>
      <c r="P1259" s="314"/>
      <c r="Q1259" s="314"/>
      <c r="R1259" s="314"/>
      <c r="S1259" s="314"/>
      <c r="T1259" s="315"/>
      <c r="AT1259" s="311" t="s">
        <v>188</v>
      </c>
      <c r="AU1259" s="311" t="s">
        <v>77</v>
      </c>
      <c r="AV1259" s="310" t="s">
        <v>75</v>
      </c>
      <c r="AW1259" s="310" t="s">
        <v>31</v>
      </c>
      <c r="AX1259" s="310" t="s">
        <v>68</v>
      </c>
      <c r="AY1259" s="311" t="s">
        <v>177</v>
      </c>
    </row>
    <row r="1260" spans="2:65" s="317" customFormat="1">
      <c r="B1260" s="316"/>
      <c r="D1260" s="297" t="s">
        <v>188</v>
      </c>
      <c r="E1260" s="318" t="s">
        <v>5</v>
      </c>
      <c r="F1260" s="319" t="s">
        <v>191</v>
      </c>
      <c r="H1260" s="320">
        <v>155.76</v>
      </c>
      <c r="L1260" s="316"/>
      <c r="M1260" s="321"/>
      <c r="N1260" s="322"/>
      <c r="O1260" s="322"/>
      <c r="P1260" s="322"/>
      <c r="Q1260" s="322"/>
      <c r="R1260" s="322"/>
      <c r="S1260" s="322"/>
      <c r="T1260" s="323"/>
      <c r="AT1260" s="318" t="s">
        <v>188</v>
      </c>
      <c r="AU1260" s="318" t="s">
        <v>77</v>
      </c>
      <c r="AV1260" s="317" t="s">
        <v>184</v>
      </c>
      <c r="AW1260" s="317" t="s">
        <v>31</v>
      </c>
      <c r="AX1260" s="317" t="s">
        <v>75</v>
      </c>
      <c r="AY1260" s="318" t="s">
        <v>177</v>
      </c>
    </row>
    <row r="1261" spans="2:65" s="921" customFormat="1" ht="38.25" customHeight="1">
      <c r="B1261" s="207"/>
      <c r="C1261" s="286" t="s">
        <v>1714</v>
      </c>
      <c r="D1261" s="286" t="s">
        <v>179</v>
      </c>
      <c r="E1261" s="287" t="s">
        <v>1715</v>
      </c>
      <c r="F1261" s="288" t="s">
        <v>1716</v>
      </c>
      <c r="G1261" s="289" t="s">
        <v>422</v>
      </c>
      <c r="H1261" s="290">
        <v>1.3160000000000001</v>
      </c>
      <c r="I1261" s="926"/>
      <c r="J1261" s="291">
        <f>ROUND(I1261*H1261,2)</f>
        <v>0</v>
      </c>
      <c r="K1261" s="288" t="s">
        <v>183</v>
      </c>
      <c r="L1261" s="207"/>
      <c r="M1261" s="292" t="s">
        <v>5</v>
      </c>
      <c r="N1261" s="293" t="s">
        <v>39</v>
      </c>
      <c r="O1261" s="294">
        <v>4.9470000000000001</v>
      </c>
      <c r="P1261" s="294">
        <f>O1261*H1261</f>
        <v>6.5102520000000004</v>
      </c>
      <c r="Q1261" s="294">
        <v>0</v>
      </c>
      <c r="R1261" s="294">
        <f>Q1261*H1261</f>
        <v>0</v>
      </c>
      <c r="S1261" s="294">
        <v>0</v>
      </c>
      <c r="T1261" s="295">
        <f>S1261*H1261</f>
        <v>0</v>
      </c>
      <c r="AR1261" s="196" t="s">
        <v>278</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278</v>
      </c>
      <c r="BM1261" s="196" t="s">
        <v>1717</v>
      </c>
    </row>
    <row r="1262" spans="2:65" s="921" customFormat="1" ht="121.5">
      <c r="B1262" s="207"/>
      <c r="D1262" s="297" t="s">
        <v>186</v>
      </c>
      <c r="F1262" s="298" t="s">
        <v>1718</v>
      </c>
      <c r="L1262" s="207"/>
      <c r="M1262" s="299"/>
      <c r="N1262" s="925"/>
      <c r="O1262" s="925"/>
      <c r="P1262" s="925"/>
      <c r="Q1262" s="925"/>
      <c r="R1262" s="925"/>
      <c r="S1262" s="925"/>
      <c r="T1262" s="300"/>
      <c r="AT1262" s="196" t="s">
        <v>186</v>
      </c>
      <c r="AU1262" s="196" t="s">
        <v>77</v>
      </c>
    </row>
    <row r="1263" spans="2:65" s="274" customFormat="1" ht="29.85" customHeight="1">
      <c r="B1263" s="273"/>
      <c r="D1263" s="275" t="s">
        <v>67</v>
      </c>
      <c r="E1263" s="284" t="s">
        <v>1719</v>
      </c>
      <c r="F1263" s="284" t="s">
        <v>1720</v>
      </c>
      <c r="J1263" s="285">
        <f>BK1263</f>
        <v>0</v>
      </c>
      <c r="L1263" s="273"/>
      <c r="M1263" s="278"/>
      <c r="N1263" s="279"/>
      <c r="O1263" s="279"/>
      <c r="P1263" s="280">
        <f>SUM(P1264:P1366)</f>
        <v>204.68180099999995</v>
      </c>
      <c r="Q1263" s="279"/>
      <c r="R1263" s="280">
        <f>SUM(R1264:R1366)</f>
        <v>1.9633699999999998</v>
      </c>
      <c r="S1263" s="279"/>
      <c r="T1263" s="281">
        <f>SUM(T1264:T1366)</f>
        <v>0</v>
      </c>
      <c r="AR1263" s="275" t="s">
        <v>77</v>
      </c>
      <c r="AT1263" s="282" t="s">
        <v>67</v>
      </c>
      <c r="AU1263" s="282" t="s">
        <v>75</v>
      </c>
      <c r="AY1263" s="275" t="s">
        <v>177</v>
      </c>
      <c r="BK1263" s="283">
        <f>SUM(BK1264:BK1366)</f>
        <v>0</v>
      </c>
    </row>
    <row r="1264" spans="2:65" s="921" customFormat="1" ht="25.5" customHeight="1">
      <c r="B1264" s="207"/>
      <c r="C1264" s="286" t="s">
        <v>1721</v>
      </c>
      <c r="D1264" s="286" t="s">
        <v>179</v>
      </c>
      <c r="E1264" s="287" t="s">
        <v>1722</v>
      </c>
      <c r="F1264" s="288" t="s">
        <v>1723</v>
      </c>
      <c r="G1264" s="289" t="s">
        <v>194</v>
      </c>
      <c r="H1264" s="290">
        <v>25</v>
      </c>
      <c r="I1264" s="926"/>
      <c r="J1264" s="291">
        <f>ROUND(I1264*H1264,2)</f>
        <v>0</v>
      </c>
      <c r="K1264" s="288" t="s">
        <v>183</v>
      </c>
      <c r="L1264" s="207"/>
      <c r="M1264" s="292" t="s">
        <v>5</v>
      </c>
      <c r="N1264" s="293" t="s">
        <v>39</v>
      </c>
      <c r="O1264" s="294">
        <v>1.6819999999999999</v>
      </c>
      <c r="P1264" s="294">
        <f>O1264*H1264</f>
        <v>42.05</v>
      </c>
      <c r="Q1264" s="294">
        <v>0</v>
      </c>
      <c r="R1264" s="294">
        <f>Q1264*H1264</f>
        <v>0</v>
      </c>
      <c r="S1264" s="294">
        <v>0</v>
      </c>
      <c r="T1264" s="295">
        <f>S1264*H1264</f>
        <v>0</v>
      </c>
      <c r="AR1264" s="196" t="s">
        <v>278</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278</v>
      </c>
      <c r="BM1264" s="196" t="s">
        <v>1724</v>
      </c>
    </row>
    <row r="1265" spans="2:65" s="921" customFormat="1" ht="135">
      <c r="B1265" s="207"/>
      <c r="D1265" s="297" t="s">
        <v>186</v>
      </c>
      <c r="F1265" s="298" t="s">
        <v>1725</v>
      </c>
      <c r="L1265" s="207"/>
      <c r="M1265" s="299"/>
      <c r="N1265" s="925"/>
      <c r="O1265" s="925"/>
      <c r="P1265" s="925"/>
      <c r="Q1265" s="925"/>
      <c r="R1265" s="925"/>
      <c r="S1265" s="925"/>
      <c r="T1265" s="300"/>
      <c r="AT1265" s="196" t="s">
        <v>186</v>
      </c>
      <c r="AU1265" s="196" t="s">
        <v>77</v>
      </c>
    </row>
    <row r="1266" spans="2:65" s="302" customFormat="1">
      <c r="B1266" s="301"/>
      <c r="D1266" s="297" t="s">
        <v>188</v>
      </c>
      <c r="E1266" s="303" t="s">
        <v>5</v>
      </c>
      <c r="F1266" s="304" t="s">
        <v>77</v>
      </c>
      <c r="H1266" s="305">
        <v>2</v>
      </c>
      <c r="L1266" s="301"/>
      <c r="M1266" s="306"/>
      <c r="N1266" s="307"/>
      <c r="O1266" s="307"/>
      <c r="P1266" s="307"/>
      <c r="Q1266" s="307"/>
      <c r="R1266" s="307"/>
      <c r="S1266" s="307"/>
      <c r="T1266" s="308"/>
      <c r="AT1266" s="303" t="s">
        <v>188</v>
      </c>
      <c r="AU1266" s="303" t="s">
        <v>77</v>
      </c>
      <c r="AV1266" s="302" t="s">
        <v>77</v>
      </c>
      <c r="AW1266" s="302" t="s">
        <v>31</v>
      </c>
      <c r="AX1266" s="302" t="s">
        <v>68</v>
      </c>
      <c r="AY1266" s="303" t="s">
        <v>177</v>
      </c>
    </row>
    <row r="1267" spans="2:65" s="310" customFormat="1">
      <c r="B1267" s="309"/>
      <c r="D1267" s="297" t="s">
        <v>188</v>
      </c>
      <c r="E1267" s="311" t="s">
        <v>5</v>
      </c>
      <c r="F1267" s="312" t="s">
        <v>1726</v>
      </c>
      <c r="H1267" s="311" t="s">
        <v>5</v>
      </c>
      <c r="L1267" s="309"/>
      <c r="M1267" s="313"/>
      <c r="N1267" s="314"/>
      <c r="O1267" s="314"/>
      <c r="P1267" s="314"/>
      <c r="Q1267" s="314"/>
      <c r="R1267" s="314"/>
      <c r="S1267" s="314"/>
      <c r="T1267" s="315"/>
      <c r="AT1267" s="311" t="s">
        <v>188</v>
      </c>
      <c r="AU1267" s="311" t="s">
        <v>77</v>
      </c>
      <c r="AV1267" s="310" t="s">
        <v>75</v>
      </c>
      <c r="AW1267" s="310" t="s">
        <v>31</v>
      </c>
      <c r="AX1267" s="310" t="s">
        <v>68</v>
      </c>
      <c r="AY1267" s="311" t="s">
        <v>177</v>
      </c>
    </row>
    <row r="1268" spans="2:65" s="302" customFormat="1">
      <c r="B1268" s="301"/>
      <c r="D1268" s="297" t="s">
        <v>188</v>
      </c>
      <c r="E1268" s="303" t="s">
        <v>5</v>
      </c>
      <c r="F1268" s="304" t="s">
        <v>206</v>
      </c>
      <c r="H1268" s="305">
        <v>5</v>
      </c>
      <c r="L1268" s="301"/>
      <c r="M1268" s="306"/>
      <c r="N1268" s="307"/>
      <c r="O1268" s="307"/>
      <c r="P1268" s="307"/>
      <c r="Q1268" s="307"/>
      <c r="R1268" s="307"/>
      <c r="S1268" s="307"/>
      <c r="T1268" s="308"/>
      <c r="AT1268" s="303" t="s">
        <v>188</v>
      </c>
      <c r="AU1268" s="303" t="s">
        <v>77</v>
      </c>
      <c r="AV1268" s="302" t="s">
        <v>77</v>
      </c>
      <c r="AW1268" s="302" t="s">
        <v>31</v>
      </c>
      <c r="AX1268" s="302" t="s">
        <v>68</v>
      </c>
      <c r="AY1268" s="303" t="s">
        <v>177</v>
      </c>
    </row>
    <row r="1269" spans="2:65" s="310" customFormat="1">
      <c r="B1269" s="309"/>
      <c r="D1269" s="297" t="s">
        <v>188</v>
      </c>
      <c r="E1269" s="311" t="s">
        <v>5</v>
      </c>
      <c r="F1269" s="312" t="s">
        <v>1727</v>
      </c>
      <c r="H1269" s="311" t="s">
        <v>5</v>
      </c>
      <c r="L1269" s="309"/>
      <c r="M1269" s="313"/>
      <c r="N1269" s="314"/>
      <c r="O1269" s="314"/>
      <c r="P1269" s="314"/>
      <c r="Q1269" s="314"/>
      <c r="R1269" s="314"/>
      <c r="S1269" s="314"/>
      <c r="T1269" s="315"/>
      <c r="AT1269" s="311" t="s">
        <v>188</v>
      </c>
      <c r="AU1269" s="311" t="s">
        <v>77</v>
      </c>
      <c r="AV1269" s="310" t="s">
        <v>75</v>
      </c>
      <c r="AW1269" s="310" t="s">
        <v>31</v>
      </c>
      <c r="AX1269" s="310" t="s">
        <v>68</v>
      </c>
      <c r="AY1269" s="311" t="s">
        <v>177</v>
      </c>
    </row>
    <row r="1270" spans="2:65" s="302" customFormat="1">
      <c r="B1270" s="301"/>
      <c r="D1270" s="297" t="s">
        <v>188</v>
      </c>
      <c r="E1270" s="303" t="s">
        <v>5</v>
      </c>
      <c r="F1270" s="304" t="s">
        <v>217</v>
      </c>
      <c r="H1270" s="305">
        <v>7</v>
      </c>
      <c r="L1270" s="301"/>
      <c r="M1270" s="306"/>
      <c r="N1270" s="307"/>
      <c r="O1270" s="307"/>
      <c r="P1270" s="307"/>
      <c r="Q1270" s="307"/>
      <c r="R1270" s="307"/>
      <c r="S1270" s="307"/>
      <c r="T1270" s="308"/>
      <c r="AT1270" s="303" t="s">
        <v>188</v>
      </c>
      <c r="AU1270" s="303" t="s">
        <v>77</v>
      </c>
      <c r="AV1270" s="302" t="s">
        <v>77</v>
      </c>
      <c r="AW1270" s="302" t="s">
        <v>31</v>
      </c>
      <c r="AX1270" s="302" t="s">
        <v>68</v>
      </c>
      <c r="AY1270" s="303" t="s">
        <v>177</v>
      </c>
    </row>
    <row r="1271" spans="2:65" s="310" customFormat="1">
      <c r="B1271" s="309"/>
      <c r="D1271" s="297" t="s">
        <v>188</v>
      </c>
      <c r="E1271" s="311" t="s">
        <v>5</v>
      </c>
      <c r="F1271" s="312" t="s">
        <v>1728</v>
      </c>
      <c r="H1271" s="311" t="s">
        <v>5</v>
      </c>
      <c r="L1271" s="309"/>
      <c r="M1271" s="313"/>
      <c r="N1271" s="314"/>
      <c r="O1271" s="314"/>
      <c r="P1271" s="314"/>
      <c r="Q1271" s="314"/>
      <c r="R1271" s="314"/>
      <c r="S1271" s="314"/>
      <c r="T1271" s="315"/>
      <c r="AT1271" s="311" t="s">
        <v>188</v>
      </c>
      <c r="AU1271" s="311" t="s">
        <v>77</v>
      </c>
      <c r="AV1271" s="310" t="s">
        <v>75</v>
      </c>
      <c r="AW1271" s="310" t="s">
        <v>31</v>
      </c>
      <c r="AX1271" s="310" t="s">
        <v>68</v>
      </c>
      <c r="AY1271" s="311" t="s">
        <v>177</v>
      </c>
    </row>
    <row r="1272" spans="2:65" s="302" customFormat="1">
      <c r="B1272" s="301"/>
      <c r="D1272" s="297" t="s">
        <v>188</v>
      </c>
      <c r="E1272" s="303" t="s">
        <v>5</v>
      </c>
      <c r="F1272" s="304" t="s">
        <v>184</v>
      </c>
      <c r="H1272" s="305">
        <v>4</v>
      </c>
      <c r="L1272" s="301"/>
      <c r="M1272" s="306"/>
      <c r="N1272" s="307"/>
      <c r="O1272" s="307"/>
      <c r="P1272" s="307"/>
      <c r="Q1272" s="307"/>
      <c r="R1272" s="307"/>
      <c r="S1272" s="307"/>
      <c r="T1272" s="308"/>
      <c r="AT1272" s="303" t="s">
        <v>188</v>
      </c>
      <c r="AU1272" s="303" t="s">
        <v>77</v>
      </c>
      <c r="AV1272" s="302" t="s">
        <v>77</v>
      </c>
      <c r="AW1272" s="302" t="s">
        <v>31</v>
      </c>
      <c r="AX1272" s="302" t="s">
        <v>68</v>
      </c>
      <c r="AY1272" s="303" t="s">
        <v>177</v>
      </c>
    </row>
    <row r="1273" spans="2:65" s="310" customFormat="1">
      <c r="B1273" s="309"/>
      <c r="D1273" s="297" t="s">
        <v>188</v>
      </c>
      <c r="E1273" s="311" t="s">
        <v>5</v>
      </c>
      <c r="F1273" s="312" t="s">
        <v>1729</v>
      </c>
      <c r="H1273" s="311" t="s">
        <v>5</v>
      </c>
      <c r="L1273" s="309"/>
      <c r="M1273" s="313"/>
      <c r="N1273" s="314"/>
      <c r="O1273" s="314"/>
      <c r="P1273" s="314"/>
      <c r="Q1273" s="314"/>
      <c r="R1273" s="314"/>
      <c r="S1273" s="314"/>
      <c r="T1273" s="315"/>
      <c r="AT1273" s="311" t="s">
        <v>188</v>
      </c>
      <c r="AU1273" s="311" t="s">
        <v>77</v>
      </c>
      <c r="AV1273" s="310" t="s">
        <v>75</v>
      </c>
      <c r="AW1273" s="310" t="s">
        <v>31</v>
      </c>
      <c r="AX1273" s="310" t="s">
        <v>68</v>
      </c>
      <c r="AY1273" s="311" t="s">
        <v>177</v>
      </c>
    </row>
    <row r="1274" spans="2:65" s="302" customFormat="1">
      <c r="B1274" s="301"/>
      <c r="D1274" s="297" t="s">
        <v>188</v>
      </c>
      <c r="E1274" s="303" t="s">
        <v>5</v>
      </c>
      <c r="F1274" s="304" t="s">
        <v>217</v>
      </c>
      <c r="H1274" s="305">
        <v>7</v>
      </c>
      <c r="L1274" s="301"/>
      <c r="M1274" s="306"/>
      <c r="N1274" s="307"/>
      <c r="O1274" s="307"/>
      <c r="P1274" s="307"/>
      <c r="Q1274" s="307"/>
      <c r="R1274" s="307"/>
      <c r="S1274" s="307"/>
      <c r="T1274" s="308"/>
      <c r="AT1274" s="303" t="s">
        <v>188</v>
      </c>
      <c r="AU1274" s="303" t="s">
        <v>77</v>
      </c>
      <c r="AV1274" s="302" t="s">
        <v>77</v>
      </c>
      <c r="AW1274" s="302" t="s">
        <v>31</v>
      </c>
      <c r="AX1274" s="302" t="s">
        <v>68</v>
      </c>
      <c r="AY1274" s="303" t="s">
        <v>177</v>
      </c>
    </row>
    <row r="1275" spans="2:65" s="310" customFormat="1">
      <c r="B1275" s="309"/>
      <c r="D1275" s="297" t="s">
        <v>188</v>
      </c>
      <c r="E1275" s="311" t="s">
        <v>5</v>
      </c>
      <c r="F1275" s="312" t="s">
        <v>1730</v>
      </c>
      <c r="H1275" s="311" t="s">
        <v>5</v>
      </c>
      <c r="L1275" s="309"/>
      <c r="M1275" s="313"/>
      <c r="N1275" s="314"/>
      <c r="O1275" s="314"/>
      <c r="P1275" s="314"/>
      <c r="Q1275" s="314"/>
      <c r="R1275" s="314"/>
      <c r="S1275" s="314"/>
      <c r="T1275" s="315"/>
      <c r="AT1275" s="311" t="s">
        <v>188</v>
      </c>
      <c r="AU1275" s="311" t="s">
        <v>77</v>
      </c>
      <c r="AV1275" s="310" t="s">
        <v>75</v>
      </c>
      <c r="AW1275" s="310" t="s">
        <v>31</v>
      </c>
      <c r="AX1275" s="310" t="s">
        <v>68</v>
      </c>
      <c r="AY1275" s="311" t="s">
        <v>177</v>
      </c>
    </row>
    <row r="1276" spans="2:65" s="317" customFormat="1">
      <c r="B1276" s="316"/>
      <c r="D1276" s="297" t="s">
        <v>188</v>
      </c>
      <c r="E1276" s="318" t="s">
        <v>5</v>
      </c>
      <c r="F1276" s="319" t="s">
        <v>191</v>
      </c>
      <c r="H1276" s="320">
        <v>25</v>
      </c>
      <c r="L1276" s="316"/>
      <c r="M1276" s="321"/>
      <c r="N1276" s="322"/>
      <c r="O1276" s="322"/>
      <c r="P1276" s="322"/>
      <c r="Q1276" s="322"/>
      <c r="R1276" s="322"/>
      <c r="S1276" s="322"/>
      <c r="T1276" s="323"/>
      <c r="AT1276" s="318" t="s">
        <v>188</v>
      </c>
      <c r="AU1276" s="318" t="s">
        <v>77</v>
      </c>
      <c r="AV1276" s="317" t="s">
        <v>184</v>
      </c>
      <c r="AW1276" s="317" t="s">
        <v>31</v>
      </c>
      <c r="AX1276" s="317" t="s">
        <v>75</v>
      </c>
      <c r="AY1276" s="318" t="s">
        <v>177</v>
      </c>
    </row>
    <row r="1277" spans="2:65" s="921" customFormat="1" ht="25.5" customHeight="1">
      <c r="B1277" s="207"/>
      <c r="C1277" s="324" t="s">
        <v>1731</v>
      </c>
      <c r="D1277" s="324" t="s">
        <v>440</v>
      </c>
      <c r="E1277" s="325" t="s">
        <v>1732</v>
      </c>
      <c r="F1277" s="326" t="s">
        <v>1733</v>
      </c>
      <c r="G1277" s="327" t="s">
        <v>194</v>
      </c>
      <c r="H1277" s="328">
        <v>2</v>
      </c>
      <c r="I1277" s="928"/>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351</v>
      </c>
      <c r="AT1277" s="196" t="s">
        <v>440</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278</v>
      </c>
      <c r="BM1277" s="196" t="s">
        <v>1734</v>
      </c>
    </row>
    <row r="1278" spans="2:65" s="921" customFormat="1" ht="25.5" customHeight="1">
      <c r="B1278" s="207"/>
      <c r="C1278" s="324" t="s">
        <v>1735</v>
      </c>
      <c r="D1278" s="324" t="s">
        <v>440</v>
      </c>
      <c r="E1278" s="325" t="s">
        <v>1736</v>
      </c>
      <c r="F1278" s="326" t="s">
        <v>1737</v>
      </c>
      <c r="G1278" s="327" t="s">
        <v>194</v>
      </c>
      <c r="H1278" s="328">
        <v>5</v>
      </c>
      <c r="I1278" s="928"/>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351</v>
      </c>
      <c r="AT1278" s="196" t="s">
        <v>440</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278</v>
      </c>
      <c r="BM1278" s="196" t="s">
        <v>1738</v>
      </c>
    </row>
    <row r="1279" spans="2:65" s="921" customFormat="1" ht="25.5" customHeight="1">
      <c r="B1279" s="207"/>
      <c r="C1279" s="324" t="s">
        <v>1739</v>
      </c>
      <c r="D1279" s="324" t="s">
        <v>440</v>
      </c>
      <c r="E1279" s="325" t="s">
        <v>1740</v>
      </c>
      <c r="F1279" s="326" t="s">
        <v>1741</v>
      </c>
      <c r="G1279" s="327" t="s">
        <v>194</v>
      </c>
      <c r="H1279" s="328">
        <v>7</v>
      </c>
      <c r="I1279" s="928"/>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351</v>
      </c>
      <c r="AT1279" s="196" t="s">
        <v>440</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278</v>
      </c>
      <c r="BM1279" s="196" t="s">
        <v>1742</v>
      </c>
    </row>
    <row r="1280" spans="2:65" s="921" customFormat="1" ht="25.5" customHeight="1">
      <c r="B1280" s="207"/>
      <c r="C1280" s="324" t="s">
        <v>1743</v>
      </c>
      <c r="D1280" s="324" t="s">
        <v>440</v>
      </c>
      <c r="E1280" s="325" t="s">
        <v>1744</v>
      </c>
      <c r="F1280" s="326" t="s">
        <v>1745</v>
      </c>
      <c r="G1280" s="327" t="s">
        <v>194</v>
      </c>
      <c r="H1280" s="328">
        <v>4</v>
      </c>
      <c r="I1280" s="928"/>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351</v>
      </c>
      <c r="AT1280" s="196" t="s">
        <v>440</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278</v>
      </c>
      <c r="BM1280" s="196" t="s">
        <v>1746</v>
      </c>
    </row>
    <row r="1281" spans="2:65" s="921" customFormat="1" ht="25.5" customHeight="1">
      <c r="B1281" s="207"/>
      <c r="C1281" s="324" t="s">
        <v>1747</v>
      </c>
      <c r="D1281" s="324" t="s">
        <v>440</v>
      </c>
      <c r="E1281" s="325" t="s">
        <v>1748</v>
      </c>
      <c r="F1281" s="326" t="s">
        <v>1749</v>
      </c>
      <c r="G1281" s="327" t="s">
        <v>194</v>
      </c>
      <c r="H1281" s="328">
        <v>7</v>
      </c>
      <c r="I1281" s="928"/>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351</v>
      </c>
      <c r="AT1281" s="196" t="s">
        <v>440</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278</v>
      </c>
      <c r="BM1281" s="196" t="s">
        <v>1750</v>
      </c>
    </row>
    <row r="1282" spans="2:65" s="921" customFormat="1" ht="25.5" customHeight="1">
      <c r="B1282" s="207"/>
      <c r="C1282" s="286" t="s">
        <v>1751</v>
      </c>
      <c r="D1282" s="286" t="s">
        <v>179</v>
      </c>
      <c r="E1282" s="287" t="s">
        <v>1722</v>
      </c>
      <c r="F1282" s="288" t="s">
        <v>1723</v>
      </c>
      <c r="G1282" s="289" t="s">
        <v>194</v>
      </c>
      <c r="H1282" s="290">
        <v>1</v>
      </c>
      <c r="I1282" s="926"/>
      <c r="J1282" s="291">
        <f t="shared" si="0"/>
        <v>0</v>
      </c>
      <c r="K1282" s="288" t="s">
        <v>183</v>
      </c>
      <c r="L1282" s="207"/>
      <c r="M1282" s="292" t="s">
        <v>5</v>
      </c>
      <c r="N1282" s="293" t="s">
        <v>39</v>
      </c>
      <c r="O1282" s="294">
        <v>1.6819999999999999</v>
      </c>
      <c r="P1282" s="294">
        <f t="shared" si="1"/>
        <v>1.6819999999999999</v>
      </c>
      <c r="Q1282" s="294">
        <v>0</v>
      </c>
      <c r="R1282" s="294">
        <f t="shared" si="2"/>
        <v>0</v>
      </c>
      <c r="S1282" s="294">
        <v>0</v>
      </c>
      <c r="T1282" s="295">
        <f t="shared" si="3"/>
        <v>0</v>
      </c>
      <c r="AR1282" s="196" t="s">
        <v>278</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278</v>
      </c>
      <c r="BM1282" s="196" t="s">
        <v>1752</v>
      </c>
    </row>
    <row r="1283" spans="2:65" s="921" customFormat="1" ht="135">
      <c r="B1283" s="207"/>
      <c r="D1283" s="297" t="s">
        <v>186</v>
      </c>
      <c r="F1283" s="298" t="s">
        <v>1725</v>
      </c>
      <c r="L1283" s="207"/>
      <c r="M1283" s="299"/>
      <c r="N1283" s="925"/>
      <c r="O1283" s="925"/>
      <c r="P1283" s="925"/>
      <c r="Q1283" s="925"/>
      <c r="R1283" s="925"/>
      <c r="S1283" s="925"/>
      <c r="T1283" s="300"/>
      <c r="AT1283" s="196" t="s">
        <v>186</v>
      </c>
      <c r="AU1283" s="196" t="s">
        <v>77</v>
      </c>
    </row>
    <row r="1284" spans="2:65" s="302" customFormat="1">
      <c r="B1284" s="301"/>
      <c r="D1284" s="297" t="s">
        <v>188</v>
      </c>
      <c r="E1284" s="303" t="s">
        <v>5</v>
      </c>
      <c r="F1284" s="304" t="s">
        <v>75</v>
      </c>
      <c r="H1284" s="305">
        <v>1</v>
      </c>
      <c r="L1284" s="301"/>
      <c r="M1284" s="306"/>
      <c r="N1284" s="307"/>
      <c r="O1284" s="307"/>
      <c r="P1284" s="307"/>
      <c r="Q1284" s="307"/>
      <c r="R1284" s="307"/>
      <c r="S1284" s="307"/>
      <c r="T1284" s="308"/>
      <c r="AT1284" s="303" t="s">
        <v>188</v>
      </c>
      <c r="AU1284" s="303" t="s">
        <v>77</v>
      </c>
      <c r="AV1284" s="302" t="s">
        <v>77</v>
      </c>
      <c r="AW1284" s="302" t="s">
        <v>31</v>
      </c>
      <c r="AX1284" s="302" t="s">
        <v>68</v>
      </c>
      <c r="AY1284" s="303" t="s">
        <v>177</v>
      </c>
    </row>
    <row r="1285" spans="2:65" s="310" customFormat="1">
      <c r="B1285" s="309"/>
      <c r="D1285" s="297" t="s">
        <v>188</v>
      </c>
      <c r="E1285" s="311" t="s">
        <v>5</v>
      </c>
      <c r="F1285" s="312" t="s">
        <v>1753</v>
      </c>
      <c r="H1285" s="311" t="s">
        <v>5</v>
      </c>
      <c r="L1285" s="309"/>
      <c r="M1285" s="313"/>
      <c r="N1285" s="314"/>
      <c r="O1285" s="314"/>
      <c r="P1285" s="314"/>
      <c r="Q1285" s="314"/>
      <c r="R1285" s="314"/>
      <c r="S1285" s="314"/>
      <c r="T1285" s="315"/>
      <c r="AT1285" s="311" t="s">
        <v>188</v>
      </c>
      <c r="AU1285" s="311" t="s">
        <v>77</v>
      </c>
      <c r="AV1285" s="310" t="s">
        <v>75</v>
      </c>
      <c r="AW1285" s="310" t="s">
        <v>31</v>
      </c>
      <c r="AX1285" s="310" t="s">
        <v>68</v>
      </c>
      <c r="AY1285" s="311" t="s">
        <v>177</v>
      </c>
    </row>
    <row r="1286" spans="2:65" s="317" customFormat="1">
      <c r="B1286" s="316"/>
      <c r="D1286" s="297" t="s">
        <v>188</v>
      </c>
      <c r="E1286" s="318" t="s">
        <v>5</v>
      </c>
      <c r="F1286" s="319" t="s">
        <v>191</v>
      </c>
      <c r="H1286" s="320">
        <v>1</v>
      </c>
      <c r="L1286" s="316"/>
      <c r="M1286" s="321"/>
      <c r="N1286" s="322"/>
      <c r="O1286" s="322"/>
      <c r="P1286" s="322"/>
      <c r="Q1286" s="322"/>
      <c r="R1286" s="322"/>
      <c r="S1286" s="322"/>
      <c r="T1286" s="323"/>
      <c r="AT1286" s="318" t="s">
        <v>188</v>
      </c>
      <c r="AU1286" s="318" t="s">
        <v>77</v>
      </c>
      <c r="AV1286" s="317" t="s">
        <v>184</v>
      </c>
      <c r="AW1286" s="317" t="s">
        <v>31</v>
      </c>
      <c r="AX1286" s="317" t="s">
        <v>75</v>
      </c>
      <c r="AY1286" s="318" t="s">
        <v>177</v>
      </c>
    </row>
    <row r="1287" spans="2:65" s="921" customFormat="1" ht="25.5" customHeight="1">
      <c r="B1287" s="207"/>
      <c r="C1287" s="324" t="s">
        <v>1754</v>
      </c>
      <c r="D1287" s="324" t="s">
        <v>440</v>
      </c>
      <c r="E1287" s="325" t="s">
        <v>1755</v>
      </c>
      <c r="F1287" s="326" t="s">
        <v>1756</v>
      </c>
      <c r="G1287" s="327" t="s">
        <v>194</v>
      </c>
      <c r="H1287" s="328">
        <v>1</v>
      </c>
      <c r="I1287" s="928"/>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351</v>
      </c>
      <c r="AT1287" s="196" t="s">
        <v>440</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278</v>
      </c>
      <c r="BM1287" s="196" t="s">
        <v>1757</v>
      </c>
    </row>
    <row r="1288" spans="2:65" s="921" customFormat="1" ht="25.5" customHeight="1">
      <c r="B1288" s="207"/>
      <c r="C1288" s="286" t="s">
        <v>1758</v>
      </c>
      <c r="D1288" s="286" t="s">
        <v>179</v>
      </c>
      <c r="E1288" s="287" t="s">
        <v>1759</v>
      </c>
      <c r="F1288" s="288" t="s">
        <v>1760</v>
      </c>
      <c r="G1288" s="289" t="s">
        <v>194</v>
      </c>
      <c r="H1288" s="290">
        <v>25</v>
      </c>
      <c r="I1288" s="926"/>
      <c r="J1288" s="291">
        <f>ROUND(I1288*H1288,2)</f>
        <v>0</v>
      </c>
      <c r="K1288" s="288" t="s">
        <v>183</v>
      </c>
      <c r="L1288" s="207"/>
      <c r="M1288" s="292" t="s">
        <v>5</v>
      </c>
      <c r="N1288" s="293" t="s">
        <v>39</v>
      </c>
      <c r="O1288" s="294">
        <v>1.825</v>
      </c>
      <c r="P1288" s="294">
        <f>O1288*H1288</f>
        <v>45.625</v>
      </c>
      <c r="Q1288" s="294">
        <v>0</v>
      </c>
      <c r="R1288" s="294">
        <f>Q1288*H1288</f>
        <v>0</v>
      </c>
      <c r="S1288" s="294">
        <v>0</v>
      </c>
      <c r="T1288" s="295">
        <f>S1288*H1288</f>
        <v>0</v>
      </c>
      <c r="AR1288" s="196" t="s">
        <v>278</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278</v>
      </c>
      <c r="BM1288" s="196" t="s">
        <v>1761</v>
      </c>
    </row>
    <row r="1289" spans="2:65" s="921" customFormat="1" ht="135">
      <c r="B1289" s="207"/>
      <c r="D1289" s="297" t="s">
        <v>186</v>
      </c>
      <c r="F1289" s="298" t="s">
        <v>1725</v>
      </c>
      <c r="L1289" s="207"/>
      <c r="M1289" s="299"/>
      <c r="N1289" s="925"/>
      <c r="O1289" s="925"/>
      <c r="P1289" s="925"/>
      <c r="Q1289" s="925"/>
      <c r="R1289" s="925"/>
      <c r="S1289" s="925"/>
      <c r="T1289" s="300"/>
      <c r="AT1289" s="196" t="s">
        <v>186</v>
      </c>
      <c r="AU1289" s="196" t="s">
        <v>77</v>
      </c>
    </row>
    <row r="1290" spans="2:65" s="302" customFormat="1">
      <c r="B1290" s="301"/>
      <c r="D1290" s="297" t="s">
        <v>188</v>
      </c>
      <c r="E1290" s="303" t="s">
        <v>5</v>
      </c>
      <c r="F1290" s="304" t="s">
        <v>309</v>
      </c>
      <c r="H1290" s="305">
        <v>22</v>
      </c>
      <c r="L1290" s="301"/>
      <c r="M1290" s="306"/>
      <c r="N1290" s="307"/>
      <c r="O1290" s="307"/>
      <c r="P1290" s="307"/>
      <c r="Q1290" s="307"/>
      <c r="R1290" s="307"/>
      <c r="S1290" s="307"/>
      <c r="T1290" s="308"/>
      <c r="AT1290" s="303" t="s">
        <v>188</v>
      </c>
      <c r="AU1290" s="303" t="s">
        <v>77</v>
      </c>
      <c r="AV1290" s="302" t="s">
        <v>77</v>
      </c>
      <c r="AW1290" s="302" t="s">
        <v>31</v>
      </c>
      <c r="AX1290" s="302" t="s">
        <v>68</v>
      </c>
      <c r="AY1290" s="303" t="s">
        <v>177</v>
      </c>
    </row>
    <row r="1291" spans="2:65" s="310" customFormat="1">
      <c r="B1291" s="309"/>
      <c r="D1291" s="297" t="s">
        <v>188</v>
      </c>
      <c r="E1291" s="311" t="s">
        <v>5</v>
      </c>
      <c r="F1291" s="312" t="s">
        <v>1762</v>
      </c>
      <c r="H1291" s="311" t="s">
        <v>5</v>
      </c>
      <c r="L1291" s="309"/>
      <c r="M1291" s="313"/>
      <c r="N1291" s="314"/>
      <c r="O1291" s="314"/>
      <c r="P1291" s="314"/>
      <c r="Q1291" s="314"/>
      <c r="R1291" s="314"/>
      <c r="S1291" s="314"/>
      <c r="T1291" s="315"/>
      <c r="AT1291" s="311" t="s">
        <v>188</v>
      </c>
      <c r="AU1291" s="311" t="s">
        <v>77</v>
      </c>
      <c r="AV1291" s="310" t="s">
        <v>75</v>
      </c>
      <c r="AW1291" s="310" t="s">
        <v>31</v>
      </c>
      <c r="AX1291" s="310" t="s">
        <v>68</v>
      </c>
      <c r="AY1291" s="311" t="s">
        <v>177</v>
      </c>
    </row>
    <row r="1292" spans="2:65" s="302" customFormat="1">
      <c r="B1292" s="301"/>
      <c r="D1292" s="297" t="s">
        <v>188</v>
      </c>
      <c r="E1292" s="303" t="s">
        <v>5</v>
      </c>
      <c r="F1292" s="304" t="s">
        <v>75</v>
      </c>
      <c r="H1292" s="305">
        <v>1</v>
      </c>
      <c r="L1292" s="301"/>
      <c r="M1292" s="306"/>
      <c r="N1292" s="307"/>
      <c r="O1292" s="307"/>
      <c r="P1292" s="307"/>
      <c r="Q1292" s="307"/>
      <c r="R1292" s="307"/>
      <c r="S1292" s="307"/>
      <c r="T1292" s="308"/>
      <c r="AT1292" s="303" t="s">
        <v>188</v>
      </c>
      <c r="AU1292" s="303" t="s">
        <v>77</v>
      </c>
      <c r="AV1292" s="302" t="s">
        <v>77</v>
      </c>
      <c r="AW1292" s="302" t="s">
        <v>31</v>
      </c>
      <c r="AX1292" s="302" t="s">
        <v>68</v>
      </c>
      <c r="AY1292" s="303" t="s">
        <v>177</v>
      </c>
    </row>
    <row r="1293" spans="2:65" s="310" customFormat="1">
      <c r="B1293" s="309"/>
      <c r="D1293" s="297" t="s">
        <v>188</v>
      </c>
      <c r="E1293" s="311" t="s">
        <v>5</v>
      </c>
      <c r="F1293" s="312" t="s">
        <v>1763</v>
      </c>
      <c r="H1293" s="311" t="s">
        <v>5</v>
      </c>
      <c r="L1293" s="309"/>
      <c r="M1293" s="313"/>
      <c r="N1293" s="314"/>
      <c r="O1293" s="314"/>
      <c r="P1293" s="314"/>
      <c r="Q1293" s="314"/>
      <c r="R1293" s="314"/>
      <c r="S1293" s="314"/>
      <c r="T1293" s="315"/>
      <c r="AT1293" s="311" t="s">
        <v>188</v>
      </c>
      <c r="AU1293" s="311" t="s">
        <v>77</v>
      </c>
      <c r="AV1293" s="310" t="s">
        <v>75</v>
      </c>
      <c r="AW1293" s="310" t="s">
        <v>31</v>
      </c>
      <c r="AX1293" s="310" t="s">
        <v>68</v>
      </c>
      <c r="AY1293" s="311" t="s">
        <v>177</v>
      </c>
    </row>
    <row r="1294" spans="2:65" s="302" customFormat="1">
      <c r="B1294" s="301"/>
      <c r="D1294" s="297" t="s">
        <v>188</v>
      </c>
      <c r="E1294" s="303" t="s">
        <v>5</v>
      </c>
      <c r="F1294" s="304" t="s">
        <v>77</v>
      </c>
      <c r="H1294" s="305">
        <v>2</v>
      </c>
      <c r="L1294" s="301"/>
      <c r="M1294" s="306"/>
      <c r="N1294" s="307"/>
      <c r="O1294" s="307"/>
      <c r="P1294" s="307"/>
      <c r="Q1294" s="307"/>
      <c r="R1294" s="307"/>
      <c r="S1294" s="307"/>
      <c r="T1294" s="308"/>
      <c r="AT1294" s="303" t="s">
        <v>188</v>
      </c>
      <c r="AU1294" s="303" t="s">
        <v>77</v>
      </c>
      <c r="AV1294" s="302" t="s">
        <v>77</v>
      </c>
      <c r="AW1294" s="302" t="s">
        <v>31</v>
      </c>
      <c r="AX1294" s="302" t="s">
        <v>68</v>
      </c>
      <c r="AY1294" s="303" t="s">
        <v>177</v>
      </c>
    </row>
    <row r="1295" spans="2:65" s="310" customFormat="1">
      <c r="B1295" s="309"/>
      <c r="D1295" s="297" t="s">
        <v>188</v>
      </c>
      <c r="E1295" s="311" t="s">
        <v>5</v>
      </c>
      <c r="F1295" s="312" t="s">
        <v>1764</v>
      </c>
      <c r="H1295" s="311" t="s">
        <v>5</v>
      </c>
      <c r="L1295" s="309"/>
      <c r="M1295" s="313"/>
      <c r="N1295" s="314"/>
      <c r="O1295" s="314"/>
      <c r="P1295" s="314"/>
      <c r="Q1295" s="314"/>
      <c r="R1295" s="314"/>
      <c r="S1295" s="314"/>
      <c r="T1295" s="315"/>
      <c r="AT1295" s="311" t="s">
        <v>188</v>
      </c>
      <c r="AU1295" s="311" t="s">
        <v>77</v>
      </c>
      <c r="AV1295" s="310" t="s">
        <v>75</v>
      </c>
      <c r="AW1295" s="310" t="s">
        <v>31</v>
      </c>
      <c r="AX1295" s="310" t="s">
        <v>68</v>
      </c>
      <c r="AY1295" s="311" t="s">
        <v>177</v>
      </c>
    </row>
    <row r="1296" spans="2:65" s="317" customFormat="1">
      <c r="B1296" s="316"/>
      <c r="D1296" s="297" t="s">
        <v>188</v>
      </c>
      <c r="E1296" s="318" t="s">
        <v>5</v>
      </c>
      <c r="F1296" s="319" t="s">
        <v>191</v>
      </c>
      <c r="H1296" s="320">
        <v>25</v>
      </c>
      <c r="L1296" s="316"/>
      <c r="M1296" s="321"/>
      <c r="N1296" s="322"/>
      <c r="O1296" s="322"/>
      <c r="P1296" s="322"/>
      <c r="Q1296" s="322"/>
      <c r="R1296" s="322"/>
      <c r="S1296" s="322"/>
      <c r="T1296" s="323"/>
      <c r="AT1296" s="318" t="s">
        <v>188</v>
      </c>
      <c r="AU1296" s="318" t="s">
        <v>77</v>
      </c>
      <c r="AV1296" s="317" t="s">
        <v>184</v>
      </c>
      <c r="AW1296" s="317" t="s">
        <v>31</v>
      </c>
      <c r="AX1296" s="317" t="s">
        <v>75</v>
      </c>
      <c r="AY1296" s="318" t="s">
        <v>177</v>
      </c>
    </row>
    <row r="1297" spans="2:65" s="921" customFormat="1" ht="38.25" customHeight="1">
      <c r="B1297" s="207"/>
      <c r="C1297" s="324" t="s">
        <v>1765</v>
      </c>
      <c r="D1297" s="324" t="s">
        <v>440</v>
      </c>
      <c r="E1297" s="325" t="s">
        <v>1766</v>
      </c>
      <c r="F1297" s="326" t="s">
        <v>1767</v>
      </c>
      <c r="G1297" s="327" t="s">
        <v>194</v>
      </c>
      <c r="H1297" s="328">
        <v>22</v>
      </c>
      <c r="I1297" s="928"/>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351</v>
      </c>
      <c r="AT1297" s="196" t="s">
        <v>440</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278</v>
      </c>
      <c r="BM1297" s="196" t="s">
        <v>1768</v>
      </c>
    </row>
    <row r="1298" spans="2:65" s="921" customFormat="1" ht="25.5" customHeight="1">
      <c r="B1298" s="207"/>
      <c r="C1298" s="324" t="s">
        <v>1769</v>
      </c>
      <c r="D1298" s="324" t="s">
        <v>440</v>
      </c>
      <c r="E1298" s="325" t="s">
        <v>1770</v>
      </c>
      <c r="F1298" s="326" t="s">
        <v>1771</v>
      </c>
      <c r="G1298" s="327" t="s">
        <v>194</v>
      </c>
      <c r="H1298" s="328">
        <v>1</v>
      </c>
      <c r="I1298" s="928"/>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351</v>
      </c>
      <c r="AT1298" s="196" t="s">
        <v>440</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278</v>
      </c>
      <c r="BM1298" s="196" t="s">
        <v>1772</v>
      </c>
    </row>
    <row r="1299" spans="2:65" s="921" customFormat="1" ht="25.5" customHeight="1">
      <c r="B1299" s="207"/>
      <c r="C1299" s="324" t="s">
        <v>1773</v>
      </c>
      <c r="D1299" s="324" t="s">
        <v>440</v>
      </c>
      <c r="E1299" s="325" t="s">
        <v>1774</v>
      </c>
      <c r="F1299" s="326" t="s">
        <v>1775</v>
      </c>
      <c r="G1299" s="327" t="s">
        <v>194</v>
      </c>
      <c r="H1299" s="328">
        <v>1</v>
      </c>
      <c r="I1299" s="928"/>
      <c r="J1299" s="329">
        <f>ROUND(I1299*H1299,2)</f>
        <v>0</v>
      </c>
      <c r="K1299" s="326" t="s">
        <v>5</v>
      </c>
      <c r="L1299" s="330"/>
      <c r="M1299" s="331" t="s">
        <v>5</v>
      </c>
      <c r="N1299" s="332" t="s">
        <v>39</v>
      </c>
      <c r="O1299" s="294">
        <v>0</v>
      </c>
      <c r="P1299" s="294">
        <f>O1299*H1299</f>
        <v>0</v>
      </c>
      <c r="Q1299" s="294">
        <v>1.7500000000000002E-2</v>
      </c>
      <c r="R1299" s="294">
        <f>Q1299*H1299</f>
        <v>1.7500000000000002E-2</v>
      </c>
      <c r="S1299" s="294">
        <v>0</v>
      </c>
      <c r="T1299" s="295">
        <f>S1299*H1299</f>
        <v>0</v>
      </c>
      <c r="AR1299" s="196" t="s">
        <v>351</v>
      </c>
      <c r="AT1299" s="196" t="s">
        <v>440</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278</v>
      </c>
      <c r="BM1299" s="196" t="s">
        <v>1776</v>
      </c>
    </row>
    <row r="1300" spans="2:65" s="921" customFormat="1" ht="25.5" customHeight="1">
      <c r="B1300" s="207"/>
      <c r="C1300" s="286" t="s">
        <v>1777</v>
      </c>
      <c r="D1300" s="286" t="s">
        <v>179</v>
      </c>
      <c r="E1300" s="287" t="s">
        <v>1778</v>
      </c>
      <c r="F1300" s="288" t="s">
        <v>1779</v>
      </c>
      <c r="G1300" s="289" t="s">
        <v>194</v>
      </c>
      <c r="H1300" s="290">
        <v>4</v>
      </c>
      <c r="I1300" s="926"/>
      <c r="J1300" s="291">
        <f>ROUND(I1300*H1300,2)</f>
        <v>0</v>
      </c>
      <c r="K1300" s="288" t="s">
        <v>183</v>
      </c>
      <c r="L1300" s="207"/>
      <c r="M1300" s="292" t="s">
        <v>5</v>
      </c>
      <c r="N1300" s="293" t="s">
        <v>39</v>
      </c>
      <c r="O1300" s="294">
        <v>3.3039999999999998</v>
      </c>
      <c r="P1300" s="294">
        <f>O1300*H1300</f>
        <v>13.215999999999999</v>
      </c>
      <c r="Q1300" s="294">
        <v>0</v>
      </c>
      <c r="R1300" s="294">
        <f>Q1300*H1300</f>
        <v>0</v>
      </c>
      <c r="S1300" s="294">
        <v>0</v>
      </c>
      <c r="T1300" s="295">
        <f>S1300*H1300</f>
        <v>0</v>
      </c>
      <c r="AR1300" s="196" t="s">
        <v>278</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278</v>
      </c>
      <c r="BM1300" s="196" t="s">
        <v>1780</v>
      </c>
    </row>
    <row r="1301" spans="2:65" s="921" customFormat="1" ht="135">
      <c r="B1301" s="207"/>
      <c r="D1301" s="297" t="s">
        <v>186</v>
      </c>
      <c r="F1301" s="298" t="s">
        <v>1725</v>
      </c>
      <c r="L1301" s="207"/>
      <c r="M1301" s="299"/>
      <c r="N1301" s="925"/>
      <c r="O1301" s="925"/>
      <c r="P1301" s="925"/>
      <c r="Q1301" s="925"/>
      <c r="R1301" s="925"/>
      <c r="S1301" s="925"/>
      <c r="T1301" s="300"/>
      <c r="AT1301" s="196" t="s">
        <v>186</v>
      </c>
      <c r="AU1301" s="196" t="s">
        <v>77</v>
      </c>
    </row>
    <row r="1302" spans="2:65" s="302" customFormat="1">
      <c r="B1302" s="301"/>
      <c r="D1302" s="297" t="s">
        <v>188</v>
      </c>
      <c r="E1302" s="303" t="s">
        <v>5</v>
      </c>
      <c r="F1302" s="304" t="s">
        <v>75</v>
      </c>
      <c r="H1302" s="305">
        <v>1</v>
      </c>
      <c r="L1302" s="301"/>
      <c r="M1302" s="306"/>
      <c r="N1302" s="307"/>
      <c r="O1302" s="307"/>
      <c r="P1302" s="307"/>
      <c r="Q1302" s="307"/>
      <c r="R1302" s="307"/>
      <c r="S1302" s="307"/>
      <c r="T1302" s="308"/>
      <c r="AT1302" s="303" t="s">
        <v>188</v>
      </c>
      <c r="AU1302" s="303" t="s">
        <v>77</v>
      </c>
      <c r="AV1302" s="302" t="s">
        <v>77</v>
      </c>
      <c r="AW1302" s="302" t="s">
        <v>31</v>
      </c>
      <c r="AX1302" s="302" t="s">
        <v>68</v>
      </c>
      <c r="AY1302" s="303" t="s">
        <v>177</v>
      </c>
    </row>
    <row r="1303" spans="2:65" s="310" customFormat="1">
      <c r="B1303" s="309"/>
      <c r="D1303" s="297" t="s">
        <v>188</v>
      </c>
      <c r="E1303" s="311" t="s">
        <v>5</v>
      </c>
      <c r="F1303" s="312" t="s">
        <v>1781</v>
      </c>
      <c r="H1303" s="311" t="s">
        <v>5</v>
      </c>
      <c r="L1303" s="309"/>
      <c r="M1303" s="313"/>
      <c r="N1303" s="314"/>
      <c r="O1303" s="314"/>
      <c r="P1303" s="314"/>
      <c r="Q1303" s="314"/>
      <c r="R1303" s="314"/>
      <c r="S1303" s="314"/>
      <c r="T1303" s="315"/>
      <c r="AT1303" s="311" t="s">
        <v>188</v>
      </c>
      <c r="AU1303" s="311" t="s">
        <v>77</v>
      </c>
      <c r="AV1303" s="310" t="s">
        <v>75</v>
      </c>
      <c r="AW1303" s="310" t="s">
        <v>31</v>
      </c>
      <c r="AX1303" s="310" t="s">
        <v>68</v>
      </c>
      <c r="AY1303" s="311" t="s">
        <v>177</v>
      </c>
    </row>
    <row r="1304" spans="2:65" s="302" customFormat="1">
      <c r="B1304" s="301"/>
      <c r="D1304" s="297" t="s">
        <v>188</v>
      </c>
      <c r="E1304" s="303" t="s">
        <v>5</v>
      </c>
      <c r="F1304" s="304" t="s">
        <v>77</v>
      </c>
      <c r="H1304" s="305">
        <v>2</v>
      </c>
      <c r="L1304" s="301"/>
      <c r="M1304" s="306"/>
      <c r="N1304" s="307"/>
      <c r="O1304" s="307"/>
      <c r="P1304" s="307"/>
      <c r="Q1304" s="307"/>
      <c r="R1304" s="307"/>
      <c r="S1304" s="307"/>
      <c r="T1304" s="308"/>
      <c r="AT1304" s="303" t="s">
        <v>188</v>
      </c>
      <c r="AU1304" s="303" t="s">
        <v>77</v>
      </c>
      <c r="AV1304" s="302" t="s">
        <v>77</v>
      </c>
      <c r="AW1304" s="302" t="s">
        <v>31</v>
      </c>
      <c r="AX1304" s="302" t="s">
        <v>68</v>
      </c>
      <c r="AY1304" s="303" t="s">
        <v>177</v>
      </c>
    </row>
    <row r="1305" spans="2:65" s="310" customFormat="1">
      <c r="B1305" s="309"/>
      <c r="D1305" s="297" t="s">
        <v>188</v>
      </c>
      <c r="E1305" s="311" t="s">
        <v>5</v>
      </c>
      <c r="F1305" s="312" t="s">
        <v>1782</v>
      </c>
      <c r="H1305" s="311" t="s">
        <v>5</v>
      </c>
      <c r="L1305" s="309"/>
      <c r="M1305" s="313"/>
      <c r="N1305" s="314"/>
      <c r="O1305" s="314"/>
      <c r="P1305" s="314"/>
      <c r="Q1305" s="314"/>
      <c r="R1305" s="314"/>
      <c r="S1305" s="314"/>
      <c r="T1305" s="315"/>
      <c r="AT1305" s="311" t="s">
        <v>188</v>
      </c>
      <c r="AU1305" s="311" t="s">
        <v>77</v>
      </c>
      <c r="AV1305" s="310" t="s">
        <v>75</v>
      </c>
      <c r="AW1305" s="310" t="s">
        <v>31</v>
      </c>
      <c r="AX1305" s="310" t="s">
        <v>68</v>
      </c>
      <c r="AY1305" s="311" t="s">
        <v>177</v>
      </c>
    </row>
    <row r="1306" spans="2:65" s="302" customFormat="1">
      <c r="B1306" s="301"/>
      <c r="D1306" s="297" t="s">
        <v>188</v>
      </c>
      <c r="E1306" s="303" t="s">
        <v>5</v>
      </c>
      <c r="F1306" s="304" t="s">
        <v>75</v>
      </c>
      <c r="H1306" s="305">
        <v>1</v>
      </c>
      <c r="L1306" s="301"/>
      <c r="M1306" s="306"/>
      <c r="N1306" s="307"/>
      <c r="O1306" s="307"/>
      <c r="P1306" s="307"/>
      <c r="Q1306" s="307"/>
      <c r="R1306" s="307"/>
      <c r="S1306" s="307"/>
      <c r="T1306" s="308"/>
      <c r="AT1306" s="303" t="s">
        <v>188</v>
      </c>
      <c r="AU1306" s="303" t="s">
        <v>77</v>
      </c>
      <c r="AV1306" s="302" t="s">
        <v>77</v>
      </c>
      <c r="AW1306" s="302" t="s">
        <v>31</v>
      </c>
      <c r="AX1306" s="302" t="s">
        <v>68</v>
      </c>
      <c r="AY1306" s="303" t="s">
        <v>177</v>
      </c>
    </row>
    <row r="1307" spans="2:65" s="310" customFormat="1">
      <c r="B1307" s="309"/>
      <c r="D1307" s="297" t="s">
        <v>188</v>
      </c>
      <c r="E1307" s="311" t="s">
        <v>5</v>
      </c>
      <c r="F1307" s="312" t="s">
        <v>1783</v>
      </c>
      <c r="H1307" s="311" t="s">
        <v>5</v>
      </c>
      <c r="L1307" s="309"/>
      <c r="M1307" s="313"/>
      <c r="N1307" s="314"/>
      <c r="O1307" s="314"/>
      <c r="P1307" s="314"/>
      <c r="Q1307" s="314"/>
      <c r="R1307" s="314"/>
      <c r="S1307" s="314"/>
      <c r="T1307" s="315"/>
      <c r="AT1307" s="311" t="s">
        <v>188</v>
      </c>
      <c r="AU1307" s="311" t="s">
        <v>77</v>
      </c>
      <c r="AV1307" s="310" t="s">
        <v>75</v>
      </c>
      <c r="AW1307" s="310" t="s">
        <v>31</v>
      </c>
      <c r="AX1307" s="310" t="s">
        <v>68</v>
      </c>
      <c r="AY1307" s="311" t="s">
        <v>177</v>
      </c>
    </row>
    <row r="1308" spans="2:65" s="317" customFormat="1">
      <c r="B1308" s="316"/>
      <c r="D1308" s="297" t="s">
        <v>188</v>
      </c>
      <c r="E1308" s="318" t="s">
        <v>5</v>
      </c>
      <c r="F1308" s="319" t="s">
        <v>191</v>
      </c>
      <c r="H1308" s="320">
        <v>4</v>
      </c>
      <c r="L1308" s="316"/>
      <c r="M1308" s="321"/>
      <c r="N1308" s="322"/>
      <c r="O1308" s="322"/>
      <c r="P1308" s="322"/>
      <c r="Q1308" s="322"/>
      <c r="R1308" s="322"/>
      <c r="S1308" s="322"/>
      <c r="T1308" s="323"/>
      <c r="AT1308" s="318" t="s">
        <v>188</v>
      </c>
      <c r="AU1308" s="318" t="s">
        <v>77</v>
      </c>
      <c r="AV1308" s="317" t="s">
        <v>184</v>
      </c>
      <c r="AW1308" s="317" t="s">
        <v>31</v>
      </c>
      <c r="AX1308" s="317" t="s">
        <v>75</v>
      </c>
      <c r="AY1308" s="318" t="s">
        <v>177</v>
      </c>
    </row>
    <row r="1309" spans="2:65" s="921" customFormat="1" ht="25.5" customHeight="1">
      <c r="B1309" s="207"/>
      <c r="C1309" s="324" t="s">
        <v>1784</v>
      </c>
      <c r="D1309" s="324" t="s">
        <v>440</v>
      </c>
      <c r="E1309" s="325" t="s">
        <v>1785</v>
      </c>
      <c r="F1309" s="326" t="s">
        <v>1786</v>
      </c>
      <c r="G1309" s="327" t="s">
        <v>194</v>
      </c>
      <c r="H1309" s="328">
        <v>1</v>
      </c>
      <c r="I1309" s="928"/>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351</v>
      </c>
      <c r="AT1309" s="196" t="s">
        <v>440</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278</v>
      </c>
      <c r="BM1309" s="196" t="s">
        <v>1787</v>
      </c>
    </row>
    <row r="1310" spans="2:65" s="921" customFormat="1" ht="25.5" customHeight="1">
      <c r="B1310" s="207"/>
      <c r="C1310" s="324" t="s">
        <v>1788</v>
      </c>
      <c r="D1310" s="324" t="s">
        <v>440</v>
      </c>
      <c r="E1310" s="325" t="s">
        <v>1789</v>
      </c>
      <c r="F1310" s="326" t="s">
        <v>1790</v>
      </c>
      <c r="G1310" s="327" t="s">
        <v>194</v>
      </c>
      <c r="H1310" s="328">
        <v>2</v>
      </c>
      <c r="I1310" s="928"/>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351</v>
      </c>
      <c r="AT1310" s="196" t="s">
        <v>440</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278</v>
      </c>
      <c r="BM1310" s="196" t="s">
        <v>1791</v>
      </c>
    </row>
    <row r="1311" spans="2:65" s="921" customFormat="1" ht="25.5" customHeight="1">
      <c r="B1311" s="207"/>
      <c r="C1311" s="324" t="s">
        <v>1792</v>
      </c>
      <c r="D1311" s="324" t="s">
        <v>440</v>
      </c>
      <c r="E1311" s="325" t="s">
        <v>1793</v>
      </c>
      <c r="F1311" s="326" t="s">
        <v>1794</v>
      </c>
      <c r="G1311" s="327" t="s">
        <v>194</v>
      </c>
      <c r="H1311" s="328">
        <v>1</v>
      </c>
      <c r="I1311" s="928"/>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351</v>
      </c>
      <c r="AT1311" s="196" t="s">
        <v>440</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278</v>
      </c>
      <c r="BM1311" s="196" t="s">
        <v>1795</v>
      </c>
    </row>
    <row r="1312" spans="2:65" s="921" customFormat="1" ht="25.5" customHeight="1">
      <c r="B1312" s="207"/>
      <c r="C1312" s="286" t="s">
        <v>1796</v>
      </c>
      <c r="D1312" s="286" t="s">
        <v>179</v>
      </c>
      <c r="E1312" s="287" t="s">
        <v>1797</v>
      </c>
      <c r="F1312" s="288" t="s">
        <v>1798</v>
      </c>
      <c r="G1312" s="289" t="s">
        <v>906</v>
      </c>
      <c r="H1312" s="290">
        <v>470.31</v>
      </c>
      <c r="I1312" s="926"/>
      <c r="J1312" s="291">
        <f>ROUND(I1312*H1312,2)</f>
        <v>0</v>
      </c>
      <c r="K1312" s="288" t="s">
        <v>183</v>
      </c>
      <c r="L1312" s="207"/>
      <c r="M1312" s="292" t="s">
        <v>5</v>
      </c>
      <c r="N1312" s="293" t="s">
        <v>39</v>
      </c>
      <c r="O1312" s="294">
        <v>5.5E-2</v>
      </c>
      <c r="P1312" s="294">
        <f>O1312*H1312</f>
        <v>25.867049999999999</v>
      </c>
      <c r="Q1312" s="294">
        <v>0</v>
      </c>
      <c r="R1312" s="294">
        <f>Q1312*H1312</f>
        <v>0</v>
      </c>
      <c r="S1312" s="294">
        <v>0</v>
      </c>
      <c r="T1312" s="295">
        <f>S1312*H1312</f>
        <v>0</v>
      </c>
      <c r="AR1312" s="196" t="s">
        <v>278</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278</v>
      </c>
      <c r="BM1312" s="196" t="s">
        <v>1799</v>
      </c>
    </row>
    <row r="1313" spans="2:65" s="921" customFormat="1" ht="40.5">
      <c r="B1313" s="207"/>
      <c r="D1313" s="297" t="s">
        <v>186</v>
      </c>
      <c r="F1313" s="298" t="s">
        <v>1800</v>
      </c>
      <c r="L1313" s="207"/>
      <c r="M1313" s="299"/>
      <c r="N1313" s="925"/>
      <c r="O1313" s="925"/>
      <c r="P1313" s="925"/>
      <c r="Q1313" s="925"/>
      <c r="R1313" s="925"/>
      <c r="S1313" s="925"/>
      <c r="T1313" s="300"/>
      <c r="AT1313" s="196" t="s">
        <v>186</v>
      </c>
      <c r="AU1313" s="196" t="s">
        <v>77</v>
      </c>
    </row>
    <row r="1314" spans="2:65" s="302" customFormat="1">
      <c r="B1314" s="301"/>
      <c r="D1314" s="297" t="s">
        <v>188</v>
      </c>
      <c r="E1314" s="303" t="s">
        <v>5</v>
      </c>
      <c r="F1314" s="304" t="s">
        <v>1801</v>
      </c>
      <c r="H1314" s="305">
        <v>233.26</v>
      </c>
      <c r="L1314" s="301"/>
      <c r="M1314" s="306"/>
      <c r="N1314" s="307"/>
      <c r="O1314" s="307"/>
      <c r="P1314" s="307"/>
      <c r="Q1314" s="307"/>
      <c r="R1314" s="307"/>
      <c r="S1314" s="307"/>
      <c r="T1314" s="308"/>
      <c r="AT1314" s="303" t="s">
        <v>188</v>
      </c>
      <c r="AU1314" s="303" t="s">
        <v>77</v>
      </c>
      <c r="AV1314" s="302" t="s">
        <v>77</v>
      </c>
      <c r="AW1314" s="302" t="s">
        <v>31</v>
      </c>
      <c r="AX1314" s="302" t="s">
        <v>68</v>
      </c>
      <c r="AY1314" s="303" t="s">
        <v>177</v>
      </c>
    </row>
    <row r="1315" spans="2:65" s="302" customFormat="1">
      <c r="B1315" s="301"/>
      <c r="D1315" s="297" t="s">
        <v>188</v>
      </c>
      <c r="E1315" s="303" t="s">
        <v>5</v>
      </c>
      <c r="F1315" s="304" t="s">
        <v>1802</v>
      </c>
      <c r="H1315" s="305">
        <v>103.4</v>
      </c>
      <c r="L1315" s="301"/>
      <c r="M1315" s="306"/>
      <c r="N1315" s="307"/>
      <c r="O1315" s="307"/>
      <c r="P1315" s="307"/>
      <c r="Q1315" s="307"/>
      <c r="R1315" s="307"/>
      <c r="S1315" s="307"/>
      <c r="T1315" s="308"/>
      <c r="AT1315" s="303" t="s">
        <v>188</v>
      </c>
      <c r="AU1315" s="303" t="s">
        <v>77</v>
      </c>
      <c r="AV1315" s="302" t="s">
        <v>77</v>
      </c>
      <c r="AW1315" s="302" t="s">
        <v>31</v>
      </c>
      <c r="AX1315" s="302" t="s">
        <v>68</v>
      </c>
      <c r="AY1315" s="303" t="s">
        <v>177</v>
      </c>
    </row>
    <row r="1316" spans="2:65" s="302" customFormat="1">
      <c r="B1316" s="301"/>
      <c r="D1316" s="297" t="s">
        <v>188</v>
      </c>
      <c r="E1316" s="303" t="s">
        <v>5</v>
      </c>
      <c r="F1316" s="304" t="s">
        <v>1803</v>
      </c>
      <c r="H1316" s="305">
        <v>63.85</v>
      </c>
      <c r="L1316" s="301"/>
      <c r="M1316" s="306"/>
      <c r="N1316" s="307"/>
      <c r="O1316" s="307"/>
      <c r="P1316" s="307"/>
      <c r="Q1316" s="307"/>
      <c r="R1316" s="307"/>
      <c r="S1316" s="307"/>
      <c r="T1316" s="308"/>
      <c r="AT1316" s="303" t="s">
        <v>188</v>
      </c>
      <c r="AU1316" s="303" t="s">
        <v>77</v>
      </c>
      <c r="AV1316" s="302" t="s">
        <v>77</v>
      </c>
      <c r="AW1316" s="302" t="s">
        <v>31</v>
      </c>
      <c r="AX1316" s="302" t="s">
        <v>68</v>
      </c>
      <c r="AY1316" s="303" t="s">
        <v>177</v>
      </c>
    </row>
    <row r="1317" spans="2:65" s="302" customFormat="1">
      <c r="B1317" s="301"/>
      <c r="D1317" s="297" t="s">
        <v>188</v>
      </c>
      <c r="E1317" s="303" t="s">
        <v>5</v>
      </c>
      <c r="F1317" s="304" t="s">
        <v>1804</v>
      </c>
      <c r="H1317" s="305">
        <v>69.8</v>
      </c>
      <c r="L1317" s="301"/>
      <c r="M1317" s="306"/>
      <c r="N1317" s="307"/>
      <c r="O1317" s="307"/>
      <c r="P1317" s="307"/>
      <c r="Q1317" s="307"/>
      <c r="R1317" s="307"/>
      <c r="S1317" s="307"/>
      <c r="T1317" s="308"/>
      <c r="AT1317" s="303" t="s">
        <v>188</v>
      </c>
      <c r="AU1317" s="303" t="s">
        <v>77</v>
      </c>
      <c r="AV1317" s="302" t="s">
        <v>77</v>
      </c>
      <c r="AW1317" s="302" t="s">
        <v>31</v>
      </c>
      <c r="AX1317" s="302" t="s">
        <v>68</v>
      </c>
      <c r="AY1317" s="303" t="s">
        <v>177</v>
      </c>
    </row>
    <row r="1318" spans="2:65" s="302" customFormat="1">
      <c r="B1318" s="301"/>
      <c r="D1318" s="297" t="s">
        <v>188</v>
      </c>
      <c r="E1318" s="303" t="s">
        <v>5</v>
      </c>
      <c r="F1318" s="304" t="s">
        <v>5</v>
      </c>
      <c r="H1318" s="305">
        <v>0</v>
      </c>
      <c r="L1318" s="301"/>
      <c r="M1318" s="306"/>
      <c r="N1318" s="307"/>
      <c r="O1318" s="307"/>
      <c r="P1318" s="307"/>
      <c r="Q1318" s="307"/>
      <c r="R1318" s="307"/>
      <c r="S1318" s="307"/>
      <c r="T1318" s="308"/>
      <c r="AT1318" s="303" t="s">
        <v>188</v>
      </c>
      <c r="AU1318" s="303" t="s">
        <v>77</v>
      </c>
      <c r="AV1318" s="302" t="s">
        <v>77</v>
      </c>
      <c r="AW1318" s="302" t="s">
        <v>31</v>
      </c>
      <c r="AX1318" s="302" t="s">
        <v>68</v>
      </c>
      <c r="AY1318" s="303" t="s">
        <v>177</v>
      </c>
    </row>
    <row r="1319" spans="2:65" s="317" customFormat="1">
      <c r="B1319" s="316"/>
      <c r="D1319" s="297" t="s">
        <v>188</v>
      </c>
      <c r="E1319" s="318" t="s">
        <v>5</v>
      </c>
      <c r="F1319" s="319" t="s">
        <v>191</v>
      </c>
      <c r="H1319" s="320">
        <v>470.31</v>
      </c>
      <c r="L1319" s="316"/>
      <c r="M1319" s="321"/>
      <c r="N1319" s="322"/>
      <c r="O1319" s="322"/>
      <c r="P1319" s="322"/>
      <c r="Q1319" s="322"/>
      <c r="R1319" s="322"/>
      <c r="S1319" s="322"/>
      <c r="T1319" s="323"/>
      <c r="AT1319" s="318" t="s">
        <v>188</v>
      </c>
      <c r="AU1319" s="318" t="s">
        <v>77</v>
      </c>
      <c r="AV1319" s="317" t="s">
        <v>184</v>
      </c>
      <c r="AW1319" s="317" t="s">
        <v>31</v>
      </c>
      <c r="AX1319" s="317" t="s">
        <v>75</v>
      </c>
      <c r="AY1319" s="318" t="s">
        <v>177</v>
      </c>
    </row>
    <row r="1320" spans="2:65" s="921" customFormat="1" ht="16.5" customHeight="1">
      <c r="B1320" s="207"/>
      <c r="C1320" s="324" t="s">
        <v>1805</v>
      </c>
      <c r="D1320" s="324" t="s">
        <v>440</v>
      </c>
      <c r="E1320" s="325" t="s">
        <v>1806</v>
      </c>
      <c r="F1320" s="326" t="s">
        <v>1807</v>
      </c>
      <c r="G1320" s="327" t="s">
        <v>906</v>
      </c>
      <c r="H1320" s="328">
        <v>470.31</v>
      </c>
      <c r="I1320" s="928"/>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351</v>
      </c>
      <c r="AT1320" s="196" t="s">
        <v>440</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278</v>
      </c>
      <c r="BM1320" s="196" t="s">
        <v>1808</v>
      </c>
    </row>
    <row r="1321" spans="2:65" s="921" customFormat="1" ht="25.5" customHeight="1">
      <c r="B1321" s="207"/>
      <c r="C1321" s="286" t="s">
        <v>1809</v>
      </c>
      <c r="D1321" s="286" t="s">
        <v>179</v>
      </c>
      <c r="E1321" s="287" t="s">
        <v>1810</v>
      </c>
      <c r="F1321" s="288" t="s">
        <v>1811</v>
      </c>
      <c r="G1321" s="289" t="s">
        <v>906</v>
      </c>
      <c r="H1321" s="290">
        <v>197.346</v>
      </c>
      <c r="I1321" s="926"/>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278</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278</v>
      </c>
      <c r="BM1321" s="196" t="s">
        <v>1812</v>
      </c>
    </row>
    <row r="1322" spans="2:65" s="302" customFormat="1">
      <c r="B1322" s="301"/>
      <c r="D1322" s="297" t="s">
        <v>188</v>
      </c>
      <c r="E1322" s="303" t="s">
        <v>5</v>
      </c>
      <c r="F1322" s="304" t="s">
        <v>1813</v>
      </c>
      <c r="H1322" s="305">
        <v>13.2</v>
      </c>
      <c r="L1322" s="301"/>
      <c r="M1322" s="306"/>
      <c r="N1322" s="307"/>
      <c r="O1322" s="307"/>
      <c r="P1322" s="307"/>
      <c r="Q1322" s="307"/>
      <c r="R1322" s="307"/>
      <c r="S1322" s="307"/>
      <c r="T1322" s="308"/>
      <c r="AT1322" s="303" t="s">
        <v>188</v>
      </c>
      <c r="AU1322" s="303" t="s">
        <v>77</v>
      </c>
      <c r="AV1322" s="302" t="s">
        <v>77</v>
      </c>
      <c r="AW1322" s="302" t="s">
        <v>31</v>
      </c>
      <c r="AX1322" s="302" t="s">
        <v>68</v>
      </c>
      <c r="AY1322" s="303" t="s">
        <v>177</v>
      </c>
    </row>
    <row r="1323" spans="2:65" s="310" customFormat="1">
      <c r="B1323" s="309"/>
      <c r="D1323" s="297" t="s">
        <v>188</v>
      </c>
      <c r="E1323" s="311" t="s">
        <v>5</v>
      </c>
      <c r="F1323" s="312" t="s">
        <v>1814</v>
      </c>
      <c r="H1323" s="311" t="s">
        <v>5</v>
      </c>
      <c r="L1323" s="309"/>
      <c r="M1323" s="313"/>
      <c r="N1323" s="314"/>
      <c r="O1323" s="314"/>
      <c r="P1323" s="314"/>
      <c r="Q1323" s="314"/>
      <c r="R1323" s="314"/>
      <c r="S1323" s="314"/>
      <c r="T1323" s="315"/>
      <c r="AT1323" s="311" t="s">
        <v>188</v>
      </c>
      <c r="AU1323" s="311" t="s">
        <v>77</v>
      </c>
      <c r="AV1323" s="310" t="s">
        <v>75</v>
      </c>
      <c r="AW1323" s="310" t="s">
        <v>31</v>
      </c>
      <c r="AX1323" s="310" t="s">
        <v>68</v>
      </c>
      <c r="AY1323" s="311" t="s">
        <v>177</v>
      </c>
    </row>
    <row r="1324" spans="2:65" s="302" customFormat="1">
      <c r="B1324" s="301"/>
      <c r="D1324" s="297" t="s">
        <v>188</v>
      </c>
      <c r="E1324" s="303" t="s">
        <v>5</v>
      </c>
      <c r="F1324" s="304" t="s">
        <v>1815</v>
      </c>
      <c r="H1324" s="305">
        <v>25.896000000000001</v>
      </c>
      <c r="L1324" s="301"/>
      <c r="M1324" s="306"/>
      <c r="N1324" s="307"/>
      <c r="O1324" s="307"/>
      <c r="P1324" s="307"/>
      <c r="Q1324" s="307"/>
      <c r="R1324" s="307"/>
      <c r="S1324" s="307"/>
      <c r="T1324" s="308"/>
      <c r="AT1324" s="303" t="s">
        <v>188</v>
      </c>
      <c r="AU1324" s="303" t="s">
        <v>77</v>
      </c>
      <c r="AV1324" s="302" t="s">
        <v>77</v>
      </c>
      <c r="AW1324" s="302" t="s">
        <v>31</v>
      </c>
      <c r="AX1324" s="302" t="s">
        <v>68</v>
      </c>
      <c r="AY1324" s="303" t="s">
        <v>177</v>
      </c>
    </row>
    <row r="1325" spans="2:65" s="310" customFormat="1">
      <c r="B1325" s="309"/>
      <c r="D1325" s="297" t="s">
        <v>188</v>
      </c>
      <c r="E1325" s="311" t="s">
        <v>5</v>
      </c>
      <c r="F1325" s="312" t="s">
        <v>1816</v>
      </c>
      <c r="H1325" s="311" t="s">
        <v>5</v>
      </c>
      <c r="L1325" s="309"/>
      <c r="M1325" s="313"/>
      <c r="N1325" s="314"/>
      <c r="O1325" s="314"/>
      <c r="P1325" s="314"/>
      <c r="Q1325" s="314"/>
      <c r="R1325" s="314"/>
      <c r="S1325" s="314"/>
      <c r="T1325" s="315"/>
      <c r="AT1325" s="311" t="s">
        <v>188</v>
      </c>
      <c r="AU1325" s="311" t="s">
        <v>77</v>
      </c>
      <c r="AV1325" s="310" t="s">
        <v>75</v>
      </c>
      <c r="AW1325" s="310" t="s">
        <v>31</v>
      </c>
      <c r="AX1325" s="310" t="s">
        <v>68</v>
      </c>
      <c r="AY1325" s="311" t="s">
        <v>177</v>
      </c>
    </row>
    <row r="1326" spans="2:65" s="302" customFormat="1">
      <c r="B1326" s="301"/>
      <c r="D1326" s="297" t="s">
        <v>188</v>
      </c>
      <c r="E1326" s="303" t="s">
        <v>5</v>
      </c>
      <c r="F1326" s="304" t="s">
        <v>1817</v>
      </c>
      <c r="H1326" s="305">
        <v>5.1749999999999998</v>
      </c>
      <c r="L1326" s="301"/>
      <c r="M1326" s="306"/>
      <c r="N1326" s="307"/>
      <c r="O1326" s="307"/>
      <c r="P1326" s="307"/>
      <c r="Q1326" s="307"/>
      <c r="R1326" s="307"/>
      <c r="S1326" s="307"/>
      <c r="T1326" s="308"/>
      <c r="AT1326" s="303" t="s">
        <v>188</v>
      </c>
      <c r="AU1326" s="303" t="s">
        <v>77</v>
      </c>
      <c r="AV1326" s="302" t="s">
        <v>77</v>
      </c>
      <c r="AW1326" s="302" t="s">
        <v>31</v>
      </c>
      <c r="AX1326" s="302" t="s">
        <v>68</v>
      </c>
      <c r="AY1326" s="303" t="s">
        <v>177</v>
      </c>
    </row>
    <row r="1327" spans="2:65" s="310" customFormat="1">
      <c r="B1327" s="309"/>
      <c r="D1327" s="297" t="s">
        <v>188</v>
      </c>
      <c r="E1327" s="311" t="s">
        <v>5</v>
      </c>
      <c r="F1327" s="312" t="s">
        <v>1818</v>
      </c>
      <c r="H1327" s="311" t="s">
        <v>5</v>
      </c>
      <c r="L1327" s="309"/>
      <c r="M1327" s="313"/>
      <c r="N1327" s="314"/>
      <c r="O1327" s="314"/>
      <c r="P1327" s="314"/>
      <c r="Q1327" s="314"/>
      <c r="R1327" s="314"/>
      <c r="S1327" s="314"/>
      <c r="T1327" s="315"/>
      <c r="AT1327" s="311" t="s">
        <v>188</v>
      </c>
      <c r="AU1327" s="311" t="s">
        <v>77</v>
      </c>
      <c r="AV1327" s="310" t="s">
        <v>75</v>
      </c>
      <c r="AW1327" s="310" t="s">
        <v>31</v>
      </c>
      <c r="AX1327" s="310" t="s">
        <v>68</v>
      </c>
      <c r="AY1327" s="311" t="s">
        <v>177</v>
      </c>
    </row>
    <row r="1328" spans="2:65" s="302" customFormat="1">
      <c r="B1328" s="301"/>
      <c r="D1328" s="297" t="s">
        <v>188</v>
      </c>
      <c r="E1328" s="303" t="s">
        <v>5</v>
      </c>
      <c r="F1328" s="304" t="s">
        <v>1819</v>
      </c>
      <c r="H1328" s="305">
        <v>2.6</v>
      </c>
      <c r="L1328" s="301"/>
      <c r="M1328" s="306"/>
      <c r="N1328" s="307"/>
      <c r="O1328" s="307"/>
      <c r="P1328" s="307"/>
      <c r="Q1328" s="307"/>
      <c r="R1328" s="307"/>
      <c r="S1328" s="307"/>
      <c r="T1328" s="308"/>
      <c r="AT1328" s="303" t="s">
        <v>188</v>
      </c>
      <c r="AU1328" s="303" t="s">
        <v>77</v>
      </c>
      <c r="AV1328" s="302" t="s">
        <v>77</v>
      </c>
      <c r="AW1328" s="302" t="s">
        <v>31</v>
      </c>
      <c r="AX1328" s="302" t="s">
        <v>68</v>
      </c>
      <c r="AY1328" s="303" t="s">
        <v>177</v>
      </c>
    </row>
    <row r="1329" spans="2:51" s="310" customFormat="1">
      <c r="B1329" s="309"/>
      <c r="D1329" s="297" t="s">
        <v>188</v>
      </c>
      <c r="E1329" s="311" t="s">
        <v>5</v>
      </c>
      <c r="F1329" s="312" t="s">
        <v>1820</v>
      </c>
      <c r="H1329" s="311" t="s">
        <v>5</v>
      </c>
      <c r="L1329" s="309"/>
      <c r="M1329" s="313"/>
      <c r="N1329" s="314"/>
      <c r="O1329" s="314"/>
      <c r="P1329" s="314"/>
      <c r="Q1329" s="314"/>
      <c r="R1329" s="314"/>
      <c r="S1329" s="314"/>
      <c r="T1329" s="315"/>
      <c r="AT1329" s="311" t="s">
        <v>188</v>
      </c>
      <c r="AU1329" s="311" t="s">
        <v>77</v>
      </c>
      <c r="AV1329" s="310" t="s">
        <v>75</v>
      </c>
      <c r="AW1329" s="310" t="s">
        <v>31</v>
      </c>
      <c r="AX1329" s="310" t="s">
        <v>68</v>
      </c>
      <c r="AY1329" s="311" t="s">
        <v>177</v>
      </c>
    </row>
    <row r="1330" spans="2:51" s="302" customFormat="1">
      <c r="B1330" s="301"/>
      <c r="D1330" s="297" t="s">
        <v>188</v>
      </c>
      <c r="E1330" s="303" t="s">
        <v>5</v>
      </c>
      <c r="F1330" s="304" t="s">
        <v>1821</v>
      </c>
      <c r="H1330" s="305">
        <v>4.6749999999999998</v>
      </c>
      <c r="L1330" s="301"/>
      <c r="M1330" s="306"/>
      <c r="N1330" s="307"/>
      <c r="O1330" s="307"/>
      <c r="P1330" s="307"/>
      <c r="Q1330" s="307"/>
      <c r="R1330" s="307"/>
      <c r="S1330" s="307"/>
      <c r="T1330" s="308"/>
      <c r="AT1330" s="303" t="s">
        <v>188</v>
      </c>
      <c r="AU1330" s="303" t="s">
        <v>77</v>
      </c>
      <c r="AV1330" s="302" t="s">
        <v>77</v>
      </c>
      <c r="AW1330" s="302" t="s">
        <v>31</v>
      </c>
      <c r="AX1330" s="302" t="s">
        <v>68</v>
      </c>
      <c r="AY1330" s="303" t="s">
        <v>177</v>
      </c>
    </row>
    <row r="1331" spans="2:51" s="310" customFormat="1">
      <c r="B1331" s="309"/>
      <c r="D1331" s="297" t="s">
        <v>188</v>
      </c>
      <c r="E1331" s="311" t="s">
        <v>5</v>
      </c>
      <c r="F1331" s="312" t="s">
        <v>1822</v>
      </c>
      <c r="H1331" s="311" t="s">
        <v>5</v>
      </c>
      <c r="L1331" s="309"/>
      <c r="M1331" s="313"/>
      <c r="N1331" s="314"/>
      <c r="O1331" s="314"/>
      <c r="P1331" s="314"/>
      <c r="Q1331" s="314"/>
      <c r="R1331" s="314"/>
      <c r="S1331" s="314"/>
      <c r="T1331" s="315"/>
      <c r="AT1331" s="311" t="s">
        <v>188</v>
      </c>
      <c r="AU1331" s="311" t="s">
        <v>77</v>
      </c>
      <c r="AV1331" s="310" t="s">
        <v>75</v>
      </c>
      <c r="AW1331" s="310" t="s">
        <v>31</v>
      </c>
      <c r="AX1331" s="310" t="s">
        <v>68</v>
      </c>
      <c r="AY1331" s="311" t="s">
        <v>177</v>
      </c>
    </row>
    <row r="1332" spans="2:51" s="302" customFormat="1">
      <c r="B1332" s="301"/>
      <c r="D1332" s="297" t="s">
        <v>188</v>
      </c>
      <c r="E1332" s="303" t="s">
        <v>5</v>
      </c>
      <c r="F1332" s="304" t="s">
        <v>1823</v>
      </c>
      <c r="H1332" s="305">
        <v>24.4</v>
      </c>
      <c r="L1332" s="301"/>
      <c r="M1332" s="306"/>
      <c r="N1332" s="307"/>
      <c r="O1332" s="307"/>
      <c r="P1332" s="307"/>
      <c r="Q1332" s="307"/>
      <c r="R1332" s="307"/>
      <c r="S1332" s="307"/>
      <c r="T1332" s="308"/>
      <c r="AT1332" s="303" t="s">
        <v>188</v>
      </c>
      <c r="AU1332" s="303" t="s">
        <v>77</v>
      </c>
      <c r="AV1332" s="302" t="s">
        <v>77</v>
      </c>
      <c r="AW1332" s="302" t="s">
        <v>31</v>
      </c>
      <c r="AX1332" s="302" t="s">
        <v>68</v>
      </c>
      <c r="AY1332" s="303" t="s">
        <v>177</v>
      </c>
    </row>
    <row r="1333" spans="2:51" s="310" customFormat="1">
      <c r="B1333" s="309"/>
      <c r="D1333" s="297" t="s">
        <v>188</v>
      </c>
      <c r="E1333" s="311" t="s">
        <v>5</v>
      </c>
      <c r="F1333" s="312" t="s">
        <v>1824</v>
      </c>
      <c r="H1333" s="311" t="s">
        <v>5</v>
      </c>
      <c r="L1333" s="309"/>
      <c r="M1333" s="313"/>
      <c r="N1333" s="314"/>
      <c r="O1333" s="314"/>
      <c r="P1333" s="314"/>
      <c r="Q1333" s="314"/>
      <c r="R1333" s="314"/>
      <c r="S1333" s="314"/>
      <c r="T1333" s="315"/>
      <c r="AT1333" s="311" t="s">
        <v>188</v>
      </c>
      <c r="AU1333" s="311" t="s">
        <v>77</v>
      </c>
      <c r="AV1333" s="310" t="s">
        <v>75</v>
      </c>
      <c r="AW1333" s="310" t="s">
        <v>31</v>
      </c>
      <c r="AX1333" s="310" t="s">
        <v>68</v>
      </c>
      <c r="AY1333" s="311" t="s">
        <v>177</v>
      </c>
    </row>
    <row r="1334" spans="2:51" s="302" customFormat="1">
      <c r="B1334" s="301"/>
      <c r="D1334" s="297" t="s">
        <v>188</v>
      </c>
      <c r="E1334" s="303" t="s">
        <v>5</v>
      </c>
      <c r="F1334" s="304" t="s">
        <v>1825</v>
      </c>
      <c r="H1334" s="305">
        <v>4.8499999999999996</v>
      </c>
      <c r="L1334" s="301"/>
      <c r="M1334" s="306"/>
      <c r="N1334" s="307"/>
      <c r="O1334" s="307"/>
      <c r="P1334" s="307"/>
      <c r="Q1334" s="307"/>
      <c r="R1334" s="307"/>
      <c r="S1334" s="307"/>
      <c r="T1334" s="308"/>
      <c r="AT1334" s="303" t="s">
        <v>188</v>
      </c>
      <c r="AU1334" s="303" t="s">
        <v>77</v>
      </c>
      <c r="AV1334" s="302" t="s">
        <v>77</v>
      </c>
      <c r="AW1334" s="302" t="s">
        <v>31</v>
      </c>
      <c r="AX1334" s="302" t="s">
        <v>68</v>
      </c>
      <c r="AY1334" s="303" t="s">
        <v>177</v>
      </c>
    </row>
    <row r="1335" spans="2:51" s="310" customFormat="1">
      <c r="B1335" s="309"/>
      <c r="D1335" s="297" t="s">
        <v>188</v>
      </c>
      <c r="E1335" s="311" t="s">
        <v>5</v>
      </c>
      <c r="F1335" s="312" t="s">
        <v>1826</v>
      </c>
      <c r="H1335" s="311" t="s">
        <v>5</v>
      </c>
      <c r="L1335" s="309"/>
      <c r="M1335" s="313"/>
      <c r="N1335" s="314"/>
      <c r="O1335" s="314"/>
      <c r="P1335" s="314"/>
      <c r="Q1335" s="314"/>
      <c r="R1335" s="314"/>
      <c r="S1335" s="314"/>
      <c r="T1335" s="315"/>
      <c r="AT1335" s="311" t="s">
        <v>188</v>
      </c>
      <c r="AU1335" s="311" t="s">
        <v>77</v>
      </c>
      <c r="AV1335" s="310" t="s">
        <v>75</v>
      </c>
      <c r="AW1335" s="310" t="s">
        <v>31</v>
      </c>
      <c r="AX1335" s="310" t="s">
        <v>68</v>
      </c>
      <c r="AY1335" s="311" t="s">
        <v>177</v>
      </c>
    </row>
    <row r="1336" spans="2:51" s="302" customFormat="1">
      <c r="B1336" s="301"/>
      <c r="D1336" s="297" t="s">
        <v>188</v>
      </c>
      <c r="E1336" s="303" t="s">
        <v>5</v>
      </c>
      <c r="F1336" s="304" t="s">
        <v>1827</v>
      </c>
      <c r="H1336" s="305">
        <v>2.125</v>
      </c>
      <c r="L1336" s="301"/>
      <c r="M1336" s="306"/>
      <c r="N1336" s="307"/>
      <c r="O1336" s="307"/>
      <c r="P1336" s="307"/>
      <c r="Q1336" s="307"/>
      <c r="R1336" s="307"/>
      <c r="S1336" s="307"/>
      <c r="T1336" s="308"/>
      <c r="AT1336" s="303" t="s">
        <v>188</v>
      </c>
      <c r="AU1336" s="303" t="s">
        <v>77</v>
      </c>
      <c r="AV1336" s="302" t="s">
        <v>77</v>
      </c>
      <c r="AW1336" s="302" t="s">
        <v>31</v>
      </c>
      <c r="AX1336" s="302" t="s">
        <v>68</v>
      </c>
      <c r="AY1336" s="303" t="s">
        <v>177</v>
      </c>
    </row>
    <row r="1337" spans="2:51" s="310" customFormat="1">
      <c r="B1337" s="309"/>
      <c r="D1337" s="297" t="s">
        <v>188</v>
      </c>
      <c r="E1337" s="311" t="s">
        <v>5</v>
      </c>
      <c r="F1337" s="312" t="s">
        <v>1828</v>
      </c>
      <c r="H1337" s="311" t="s">
        <v>5</v>
      </c>
      <c r="L1337" s="309"/>
      <c r="M1337" s="313"/>
      <c r="N1337" s="314"/>
      <c r="O1337" s="314"/>
      <c r="P1337" s="314"/>
      <c r="Q1337" s="314"/>
      <c r="R1337" s="314"/>
      <c r="S1337" s="314"/>
      <c r="T1337" s="315"/>
      <c r="AT1337" s="311" t="s">
        <v>188</v>
      </c>
      <c r="AU1337" s="311" t="s">
        <v>77</v>
      </c>
      <c r="AV1337" s="310" t="s">
        <v>75</v>
      </c>
      <c r="AW1337" s="310" t="s">
        <v>31</v>
      </c>
      <c r="AX1337" s="310" t="s">
        <v>68</v>
      </c>
      <c r="AY1337" s="311" t="s">
        <v>177</v>
      </c>
    </row>
    <row r="1338" spans="2:51" s="302" customFormat="1">
      <c r="B1338" s="301"/>
      <c r="D1338" s="297" t="s">
        <v>188</v>
      </c>
      <c r="E1338" s="303" t="s">
        <v>5</v>
      </c>
      <c r="F1338" s="304" t="s">
        <v>1829</v>
      </c>
      <c r="H1338" s="305">
        <v>4.3250000000000002</v>
      </c>
      <c r="L1338" s="301"/>
      <c r="M1338" s="306"/>
      <c r="N1338" s="307"/>
      <c r="O1338" s="307"/>
      <c r="P1338" s="307"/>
      <c r="Q1338" s="307"/>
      <c r="R1338" s="307"/>
      <c r="S1338" s="307"/>
      <c r="T1338" s="308"/>
      <c r="AT1338" s="303" t="s">
        <v>188</v>
      </c>
      <c r="AU1338" s="303" t="s">
        <v>77</v>
      </c>
      <c r="AV1338" s="302" t="s">
        <v>77</v>
      </c>
      <c r="AW1338" s="302" t="s">
        <v>31</v>
      </c>
      <c r="AX1338" s="302" t="s">
        <v>68</v>
      </c>
      <c r="AY1338" s="303" t="s">
        <v>177</v>
      </c>
    </row>
    <row r="1339" spans="2:51" s="310" customFormat="1">
      <c r="B1339" s="309"/>
      <c r="D1339" s="297" t="s">
        <v>188</v>
      </c>
      <c r="E1339" s="311" t="s">
        <v>5</v>
      </c>
      <c r="F1339" s="312" t="s">
        <v>1830</v>
      </c>
      <c r="H1339" s="311" t="s">
        <v>5</v>
      </c>
      <c r="L1339" s="309"/>
      <c r="M1339" s="313"/>
      <c r="N1339" s="314"/>
      <c r="O1339" s="314"/>
      <c r="P1339" s="314"/>
      <c r="Q1339" s="314"/>
      <c r="R1339" s="314"/>
      <c r="S1339" s="314"/>
      <c r="T1339" s="315"/>
      <c r="AT1339" s="311" t="s">
        <v>188</v>
      </c>
      <c r="AU1339" s="311" t="s">
        <v>77</v>
      </c>
      <c r="AV1339" s="310" t="s">
        <v>75</v>
      </c>
      <c r="AW1339" s="310" t="s">
        <v>31</v>
      </c>
      <c r="AX1339" s="310" t="s">
        <v>68</v>
      </c>
      <c r="AY1339" s="311" t="s">
        <v>177</v>
      </c>
    </row>
    <row r="1340" spans="2:51" s="302" customFormat="1">
      <c r="B1340" s="301"/>
      <c r="D1340" s="297" t="s">
        <v>188</v>
      </c>
      <c r="E1340" s="303" t="s">
        <v>5</v>
      </c>
      <c r="F1340" s="304" t="s">
        <v>1831</v>
      </c>
      <c r="H1340" s="305">
        <v>0.32500000000000001</v>
      </c>
      <c r="L1340" s="301"/>
      <c r="M1340" s="306"/>
      <c r="N1340" s="307"/>
      <c r="O1340" s="307"/>
      <c r="P1340" s="307"/>
      <c r="Q1340" s="307"/>
      <c r="R1340" s="307"/>
      <c r="S1340" s="307"/>
      <c r="T1340" s="308"/>
      <c r="AT1340" s="303" t="s">
        <v>188</v>
      </c>
      <c r="AU1340" s="303" t="s">
        <v>77</v>
      </c>
      <c r="AV1340" s="302" t="s">
        <v>77</v>
      </c>
      <c r="AW1340" s="302" t="s">
        <v>31</v>
      </c>
      <c r="AX1340" s="302" t="s">
        <v>68</v>
      </c>
      <c r="AY1340" s="303" t="s">
        <v>177</v>
      </c>
    </row>
    <row r="1341" spans="2:51" s="310" customFormat="1">
      <c r="B1341" s="309"/>
      <c r="D1341" s="297" t="s">
        <v>188</v>
      </c>
      <c r="E1341" s="311" t="s">
        <v>5</v>
      </c>
      <c r="F1341" s="312" t="s">
        <v>1832</v>
      </c>
      <c r="H1341" s="311" t="s">
        <v>5</v>
      </c>
      <c r="L1341" s="309"/>
      <c r="M1341" s="313"/>
      <c r="N1341" s="314"/>
      <c r="O1341" s="314"/>
      <c r="P1341" s="314"/>
      <c r="Q1341" s="314"/>
      <c r="R1341" s="314"/>
      <c r="S1341" s="314"/>
      <c r="T1341" s="315"/>
      <c r="AT1341" s="311" t="s">
        <v>188</v>
      </c>
      <c r="AU1341" s="311" t="s">
        <v>77</v>
      </c>
      <c r="AV1341" s="310" t="s">
        <v>75</v>
      </c>
      <c r="AW1341" s="310" t="s">
        <v>31</v>
      </c>
      <c r="AX1341" s="310" t="s">
        <v>68</v>
      </c>
      <c r="AY1341" s="311" t="s">
        <v>177</v>
      </c>
    </row>
    <row r="1342" spans="2:51" s="302" customFormat="1">
      <c r="B1342" s="301"/>
      <c r="D1342" s="297" t="s">
        <v>188</v>
      </c>
      <c r="E1342" s="303" t="s">
        <v>5</v>
      </c>
      <c r="F1342" s="304" t="s">
        <v>1833</v>
      </c>
      <c r="H1342" s="305">
        <v>5.35</v>
      </c>
      <c r="L1342" s="301"/>
      <c r="M1342" s="306"/>
      <c r="N1342" s="307"/>
      <c r="O1342" s="307"/>
      <c r="P1342" s="307"/>
      <c r="Q1342" s="307"/>
      <c r="R1342" s="307"/>
      <c r="S1342" s="307"/>
      <c r="T1342" s="308"/>
      <c r="AT1342" s="303" t="s">
        <v>188</v>
      </c>
      <c r="AU1342" s="303" t="s">
        <v>77</v>
      </c>
      <c r="AV1342" s="302" t="s">
        <v>77</v>
      </c>
      <c r="AW1342" s="302" t="s">
        <v>31</v>
      </c>
      <c r="AX1342" s="302" t="s">
        <v>68</v>
      </c>
      <c r="AY1342" s="303" t="s">
        <v>177</v>
      </c>
    </row>
    <row r="1343" spans="2:51" s="310" customFormat="1">
      <c r="B1343" s="309"/>
      <c r="D1343" s="297" t="s">
        <v>188</v>
      </c>
      <c r="E1343" s="311" t="s">
        <v>5</v>
      </c>
      <c r="F1343" s="312" t="s">
        <v>1834</v>
      </c>
      <c r="H1343" s="311" t="s">
        <v>5</v>
      </c>
      <c r="L1343" s="309"/>
      <c r="M1343" s="313"/>
      <c r="N1343" s="314"/>
      <c r="O1343" s="314"/>
      <c r="P1343" s="314"/>
      <c r="Q1343" s="314"/>
      <c r="R1343" s="314"/>
      <c r="S1343" s="314"/>
      <c r="T1343" s="315"/>
      <c r="AT1343" s="311" t="s">
        <v>188</v>
      </c>
      <c r="AU1343" s="311" t="s">
        <v>77</v>
      </c>
      <c r="AV1343" s="310" t="s">
        <v>75</v>
      </c>
      <c r="AW1343" s="310" t="s">
        <v>31</v>
      </c>
      <c r="AX1343" s="310" t="s">
        <v>68</v>
      </c>
      <c r="AY1343" s="311" t="s">
        <v>177</v>
      </c>
    </row>
    <row r="1344" spans="2:51" s="302" customFormat="1">
      <c r="B1344" s="301"/>
      <c r="D1344" s="297" t="s">
        <v>188</v>
      </c>
      <c r="E1344" s="303" t="s">
        <v>5</v>
      </c>
      <c r="F1344" s="304" t="s">
        <v>1835</v>
      </c>
      <c r="H1344" s="305">
        <v>1.125</v>
      </c>
      <c r="L1344" s="301"/>
      <c r="M1344" s="306"/>
      <c r="N1344" s="307"/>
      <c r="O1344" s="307"/>
      <c r="P1344" s="307"/>
      <c r="Q1344" s="307"/>
      <c r="R1344" s="307"/>
      <c r="S1344" s="307"/>
      <c r="T1344" s="308"/>
      <c r="AT1344" s="303" t="s">
        <v>188</v>
      </c>
      <c r="AU1344" s="303" t="s">
        <v>77</v>
      </c>
      <c r="AV1344" s="302" t="s">
        <v>77</v>
      </c>
      <c r="AW1344" s="302" t="s">
        <v>31</v>
      </c>
      <c r="AX1344" s="302" t="s">
        <v>68</v>
      </c>
      <c r="AY1344" s="303" t="s">
        <v>177</v>
      </c>
    </row>
    <row r="1345" spans="2:65" s="310" customFormat="1">
      <c r="B1345" s="309"/>
      <c r="D1345" s="297" t="s">
        <v>188</v>
      </c>
      <c r="E1345" s="311" t="s">
        <v>5</v>
      </c>
      <c r="F1345" s="312" t="s">
        <v>1836</v>
      </c>
      <c r="H1345" s="311" t="s">
        <v>5</v>
      </c>
      <c r="L1345" s="309"/>
      <c r="M1345" s="313"/>
      <c r="N1345" s="314"/>
      <c r="O1345" s="314"/>
      <c r="P1345" s="314"/>
      <c r="Q1345" s="314"/>
      <c r="R1345" s="314"/>
      <c r="S1345" s="314"/>
      <c r="T1345" s="315"/>
      <c r="AT1345" s="311" t="s">
        <v>188</v>
      </c>
      <c r="AU1345" s="311" t="s">
        <v>77</v>
      </c>
      <c r="AV1345" s="310" t="s">
        <v>75</v>
      </c>
      <c r="AW1345" s="310" t="s">
        <v>31</v>
      </c>
      <c r="AX1345" s="310" t="s">
        <v>68</v>
      </c>
      <c r="AY1345" s="311" t="s">
        <v>177</v>
      </c>
    </row>
    <row r="1346" spans="2:65" s="302" customFormat="1">
      <c r="B1346" s="301"/>
      <c r="D1346" s="297" t="s">
        <v>188</v>
      </c>
      <c r="E1346" s="303" t="s">
        <v>5</v>
      </c>
      <c r="F1346" s="304" t="s">
        <v>1837</v>
      </c>
      <c r="H1346" s="305">
        <v>5.5750000000000002</v>
      </c>
      <c r="L1346" s="301"/>
      <c r="M1346" s="306"/>
      <c r="N1346" s="307"/>
      <c r="O1346" s="307"/>
      <c r="P1346" s="307"/>
      <c r="Q1346" s="307"/>
      <c r="R1346" s="307"/>
      <c r="S1346" s="307"/>
      <c r="T1346" s="308"/>
      <c r="AT1346" s="303" t="s">
        <v>188</v>
      </c>
      <c r="AU1346" s="303" t="s">
        <v>77</v>
      </c>
      <c r="AV1346" s="302" t="s">
        <v>77</v>
      </c>
      <c r="AW1346" s="302" t="s">
        <v>31</v>
      </c>
      <c r="AX1346" s="302" t="s">
        <v>68</v>
      </c>
      <c r="AY1346" s="303" t="s">
        <v>177</v>
      </c>
    </row>
    <row r="1347" spans="2:65" s="310" customFormat="1">
      <c r="B1347" s="309"/>
      <c r="D1347" s="297" t="s">
        <v>188</v>
      </c>
      <c r="E1347" s="311" t="s">
        <v>5</v>
      </c>
      <c r="F1347" s="312" t="s">
        <v>1838</v>
      </c>
      <c r="H1347" s="311" t="s">
        <v>5</v>
      </c>
      <c r="L1347" s="309"/>
      <c r="M1347" s="313"/>
      <c r="N1347" s="314"/>
      <c r="O1347" s="314"/>
      <c r="P1347" s="314"/>
      <c r="Q1347" s="314"/>
      <c r="R1347" s="314"/>
      <c r="S1347" s="314"/>
      <c r="T1347" s="315"/>
      <c r="AT1347" s="311" t="s">
        <v>188</v>
      </c>
      <c r="AU1347" s="311" t="s">
        <v>77</v>
      </c>
      <c r="AV1347" s="310" t="s">
        <v>75</v>
      </c>
      <c r="AW1347" s="310" t="s">
        <v>31</v>
      </c>
      <c r="AX1347" s="310" t="s">
        <v>68</v>
      </c>
      <c r="AY1347" s="311" t="s">
        <v>177</v>
      </c>
    </row>
    <row r="1348" spans="2:65" s="302" customFormat="1">
      <c r="B1348" s="301"/>
      <c r="D1348" s="297" t="s">
        <v>188</v>
      </c>
      <c r="E1348" s="303" t="s">
        <v>5</v>
      </c>
      <c r="F1348" s="304" t="s">
        <v>1835</v>
      </c>
      <c r="H1348" s="305">
        <v>1.125</v>
      </c>
      <c r="L1348" s="301"/>
      <c r="M1348" s="306"/>
      <c r="N1348" s="307"/>
      <c r="O1348" s="307"/>
      <c r="P1348" s="307"/>
      <c r="Q1348" s="307"/>
      <c r="R1348" s="307"/>
      <c r="S1348" s="307"/>
      <c r="T1348" s="308"/>
      <c r="AT1348" s="303" t="s">
        <v>188</v>
      </c>
      <c r="AU1348" s="303" t="s">
        <v>77</v>
      </c>
      <c r="AV1348" s="302" t="s">
        <v>77</v>
      </c>
      <c r="AW1348" s="302" t="s">
        <v>31</v>
      </c>
      <c r="AX1348" s="302" t="s">
        <v>68</v>
      </c>
      <c r="AY1348" s="303" t="s">
        <v>177</v>
      </c>
    </row>
    <row r="1349" spans="2:65" s="310" customFormat="1">
      <c r="B1349" s="309"/>
      <c r="D1349" s="297" t="s">
        <v>188</v>
      </c>
      <c r="E1349" s="311" t="s">
        <v>5</v>
      </c>
      <c r="F1349" s="312" t="s">
        <v>1839</v>
      </c>
      <c r="H1349" s="311" t="s">
        <v>5</v>
      </c>
      <c r="L1349" s="309"/>
      <c r="M1349" s="313"/>
      <c r="N1349" s="314"/>
      <c r="O1349" s="314"/>
      <c r="P1349" s="314"/>
      <c r="Q1349" s="314"/>
      <c r="R1349" s="314"/>
      <c r="S1349" s="314"/>
      <c r="T1349" s="315"/>
      <c r="AT1349" s="311" t="s">
        <v>188</v>
      </c>
      <c r="AU1349" s="311" t="s">
        <v>77</v>
      </c>
      <c r="AV1349" s="310" t="s">
        <v>75</v>
      </c>
      <c r="AW1349" s="310" t="s">
        <v>31</v>
      </c>
      <c r="AX1349" s="310" t="s">
        <v>68</v>
      </c>
      <c r="AY1349" s="311" t="s">
        <v>177</v>
      </c>
    </row>
    <row r="1350" spans="2:65" s="302" customFormat="1">
      <c r="B1350" s="301"/>
      <c r="D1350" s="297" t="s">
        <v>188</v>
      </c>
      <c r="E1350" s="303" t="s">
        <v>5</v>
      </c>
      <c r="F1350" s="304" t="s">
        <v>1840</v>
      </c>
      <c r="H1350" s="305">
        <v>80.875</v>
      </c>
      <c r="L1350" s="301"/>
      <c r="M1350" s="306"/>
      <c r="N1350" s="307"/>
      <c r="O1350" s="307"/>
      <c r="P1350" s="307"/>
      <c r="Q1350" s="307"/>
      <c r="R1350" s="307"/>
      <c r="S1350" s="307"/>
      <c r="T1350" s="308"/>
      <c r="AT1350" s="303" t="s">
        <v>188</v>
      </c>
      <c r="AU1350" s="303" t="s">
        <v>77</v>
      </c>
      <c r="AV1350" s="302" t="s">
        <v>77</v>
      </c>
      <c r="AW1350" s="302" t="s">
        <v>31</v>
      </c>
      <c r="AX1350" s="302" t="s">
        <v>68</v>
      </c>
      <c r="AY1350" s="303" t="s">
        <v>177</v>
      </c>
    </row>
    <row r="1351" spans="2:65" s="310" customFormat="1">
      <c r="B1351" s="309"/>
      <c r="D1351" s="297" t="s">
        <v>188</v>
      </c>
      <c r="E1351" s="311" t="s">
        <v>5</v>
      </c>
      <c r="F1351" s="312" t="s">
        <v>1841</v>
      </c>
      <c r="H1351" s="311" t="s">
        <v>5</v>
      </c>
      <c r="L1351" s="309"/>
      <c r="M1351" s="313"/>
      <c r="N1351" s="314"/>
      <c r="O1351" s="314"/>
      <c r="P1351" s="314"/>
      <c r="Q1351" s="314"/>
      <c r="R1351" s="314"/>
      <c r="S1351" s="314"/>
      <c r="T1351" s="315"/>
      <c r="AT1351" s="311" t="s">
        <v>188</v>
      </c>
      <c r="AU1351" s="311" t="s">
        <v>77</v>
      </c>
      <c r="AV1351" s="310" t="s">
        <v>75</v>
      </c>
      <c r="AW1351" s="310" t="s">
        <v>31</v>
      </c>
      <c r="AX1351" s="310" t="s">
        <v>68</v>
      </c>
      <c r="AY1351" s="311" t="s">
        <v>177</v>
      </c>
    </row>
    <row r="1352" spans="2:65" s="302" customFormat="1">
      <c r="B1352" s="301"/>
      <c r="D1352" s="297" t="s">
        <v>188</v>
      </c>
      <c r="E1352" s="303" t="s">
        <v>5</v>
      </c>
      <c r="F1352" s="304" t="s">
        <v>1842</v>
      </c>
      <c r="H1352" s="305">
        <v>15.725</v>
      </c>
      <c r="L1352" s="301"/>
      <c r="M1352" s="306"/>
      <c r="N1352" s="307"/>
      <c r="O1352" s="307"/>
      <c r="P1352" s="307"/>
      <c r="Q1352" s="307"/>
      <c r="R1352" s="307"/>
      <c r="S1352" s="307"/>
      <c r="T1352" s="308"/>
      <c r="AT1352" s="303" t="s">
        <v>188</v>
      </c>
      <c r="AU1352" s="303" t="s">
        <v>77</v>
      </c>
      <c r="AV1352" s="302" t="s">
        <v>77</v>
      </c>
      <c r="AW1352" s="302" t="s">
        <v>31</v>
      </c>
      <c r="AX1352" s="302" t="s">
        <v>68</v>
      </c>
      <c r="AY1352" s="303" t="s">
        <v>177</v>
      </c>
    </row>
    <row r="1353" spans="2:65" s="310" customFormat="1">
      <c r="B1353" s="309"/>
      <c r="D1353" s="297" t="s">
        <v>188</v>
      </c>
      <c r="E1353" s="311" t="s">
        <v>5</v>
      </c>
      <c r="F1353" s="312" t="s">
        <v>1843</v>
      </c>
      <c r="H1353" s="311" t="s">
        <v>5</v>
      </c>
      <c r="L1353" s="309"/>
      <c r="M1353" s="313"/>
      <c r="N1353" s="314"/>
      <c r="O1353" s="314"/>
      <c r="P1353" s="314"/>
      <c r="Q1353" s="314"/>
      <c r="R1353" s="314"/>
      <c r="S1353" s="314"/>
      <c r="T1353" s="315"/>
      <c r="AT1353" s="311" t="s">
        <v>188</v>
      </c>
      <c r="AU1353" s="311" t="s">
        <v>77</v>
      </c>
      <c r="AV1353" s="310" t="s">
        <v>75</v>
      </c>
      <c r="AW1353" s="310" t="s">
        <v>31</v>
      </c>
      <c r="AX1353" s="310" t="s">
        <v>68</v>
      </c>
      <c r="AY1353" s="311" t="s">
        <v>177</v>
      </c>
    </row>
    <row r="1354" spans="2:65" s="317" customFormat="1">
      <c r="B1354" s="316"/>
      <c r="D1354" s="297" t="s">
        <v>188</v>
      </c>
      <c r="E1354" s="318" t="s">
        <v>5</v>
      </c>
      <c r="F1354" s="319" t="s">
        <v>191</v>
      </c>
      <c r="H1354" s="320">
        <v>197.346</v>
      </c>
      <c r="L1354" s="316"/>
      <c r="M1354" s="321"/>
      <c r="N1354" s="322"/>
      <c r="O1354" s="322"/>
      <c r="P1354" s="322"/>
      <c r="Q1354" s="322"/>
      <c r="R1354" s="322"/>
      <c r="S1354" s="322"/>
      <c r="T1354" s="323"/>
      <c r="AT1354" s="318" t="s">
        <v>188</v>
      </c>
      <c r="AU1354" s="318" t="s">
        <v>77</v>
      </c>
      <c r="AV1354" s="317" t="s">
        <v>184</v>
      </c>
      <c r="AW1354" s="317" t="s">
        <v>31</v>
      </c>
      <c r="AX1354" s="317" t="s">
        <v>75</v>
      </c>
      <c r="AY1354" s="318" t="s">
        <v>177</v>
      </c>
    </row>
    <row r="1355" spans="2:65" s="921" customFormat="1" ht="16.5" customHeight="1">
      <c r="B1355" s="207"/>
      <c r="C1355" s="324" t="s">
        <v>1844</v>
      </c>
      <c r="D1355" s="324" t="s">
        <v>440</v>
      </c>
      <c r="E1355" s="325" t="s">
        <v>1845</v>
      </c>
      <c r="F1355" s="326" t="s">
        <v>1846</v>
      </c>
      <c r="G1355" s="327" t="s">
        <v>906</v>
      </c>
      <c r="H1355" s="328">
        <v>197.346</v>
      </c>
      <c r="I1355" s="928"/>
      <c r="J1355" s="329">
        <f>ROUND(I1355*H1355,2)</f>
        <v>0</v>
      </c>
      <c r="K1355" s="326" t="s">
        <v>183</v>
      </c>
      <c r="L1355" s="330"/>
      <c r="M1355" s="331" t="s">
        <v>5</v>
      </c>
      <c r="N1355" s="332" t="s">
        <v>39</v>
      </c>
      <c r="O1355" s="294">
        <v>0</v>
      </c>
      <c r="P1355" s="294">
        <f>O1355*H1355</f>
        <v>0</v>
      </c>
      <c r="Q1355" s="294">
        <v>5.0000000000000001E-3</v>
      </c>
      <c r="R1355" s="294">
        <f>Q1355*H1355</f>
        <v>0.98673</v>
      </c>
      <c r="S1355" s="294">
        <v>0</v>
      </c>
      <c r="T1355" s="295">
        <f>S1355*H1355</f>
        <v>0</v>
      </c>
      <c r="AR1355" s="196" t="s">
        <v>351</v>
      </c>
      <c r="AT1355" s="196" t="s">
        <v>440</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278</v>
      </c>
      <c r="BM1355" s="196" t="s">
        <v>1847</v>
      </c>
    </row>
    <row r="1356" spans="2:65" s="921" customFormat="1" ht="25.5" customHeight="1">
      <c r="B1356" s="207"/>
      <c r="C1356" s="286" t="s">
        <v>1848</v>
      </c>
      <c r="D1356" s="286" t="s">
        <v>179</v>
      </c>
      <c r="E1356" s="287" t="s">
        <v>1849</v>
      </c>
      <c r="F1356" s="288" t="s">
        <v>1850</v>
      </c>
      <c r="G1356" s="289" t="s">
        <v>906</v>
      </c>
      <c r="H1356" s="290">
        <v>4.5199999999999996</v>
      </c>
      <c r="I1356" s="926"/>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278</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278</v>
      </c>
      <c r="BM1356" s="196" t="s">
        <v>1851</v>
      </c>
    </row>
    <row r="1357" spans="2:65" s="302" customFormat="1">
      <c r="B1357" s="301"/>
      <c r="D1357" s="297" t="s">
        <v>188</v>
      </c>
      <c r="E1357" s="303" t="s">
        <v>5</v>
      </c>
      <c r="F1357" s="304" t="s">
        <v>1852</v>
      </c>
      <c r="H1357" s="305">
        <v>4.5199999999999996</v>
      </c>
      <c r="L1357" s="301"/>
      <c r="M1357" s="306"/>
      <c r="N1357" s="307"/>
      <c r="O1357" s="307"/>
      <c r="P1357" s="307"/>
      <c r="Q1357" s="307"/>
      <c r="R1357" s="307"/>
      <c r="S1357" s="307"/>
      <c r="T1357" s="308"/>
      <c r="AT1357" s="303" t="s">
        <v>188</v>
      </c>
      <c r="AU1357" s="303" t="s">
        <v>77</v>
      </c>
      <c r="AV1357" s="302" t="s">
        <v>77</v>
      </c>
      <c r="AW1357" s="302" t="s">
        <v>31</v>
      </c>
      <c r="AX1357" s="302" t="s">
        <v>68</v>
      </c>
      <c r="AY1357" s="303" t="s">
        <v>177</v>
      </c>
    </row>
    <row r="1358" spans="2:65" s="310" customFormat="1">
      <c r="B1358" s="309"/>
      <c r="D1358" s="297" t="s">
        <v>188</v>
      </c>
      <c r="E1358" s="311" t="s">
        <v>5</v>
      </c>
      <c r="F1358" s="312" t="s">
        <v>1853</v>
      </c>
      <c r="H1358" s="311" t="s">
        <v>5</v>
      </c>
      <c r="L1358" s="309"/>
      <c r="M1358" s="313"/>
      <c r="N1358" s="314"/>
      <c r="O1358" s="314"/>
      <c r="P1358" s="314"/>
      <c r="Q1358" s="314"/>
      <c r="R1358" s="314"/>
      <c r="S1358" s="314"/>
      <c r="T1358" s="315"/>
      <c r="AT1358" s="311" t="s">
        <v>188</v>
      </c>
      <c r="AU1358" s="311" t="s">
        <v>77</v>
      </c>
      <c r="AV1358" s="310" t="s">
        <v>75</v>
      </c>
      <c r="AW1358" s="310" t="s">
        <v>31</v>
      </c>
      <c r="AX1358" s="310" t="s">
        <v>68</v>
      </c>
      <c r="AY1358" s="311" t="s">
        <v>177</v>
      </c>
    </row>
    <row r="1359" spans="2:65" s="317" customFormat="1">
      <c r="B1359" s="316"/>
      <c r="D1359" s="297" t="s">
        <v>188</v>
      </c>
      <c r="E1359" s="318" t="s">
        <v>5</v>
      </c>
      <c r="F1359" s="319" t="s">
        <v>191</v>
      </c>
      <c r="H1359" s="320">
        <v>4.5199999999999996</v>
      </c>
      <c r="L1359" s="316"/>
      <c r="M1359" s="321"/>
      <c r="N1359" s="322"/>
      <c r="O1359" s="322"/>
      <c r="P1359" s="322"/>
      <c r="Q1359" s="322"/>
      <c r="R1359" s="322"/>
      <c r="S1359" s="322"/>
      <c r="T1359" s="323"/>
      <c r="AT1359" s="318" t="s">
        <v>188</v>
      </c>
      <c r="AU1359" s="318" t="s">
        <v>77</v>
      </c>
      <c r="AV1359" s="317" t="s">
        <v>184</v>
      </c>
      <c r="AW1359" s="317" t="s">
        <v>31</v>
      </c>
      <c r="AX1359" s="317" t="s">
        <v>75</v>
      </c>
      <c r="AY1359" s="318" t="s">
        <v>177</v>
      </c>
    </row>
    <row r="1360" spans="2:65" s="921" customFormat="1" ht="16.5" customHeight="1">
      <c r="B1360" s="207"/>
      <c r="C1360" s="324" t="s">
        <v>1854</v>
      </c>
      <c r="D1360" s="324" t="s">
        <v>440</v>
      </c>
      <c r="E1360" s="325" t="s">
        <v>1855</v>
      </c>
      <c r="F1360" s="326" t="s">
        <v>1856</v>
      </c>
      <c r="G1360" s="327" t="s">
        <v>906</v>
      </c>
      <c r="H1360" s="328">
        <v>4.5199999999999996</v>
      </c>
      <c r="I1360" s="928"/>
      <c r="J1360" s="329">
        <f>ROUND(I1360*H1360,2)</f>
        <v>0</v>
      </c>
      <c r="K1360" s="326" t="s">
        <v>183</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351</v>
      </c>
      <c r="AT1360" s="196" t="s">
        <v>440</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278</v>
      </c>
      <c r="BM1360" s="196" t="s">
        <v>1857</v>
      </c>
    </row>
    <row r="1361" spans="2:65" s="921" customFormat="1" ht="16.5" customHeight="1">
      <c r="B1361" s="207"/>
      <c r="C1361" s="286" t="s">
        <v>1858</v>
      </c>
      <c r="D1361" s="286" t="s">
        <v>179</v>
      </c>
      <c r="E1361" s="287" t="s">
        <v>1859</v>
      </c>
      <c r="F1361" s="288" t="s">
        <v>1860</v>
      </c>
      <c r="G1361" s="289" t="s">
        <v>194</v>
      </c>
      <c r="H1361" s="290">
        <v>3</v>
      </c>
      <c r="I1361" s="926"/>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278</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278</v>
      </c>
      <c r="BM1361" s="196" t="s">
        <v>1861</v>
      </c>
    </row>
    <row r="1362" spans="2:65" s="302" customFormat="1">
      <c r="B1362" s="301"/>
      <c r="D1362" s="297" t="s">
        <v>188</v>
      </c>
      <c r="E1362" s="303" t="s">
        <v>5</v>
      </c>
      <c r="F1362" s="304" t="s">
        <v>197</v>
      </c>
      <c r="H1362" s="305">
        <v>3</v>
      </c>
      <c r="L1362" s="301"/>
      <c r="M1362" s="306"/>
      <c r="N1362" s="307"/>
      <c r="O1362" s="307"/>
      <c r="P1362" s="307"/>
      <c r="Q1362" s="307"/>
      <c r="R1362" s="307"/>
      <c r="S1362" s="307"/>
      <c r="T1362" s="308"/>
      <c r="AT1362" s="303" t="s">
        <v>188</v>
      </c>
      <c r="AU1362" s="303" t="s">
        <v>77</v>
      </c>
      <c r="AV1362" s="302" t="s">
        <v>77</v>
      </c>
      <c r="AW1362" s="302" t="s">
        <v>31</v>
      </c>
      <c r="AX1362" s="302" t="s">
        <v>75</v>
      </c>
      <c r="AY1362" s="303" t="s">
        <v>177</v>
      </c>
    </row>
    <row r="1363" spans="2:65" s="921" customFormat="1" ht="25.5" customHeight="1">
      <c r="B1363" s="207"/>
      <c r="C1363" s="324" t="s">
        <v>1862</v>
      </c>
      <c r="D1363" s="324" t="s">
        <v>440</v>
      </c>
      <c r="E1363" s="325" t="s">
        <v>1863</v>
      </c>
      <c r="F1363" s="326" t="s">
        <v>1864</v>
      </c>
      <c r="G1363" s="327" t="s">
        <v>194</v>
      </c>
      <c r="H1363" s="328">
        <v>2</v>
      </c>
      <c r="I1363" s="928"/>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351</v>
      </c>
      <c r="AT1363" s="196" t="s">
        <v>440</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278</v>
      </c>
      <c r="BM1363" s="196" t="s">
        <v>1865</v>
      </c>
    </row>
    <row r="1364" spans="2:65" s="921" customFormat="1" ht="25.5" customHeight="1">
      <c r="B1364" s="207"/>
      <c r="C1364" s="324" t="s">
        <v>1866</v>
      </c>
      <c r="D1364" s="324" t="s">
        <v>440</v>
      </c>
      <c r="E1364" s="325" t="s">
        <v>1867</v>
      </c>
      <c r="F1364" s="326" t="s">
        <v>1868</v>
      </c>
      <c r="G1364" s="327" t="s">
        <v>194</v>
      </c>
      <c r="H1364" s="328">
        <v>1</v>
      </c>
      <c r="I1364" s="928"/>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351</v>
      </c>
      <c r="AT1364" s="196" t="s">
        <v>440</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278</v>
      </c>
      <c r="BM1364" s="196" t="s">
        <v>1869</v>
      </c>
    </row>
    <row r="1365" spans="2:65" s="921" customFormat="1" ht="38.25" customHeight="1">
      <c r="B1365" s="207"/>
      <c r="C1365" s="286" t="s">
        <v>1870</v>
      </c>
      <c r="D1365" s="286" t="s">
        <v>179</v>
      </c>
      <c r="E1365" s="287" t="s">
        <v>1871</v>
      </c>
      <c r="F1365" s="288" t="s">
        <v>1872</v>
      </c>
      <c r="G1365" s="289" t="s">
        <v>422</v>
      </c>
      <c r="H1365" s="290">
        <v>1.9630000000000001</v>
      </c>
      <c r="I1365" s="926"/>
      <c r="J1365" s="291">
        <f>ROUND(I1365*H1365,2)</f>
        <v>0</v>
      </c>
      <c r="K1365" s="288" t="s">
        <v>183</v>
      </c>
      <c r="L1365" s="207"/>
      <c r="M1365" s="292" t="s">
        <v>5</v>
      </c>
      <c r="N1365" s="293" t="s">
        <v>39</v>
      </c>
      <c r="O1365" s="294">
        <v>2.4470000000000001</v>
      </c>
      <c r="P1365" s="294">
        <f>O1365*H1365</f>
        <v>4.8034610000000004</v>
      </c>
      <c r="Q1365" s="294">
        <v>0</v>
      </c>
      <c r="R1365" s="294">
        <f>Q1365*H1365</f>
        <v>0</v>
      </c>
      <c r="S1365" s="294">
        <v>0</v>
      </c>
      <c r="T1365" s="295">
        <f>S1365*H1365</f>
        <v>0</v>
      </c>
      <c r="AR1365" s="196" t="s">
        <v>278</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278</v>
      </c>
      <c r="BM1365" s="196" t="s">
        <v>1873</v>
      </c>
    </row>
    <row r="1366" spans="2:65" s="921" customFormat="1" ht="121.5">
      <c r="B1366" s="207"/>
      <c r="D1366" s="297" t="s">
        <v>186</v>
      </c>
      <c r="F1366" s="298" t="s">
        <v>1874</v>
      </c>
      <c r="L1366" s="207"/>
      <c r="M1366" s="299"/>
      <c r="N1366" s="925"/>
      <c r="O1366" s="925"/>
      <c r="P1366" s="925"/>
      <c r="Q1366" s="925"/>
      <c r="R1366" s="925"/>
      <c r="S1366" s="925"/>
      <c r="T1366" s="300"/>
      <c r="AT1366" s="196" t="s">
        <v>186</v>
      </c>
      <c r="AU1366" s="196" t="s">
        <v>77</v>
      </c>
    </row>
    <row r="1367" spans="2:65" s="274" customFormat="1" ht="29.85" customHeight="1">
      <c r="B1367" s="273"/>
      <c r="D1367" s="275" t="s">
        <v>67</v>
      </c>
      <c r="E1367" s="284" t="s">
        <v>1875</v>
      </c>
      <c r="F1367" s="284" t="s">
        <v>1876</v>
      </c>
      <c r="J1367" s="285">
        <f>BK1367</f>
        <v>0</v>
      </c>
      <c r="L1367" s="273"/>
      <c r="M1367" s="278"/>
      <c r="N1367" s="279"/>
      <c r="O1367" s="279"/>
      <c r="P1367" s="280">
        <f>SUM(P1368:P1588)</f>
        <v>1813.130482</v>
      </c>
      <c r="Q1367" s="279"/>
      <c r="R1367" s="280">
        <f>SUM(R1368:R1588)</f>
        <v>17.083914519999997</v>
      </c>
      <c r="S1367" s="279"/>
      <c r="T1367" s="281">
        <f>SUM(T1368:T1588)</f>
        <v>0</v>
      </c>
      <c r="AR1367" s="275" t="s">
        <v>77</v>
      </c>
      <c r="AT1367" s="282" t="s">
        <v>67</v>
      </c>
      <c r="AU1367" s="282" t="s">
        <v>75</v>
      </c>
      <c r="AY1367" s="275" t="s">
        <v>177</v>
      </c>
      <c r="BK1367" s="283">
        <f>SUM(BK1368:BK1588)</f>
        <v>0</v>
      </c>
    </row>
    <row r="1368" spans="2:65" s="921" customFormat="1" ht="25.5" customHeight="1">
      <c r="B1368" s="207"/>
      <c r="C1368" s="286" t="s">
        <v>1877</v>
      </c>
      <c r="D1368" s="286" t="s">
        <v>179</v>
      </c>
      <c r="E1368" s="287" t="s">
        <v>1878</v>
      </c>
      <c r="F1368" s="288" t="s">
        <v>1879</v>
      </c>
      <c r="G1368" s="289" t="s">
        <v>182</v>
      </c>
      <c r="H1368" s="290">
        <v>26.43</v>
      </c>
      <c r="I1368" s="926"/>
      <c r="J1368" s="291">
        <f>ROUND(I1368*H1368,2)</f>
        <v>0</v>
      </c>
      <c r="K1368" s="288" t="s">
        <v>183</v>
      </c>
      <c r="L1368" s="207"/>
      <c r="M1368" s="292" t="s">
        <v>5</v>
      </c>
      <c r="N1368" s="293" t="s">
        <v>39</v>
      </c>
      <c r="O1368" s="294">
        <v>0.56399999999999995</v>
      </c>
      <c r="P1368" s="294">
        <f>O1368*H1368</f>
        <v>14.906519999999999</v>
      </c>
      <c r="Q1368" s="294">
        <v>5.0000000000000002E-5</v>
      </c>
      <c r="R1368" s="294">
        <f>Q1368*H1368</f>
        <v>1.3215E-3</v>
      </c>
      <c r="S1368" s="294">
        <v>0</v>
      </c>
      <c r="T1368" s="295">
        <f>S1368*H1368</f>
        <v>0</v>
      </c>
      <c r="AR1368" s="196" t="s">
        <v>278</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278</v>
      </c>
      <c r="BM1368" s="196" t="s">
        <v>1880</v>
      </c>
    </row>
    <row r="1369" spans="2:65" s="921" customFormat="1" ht="162">
      <c r="B1369" s="207"/>
      <c r="D1369" s="297" t="s">
        <v>186</v>
      </c>
      <c r="F1369" s="298" t="s">
        <v>1881</v>
      </c>
      <c r="L1369" s="207"/>
      <c r="M1369" s="299"/>
      <c r="N1369" s="925"/>
      <c r="O1369" s="925"/>
      <c r="P1369" s="925"/>
      <c r="Q1369" s="925"/>
      <c r="R1369" s="925"/>
      <c r="S1369" s="925"/>
      <c r="T1369" s="300"/>
      <c r="AT1369" s="196" t="s">
        <v>186</v>
      </c>
      <c r="AU1369" s="196" t="s">
        <v>77</v>
      </c>
    </row>
    <row r="1370" spans="2:65" s="302" customFormat="1">
      <c r="B1370" s="301"/>
      <c r="D1370" s="297" t="s">
        <v>188</v>
      </c>
      <c r="E1370" s="303" t="s">
        <v>5</v>
      </c>
      <c r="F1370" s="304" t="s">
        <v>1882</v>
      </c>
      <c r="H1370" s="305">
        <v>14.28</v>
      </c>
      <c r="L1370" s="301"/>
      <c r="M1370" s="306"/>
      <c r="N1370" s="307"/>
      <c r="O1370" s="307"/>
      <c r="P1370" s="307"/>
      <c r="Q1370" s="307"/>
      <c r="R1370" s="307"/>
      <c r="S1370" s="307"/>
      <c r="T1370" s="308"/>
      <c r="AT1370" s="303" t="s">
        <v>188</v>
      </c>
      <c r="AU1370" s="303" t="s">
        <v>77</v>
      </c>
      <c r="AV1370" s="302" t="s">
        <v>77</v>
      </c>
      <c r="AW1370" s="302" t="s">
        <v>31</v>
      </c>
      <c r="AX1370" s="302" t="s">
        <v>68</v>
      </c>
      <c r="AY1370" s="303" t="s">
        <v>177</v>
      </c>
    </row>
    <row r="1371" spans="2:65" s="310" customFormat="1">
      <c r="B1371" s="309"/>
      <c r="D1371" s="297" t="s">
        <v>188</v>
      </c>
      <c r="E1371" s="311" t="s">
        <v>5</v>
      </c>
      <c r="F1371" s="312" t="s">
        <v>1883</v>
      </c>
      <c r="H1371" s="311" t="s">
        <v>5</v>
      </c>
      <c r="L1371" s="309"/>
      <c r="M1371" s="313"/>
      <c r="N1371" s="314"/>
      <c r="O1371" s="314"/>
      <c r="P1371" s="314"/>
      <c r="Q1371" s="314"/>
      <c r="R1371" s="314"/>
      <c r="S1371" s="314"/>
      <c r="T1371" s="315"/>
      <c r="AT1371" s="311" t="s">
        <v>188</v>
      </c>
      <c r="AU1371" s="311" t="s">
        <v>77</v>
      </c>
      <c r="AV1371" s="310" t="s">
        <v>75</v>
      </c>
      <c r="AW1371" s="310" t="s">
        <v>31</v>
      </c>
      <c r="AX1371" s="310" t="s">
        <v>68</v>
      </c>
      <c r="AY1371" s="311" t="s">
        <v>177</v>
      </c>
    </row>
    <row r="1372" spans="2:65" s="302" customFormat="1">
      <c r="B1372" s="301"/>
      <c r="D1372" s="297" t="s">
        <v>188</v>
      </c>
      <c r="E1372" s="303" t="s">
        <v>5</v>
      </c>
      <c r="F1372" s="304" t="s">
        <v>1884</v>
      </c>
      <c r="H1372" s="305">
        <v>12.15</v>
      </c>
      <c r="L1372" s="301"/>
      <c r="M1372" s="306"/>
      <c r="N1372" s="307"/>
      <c r="O1372" s="307"/>
      <c r="P1372" s="307"/>
      <c r="Q1372" s="307"/>
      <c r="R1372" s="307"/>
      <c r="S1372" s="307"/>
      <c r="T1372" s="308"/>
      <c r="AT1372" s="303" t="s">
        <v>188</v>
      </c>
      <c r="AU1372" s="303" t="s">
        <v>77</v>
      </c>
      <c r="AV1372" s="302" t="s">
        <v>77</v>
      </c>
      <c r="AW1372" s="302" t="s">
        <v>31</v>
      </c>
      <c r="AX1372" s="302" t="s">
        <v>68</v>
      </c>
      <c r="AY1372" s="303" t="s">
        <v>177</v>
      </c>
    </row>
    <row r="1373" spans="2:65" s="310" customFormat="1">
      <c r="B1373" s="309"/>
      <c r="D1373" s="297" t="s">
        <v>188</v>
      </c>
      <c r="E1373" s="311" t="s">
        <v>5</v>
      </c>
      <c r="F1373" s="312" t="s">
        <v>1885</v>
      </c>
      <c r="H1373" s="311" t="s">
        <v>5</v>
      </c>
      <c r="L1373" s="309"/>
      <c r="M1373" s="313"/>
      <c r="N1373" s="314"/>
      <c r="O1373" s="314"/>
      <c r="P1373" s="314"/>
      <c r="Q1373" s="314"/>
      <c r="R1373" s="314"/>
      <c r="S1373" s="314"/>
      <c r="T1373" s="315"/>
      <c r="AT1373" s="311" t="s">
        <v>188</v>
      </c>
      <c r="AU1373" s="311" t="s">
        <v>77</v>
      </c>
      <c r="AV1373" s="310" t="s">
        <v>75</v>
      </c>
      <c r="AW1373" s="310" t="s">
        <v>31</v>
      </c>
      <c r="AX1373" s="310" t="s">
        <v>68</v>
      </c>
      <c r="AY1373" s="311" t="s">
        <v>177</v>
      </c>
    </row>
    <row r="1374" spans="2:65" s="317" customFormat="1">
      <c r="B1374" s="316"/>
      <c r="D1374" s="297" t="s">
        <v>188</v>
      </c>
      <c r="E1374" s="318" t="s">
        <v>5</v>
      </c>
      <c r="F1374" s="319" t="s">
        <v>191</v>
      </c>
      <c r="H1374" s="320">
        <v>26.43</v>
      </c>
      <c r="L1374" s="316"/>
      <c r="M1374" s="321"/>
      <c r="N1374" s="322"/>
      <c r="O1374" s="322"/>
      <c r="P1374" s="322"/>
      <c r="Q1374" s="322"/>
      <c r="R1374" s="322"/>
      <c r="S1374" s="322"/>
      <c r="T1374" s="323"/>
      <c r="AT1374" s="318" t="s">
        <v>188</v>
      </c>
      <c r="AU1374" s="318" t="s">
        <v>77</v>
      </c>
      <c r="AV1374" s="317" t="s">
        <v>184</v>
      </c>
      <c r="AW1374" s="317" t="s">
        <v>31</v>
      </c>
      <c r="AX1374" s="317" t="s">
        <v>75</v>
      </c>
      <c r="AY1374" s="318" t="s">
        <v>177</v>
      </c>
    </row>
    <row r="1375" spans="2:65" s="921" customFormat="1" ht="25.5" customHeight="1">
      <c r="B1375" s="207"/>
      <c r="C1375" s="324" t="s">
        <v>1886</v>
      </c>
      <c r="D1375" s="324" t="s">
        <v>440</v>
      </c>
      <c r="E1375" s="325" t="s">
        <v>1887</v>
      </c>
      <c r="F1375" s="326" t="s">
        <v>1888</v>
      </c>
      <c r="G1375" s="327" t="s">
        <v>194</v>
      </c>
      <c r="H1375" s="328">
        <v>1</v>
      </c>
      <c r="I1375" s="928"/>
      <c r="J1375" s="329">
        <f>ROUND(I1375*H1375,2)</f>
        <v>0</v>
      </c>
      <c r="K1375" s="326" t="s">
        <v>5</v>
      </c>
      <c r="L1375" s="330"/>
      <c r="M1375" s="331" t="s">
        <v>5</v>
      </c>
      <c r="N1375" s="332" t="s">
        <v>39</v>
      </c>
      <c r="O1375" s="294">
        <v>0</v>
      </c>
      <c r="P1375" s="294">
        <f>O1375*H1375</f>
        <v>0</v>
      </c>
      <c r="Q1375" s="294">
        <v>3.5999999999999997E-2</v>
      </c>
      <c r="R1375" s="294">
        <f>Q1375*H1375</f>
        <v>3.5999999999999997E-2</v>
      </c>
      <c r="S1375" s="294">
        <v>0</v>
      </c>
      <c r="T1375" s="295">
        <f>S1375*H1375</f>
        <v>0</v>
      </c>
      <c r="AR1375" s="196" t="s">
        <v>351</v>
      </c>
      <c r="AT1375" s="196" t="s">
        <v>440</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278</v>
      </c>
      <c r="BM1375" s="196" t="s">
        <v>1889</v>
      </c>
    </row>
    <row r="1376" spans="2:65" s="921" customFormat="1" ht="25.5" customHeight="1">
      <c r="B1376" s="207"/>
      <c r="C1376" s="324" t="s">
        <v>1890</v>
      </c>
      <c r="D1376" s="324" t="s">
        <v>440</v>
      </c>
      <c r="E1376" s="325" t="s">
        <v>1891</v>
      </c>
      <c r="F1376" s="326" t="s">
        <v>1892</v>
      </c>
      <c r="G1376" s="327" t="s">
        <v>194</v>
      </c>
      <c r="H1376" s="328">
        <v>1</v>
      </c>
      <c r="I1376" s="928"/>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351</v>
      </c>
      <c r="AT1376" s="196" t="s">
        <v>440</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278</v>
      </c>
      <c r="BM1376" s="196" t="s">
        <v>1893</v>
      </c>
    </row>
    <row r="1377" spans="2:65" s="921" customFormat="1" ht="16.5" customHeight="1">
      <c r="B1377" s="207"/>
      <c r="C1377" s="286" t="s">
        <v>1894</v>
      </c>
      <c r="D1377" s="286" t="s">
        <v>179</v>
      </c>
      <c r="E1377" s="287" t="s">
        <v>1895</v>
      </c>
      <c r="F1377" s="288" t="s">
        <v>1896</v>
      </c>
      <c r="G1377" s="289" t="s">
        <v>182</v>
      </c>
      <c r="H1377" s="290">
        <v>56.231999999999999</v>
      </c>
      <c r="I1377" s="926"/>
      <c r="J1377" s="291">
        <f>ROUND(I1377*H1377,2)</f>
        <v>0</v>
      </c>
      <c r="K1377" s="288" t="s">
        <v>183</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278</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278</v>
      </c>
      <c r="BM1377" s="196" t="s">
        <v>1897</v>
      </c>
    </row>
    <row r="1378" spans="2:65" s="921" customFormat="1" ht="229.5">
      <c r="B1378" s="207"/>
      <c r="D1378" s="297" t="s">
        <v>186</v>
      </c>
      <c r="F1378" s="298" t="s">
        <v>1898</v>
      </c>
      <c r="L1378" s="207"/>
      <c r="M1378" s="299"/>
      <c r="N1378" s="925"/>
      <c r="O1378" s="925"/>
      <c r="P1378" s="925"/>
      <c r="Q1378" s="925"/>
      <c r="R1378" s="925"/>
      <c r="S1378" s="925"/>
      <c r="T1378" s="300"/>
      <c r="AT1378" s="196" t="s">
        <v>186</v>
      </c>
      <c r="AU1378" s="196" t="s">
        <v>77</v>
      </c>
    </row>
    <row r="1379" spans="2:65" s="310" customFormat="1">
      <c r="B1379" s="309"/>
      <c r="D1379" s="297" t="s">
        <v>188</v>
      </c>
      <c r="E1379" s="311" t="s">
        <v>5</v>
      </c>
      <c r="F1379" s="312" t="s">
        <v>1899</v>
      </c>
      <c r="H1379" s="311" t="s">
        <v>5</v>
      </c>
      <c r="L1379" s="309"/>
      <c r="M1379" s="313"/>
      <c r="N1379" s="314"/>
      <c r="O1379" s="314"/>
      <c r="P1379" s="314"/>
      <c r="Q1379" s="314"/>
      <c r="R1379" s="314"/>
      <c r="S1379" s="314"/>
      <c r="T1379" s="315"/>
      <c r="AT1379" s="311" t="s">
        <v>188</v>
      </c>
      <c r="AU1379" s="311" t="s">
        <v>77</v>
      </c>
      <c r="AV1379" s="310" t="s">
        <v>75</v>
      </c>
      <c r="AW1379" s="310" t="s">
        <v>31</v>
      </c>
      <c r="AX1379" s="310" t="s">
        <v>68</v>
      </c>
      <c r="AY1379" s="311" t="s">
        <v>177</v>
      </c>
    </row>
    <row r="1380" spans="2:65" s="302" customFormat="1">
      <c r="B1380" s="301"/>
      <c r="D1380" s="297" t="s">
        <v>188</v>
      </c>
      <c r="E1380" s="303" t="s">
        <v>5</v>
      </c>
      <c r="F1380" s="304" t="s">
        <v>1900</v>
      </c>
      <c r="H1380" s="305">
        <v>56.231999999999999</v>
      </c>
      <c r="L1380" s="301"/>
      <c r="M1380" s="306"/>
      <c r="N1380" s="307"/>
      <c r="O1380" s="307"/>
      <c r="P1380" s="307"/>
      <c r="Q1380" s="307"/>
      <c r="R1380" s="307"/>
      <c r="S1380" s="307"/>
      <c r="T1380" s="308"/>
      <c r="AT1380" s="303" t="s">
        <v>188</v>
      </c>
      <c r="AU1380" s="303" t="s">
        <v>77</v>
      </c>
      <c r="AV1380" s="302" t="s">
        <v>77</v>
      </c>
      <c r="AW1380" s="302" t="s">
        <v>31</v>
      </c>
      <c r="AX1380" s="302" t="s">
        <v>68</v>
      </c>
      <c r="AY1380" s="303" t="s">
        <v>177</v>
      </c>
    </row>
    <row r="1381" spans="2:65" s="317" customFormat="1">
      <c r="B1381" s="316"/>
      <c r="D1381" s="297" t="s">
        <v>188</v>
      </c>
      <c r="E1381" s="318" t="s">
        <v>5</v>
      </c>
      <c r="F1381" s="319" t="s">
        <v>191</v>
      </c>
      <c r="H1381" s="320">
        <v>56.231999999999999</v>
      </c>
      <c r="L1381" s="316"/>
      <c r="M1381" s="321"/>
      <c r="N1381" s="322"/>
      <c r="O1381" s="322"/>
      <c r="P1381" s="322"/>
      <c r="Q1381" s="322"/>
      <c r="R1381" s="322"/>
      <c r="S1381" s="322"/>
      <c r="T1381" s="323"/>
      <c r="AT1381" s="318" t="s">
        <v>188</v>
      </c>
      <c r="AU1381" s="318" t="s">
        <v>77</v>
      </c>
      <c r="AV1381" s="317" t="s">
        <v>184</v>
      </c>
      <c r="AW1381" s="317" t="s">
        <v>31</v>
      </c>
      <c r="AX1381" s="317" t="s">
        <v>75</v>
      </c>
      <c r="AY1381" s="318" t="s">
        <v>177</v>
      </c>
    </row>
    <row r="1382" spans="2:65" s="921" customFormat="1" ht="25.5" customHeight="1">
      <c r="B1382" s="207"/>
      <c r="C1382" s="324" t="s">
        <v>1901</v>
      </c>
      <c r="D1382" s="324" t="s">
        <v>440</v>
      </c>
      <c r="E1382" s="325" t="s">
        <v>1902</v>
      </c>
      <c r="F1382" s="326" t="s">
        <v>1903</v>
      </c>
      <c r="G1382" s="327" t="s">
        <v>194</v>
      </c>
      <c r="H1382" s="328">
        <v>1</v>
      </c>
      <c r="I1382" s="928"/>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351</v>
      </c>
      <c r="AT1382" s="196" t="s">
        <v>440</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278</v>
      </c>
      <c r="BM1382" s="196" t="s">
        <v>1904</v>
      </c>
    </row>
    <row r="1383" spans="2:65" s="921" customFormat="1" ht="25.5" customHeight="1">
      <c r="B1383" s="207"/>
      <c r="C1383" s="324" t="s">
        <v>1905</v>
      </c>
      <c r="D1383" s="324" t="s">
        <v>440</v>
      </c>
      <c r="E1383" s="325" t="s">
        <v>1906</v>
      </c>
      <c r="F1383" s="326" t="s">
        <v>1907</v>
      </c>
      <c r="G1383" s="327" t="s">
        <v>194</v>
      </c>
      <c r="H1383" s="328">
        <v>4</v>
      </c>
      <c r="I1383" s="928"/>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351</v>
      </c>
      <c r="AT1383" s="196" t="s">
        <v>440</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278</v>
      </c>
      <c r="BM1383" s="196" t="s">
        <v>1908</v>
      </c>
    </row>
    <row r="1384" spans="2:65" s="921" customFormat="1" ht="25.5" customHeight="1">
      <c r="B1384" s="207"/>
      <c r="C1384" s="324" t="s">
        <v>1909</v>
      </c>
      <c r="D1384" s="324" t="s">
        <v>440</v>
      </c>
      <c r="E1384" s="325" t="s">
        <v>1910</v>
      </c>
      <c r="F1384" s="326" t="s">
        <v>1911</v>
      </c>
      <c r="G1384" s="327" t="s">
        <v>194</v>
      </c>
      <c r="H1384" s="328">
        <v>2</v>
      </c>
      <c r="I1384" s="928"/>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351</v>
      </c>
      <c r="AT1384" s="196" t="s">
        <v>440</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278</v>
      </c>
      <c r="BM1384" s="196" t="s">
        <v>1912</v>
      </c>
    </row>
    <row r="1385" spans="2:65" s="921" customFormat="1" ht="25.5" customHeight="1">
      <c r="B1385" s="207"/>
      <c r="C1385" s="324" t="s">
        <v>1913</v>
      </c>
      <c r="D1385" s="324" t="s">
        <v>440</v>
      </c>
      <c r="E1385" s="325" t="s">
        <v>1914</v>
      </c>
      <c r="F1385" s="326" t="s">
        <v>1915</v>
      </c>
      <c r="G1385" s="327" t="s">
        <v>194</v>
      </c>
      <c r="H1385" s="328">
        <v>2</v>
      </c>
      <c r="I1385" s="928"/>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351</v>
      </c>
      <c r="AT1385" s="196" t="s">
        <v>440</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278</v>
      </c>
      <c r="BM1385" s="196" t="s">
        <v>1916</v>
      </c>
    </row>
    <row r="1386" spans="2:65" s="921" customFormat="1" ht="25.5" customHeight="1">
      <c r="B1386" s="207"/>
      <c r="C1386" s="286" t="s">
        <v>1917</v>
      </c>
      <c r="D1386" s="286" t="s">
        <v>179</v>
      </c>
      <c r="E1386" s="287" t="s">
        <v>1918</v>
      </c>
      <c r="F1386" s="288" t="s">
        <v>1919</v>
      </c>
      <c r="G1386" s="289" t="s">
        <v>906</v>
      </c>
      <c r="H1386" s="290">
        <v>2.8</v>
      </c>
      <c r="I1386" s="926"/>
      <c r="J1386" s="291">
        <f>ROUND(I1386*H1386,2)</f>
        <v>0</v>
      </c>
      <c r="K1386" s="288" t="s">
        <v>183</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278</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278</v>
      </c>
      <c r="BM1386" s="196" t="s">
        <v>1920</v>
      </c>
    </row>
    <row r="1387" spans="2:65" s="921" customFormat="1" ht="121.5">
      <c r="B1387" s="207"/>
      <c r="D1387" s="297" t="s">
        <v>186</v>
      </c>
      <c r="F1387" s="298" t="s">
        <v>1921</v>
      </c>
      <c r="L1387" s="207"/>
      <c r="M1387" s="299"/>
      <c r="N1387" s="925"/>
      <c r="O1387" s="925"/>
      <c r="P1387" s="925"/>
      <c r="Q1387" s="925"/>
      <c r="R1387" s="925"/>
      <c r="S1387" s="925"/>
      <c r="T1387" s="300"/>
      <c r="AT1387" s="196" t="s">
        <v>186</v>
      </c>
      <c r="AU1387" s="196" t="s">
        <v>77</v>
      </c>
    </row>
    <row r="1388" spans="2:65" s="302" customFormat="1">
      <c r="B1388" s="301"/>
      <c r="D1388" s="297" t="s">
        <v>188</v>
      </c>
      <c r="E1388" s="303" t="s">
        <v>5</v>
      </c>
      <c r="F1388" s="304" t="s">
        <v>1922</v>
      </c>
      <c r="H1388" s="305">
        <v>2.8</v>
      </c>
      <c r="L1388" s="301"/>
      <c r="M1388" s="306"/>
      <c r="N1388" s="307"/>
      <c r="O1388" s="307"/>
      <c r="P1388" s="307"/>
      <c r="Q1388" s="307"/>
      <c r="R1388" s="307"/>
      <c r="S1388" s="307"/>
      <c r="T1388" s="308"/>
      <c r="AT1388" s="303" t="s">
        <v>188</v>
      </c>
      <c r="AU1388" s="303" t="s">
        <v>77</v>
      </c>
      <c r="AV1388" s="302" t="s">
        <v>77</v>
      </c>
      <c r="AW1388" s="302" t="s">
        <v>31</v>
      </c>
      <c r="AX1388" s="302" t="s">
        <v>68</v>
      </c>
      <c r="AY1388" s="303" t="s">
        <v>177</v>
      </c>
    </row>
    <row r="1389" spans="2:65" s="317" customFormat="1">
      <c r="B1389" s="316"/>
      <c r="D1389" s="297" t="s">
        <v>188</v>
      </c>
      <c r="E1389" s="318" t="s">
        <v>5</v>
      </c>
      <c r="F1389" s="319" t="s">
        <v>191</v>
      </c>
      <c r="H1389" s="320">
        <v>2.8</v>
      </c>
      <c r="L1389" s="316"/>
      <c r="M1389" s="321"/>
      <c r="N1389" s="322"/>
      <c r="O1389" s="322"/>
      <c r="P1389" s="322"/>
      <c r="Q1389" s="322"/>
      <c r="R1389" s="322"/>
      <c r="S1389" s="322"/>
      <c r="T1389" s="323"/>
      <c r="AT1389" s="318" t="s">
        <v>188</v>
      </c>
      <c r="AU1389" s="318" t="s">
        <v>77</v>
      </c>
      <c r="AV1389" s="317" t="s">
        <v>184</v>
      </c>
      <c r="AW1389" s="317" t="s">
        <v>31</v>
      </c>
      <c r="AX1389" s="317" t="s">
        <v>75</v>
      </c>
      <c r="AY1389" s="318" t="s">
        <v>177</v>
      </c>
    </row>
    <row r="1390" spans="2:65" s="921" customFormat="1" ht="16.5" customHeight="1">
      <c r="B1390" s="207"/>
      <c r="C1390" s="324" t="s">
        <v>1923</v>
      </c>
      <c r="D1390" s="324" t="s">
        <v>440</v>
      </c>
      <c r="E1390" s="325" t="s">
        <v>1924</v>
      </c>
      <c r="F1390" s="326" t="s">
        <v>1925</v>
      </c>
      <c r="G1390" s="327" t="s">
        <v>906</v>
      </c>
      <c r="H1390" s="328">
        <v>2.8</v>
      </c>
      <c r="I1390" s="928"/>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351</v>
      </c>
      <c r="AT1390" s="196" t="s">
        <v>440</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278</v>
      </c>
      <c r="BM1390" s="196" t="s">
        <v>1926</v>
      </c>
    </row>
    <row r="1391" spans="2:65" s="921" customFormat="1" ht="25.5" customHeight="1">
      <c r="B1391" s="207"/>
      <c r="C1391" s="286" t="s">
        <v>1927</v>
      </c>
      <c r="D1391" s="286" t="s">
        <v>179</v>
      </c>
      <c r="E1391" s="287" t="s">
        <v>1928</v>
      </c>
      <c r="F1391" s="288" t="s">
        <v>1929</v>
      </c>
      <c r="G1391" s="289" t="s">
        <v>906</v>
      </c>
      <c r="H1391" s="290">
        <v>5.45</v>
      </c>
      <c r="I1391" s="926"/>
      <c r="J1391" s="291">
        <f>ROUND(I1391*H1391,2)</f>
        <v>0</v>
      </c>
      <c r="K1391" s="288" t="s">
        <v>183</v>
      </c>
      <c r="L1391" s="207"/>
      <c r="M1391" s="292" t="s">
        <v>5</v>
      </c>
      <c r="N1391" s="293" t="s">
        <v>39</v>
      </c>
      <c r="O1391" s="294">
        <v>0.42699999999999999</v>
      </c>
      <c r="P1391" s="294">
        <f>O1391*H1391</f>
        <v>2.3271500000000001</v>
      </c>
      <c r="Q1391" s="294">
        <v>0</v>
      </c>
      <c r="R1391" s="294">
        <f>Q1391*H1391</f>
        <v>0</v>
      </c>
      <c r="S1391" s="294">
        <v>0</v>
      </c>
      <c r="T1391" s="295">
        <f>S1391*H1391</f>
        <v>0</v>
      </c>
      <c r="AR1391" s="196" t="s">
        <v>278</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278</v>
      </c>
      <c r="BM1391" s="196" t="s">
        <v>1930</v>
      </c>
    </row>
    <row r="1392" spans="2:65" s="921" customFormat="1" ht="121.5">
      <c r="B1392" s="207"/>
      <c r="D1392" s="297" t="s">
        <v>186</v>
      </c>
      <c r="F1392" s="298" t="s">
        <v>1921</v>
      </c>
      <c r="L1392" s="207"/>
      <c r="M1392" s="299"/>
      <c r="N1392" s="925"/>
      <c r="O1392" s="925"/>
      <c r="P1392" s="925"/>
      <c r="Q1392" s="925"/>
      <c r="R1392" s="925"/>
      <c r="S1392" s="925"/>
      <c r="T1392" s="300"/>
      <c r="AT1392" s="196" t="s">
        <v>186</v>
      </c>
      <c r="AU1392" s="196" t="s">
        <v>77</v>
      </c>
    </row>
    <row r="1393" spans="2:65" s="302" customFormat="1">
      <c r="B1393" s="301"/>
      <c r="D1393" s="297" t="s">
        <v>188</v>
      </c>
      <c r="E1393" s="303" t="s">
        <v>5</v>
      </c>
      <c r="F1393" s="304" t="s">
        <v>1931</v>
      </c>
      <c r="H1393" s="305">
        <v>1.35</v>
      </c>
      <c r="L1393" s="301"/>
      <c r="M1393" s="306"/>
      <c r="N1393" s="307"/>
      <c r="O1393" s="307"/>
      <c r="P1393" s="307"/>
      <c r="Q1393" s="307"/>
      <c r="R1393" s="307"/>
      <c r="S1393" s="307"/>
      <c r="T1393" s="308"/>
      <c r="AT1393" s="303" t="s">
        <v>188</v>
      </c>
      <c r="AU1393" s="303" t="s">
        <v>77</v>
      </c>
      <c r="AV1393" s="302" t="s">
        <v>77</v>
      </c>
      <c r="AW1393" s="302" t="s">
        <v>31</v>
      </c>
      <c r="AX1393" s="302" t="s">
        <v>68</v>
      </c>
      <c r="AY1393" s="303" t="s">
        <v>177</v>
      </c>
    </row>
    <row r="1394" spans="2:65" s="310" customFormat="1">
      <c r="B1394" s="309"/>
      <c r="D1394" s="297" t="s">
        <v>188</v>
      </c>
      <c r="E1394" s="311" t="s">
        <v>5</v>
      </c>
      <c r="F1394" s="312" t="s">
        <v>1932</v>
      </c>
      <c r="H1394" s="311" t="s">
        <v>5</v>
      </c>
      <c r="L1394" s="309"/>
      <c r="M1394" s="313"/>
      <c r="N1394" s="314"/>
      <c r="O1394" s="314"/>
      <c r="P1394" s="314"/>
      <c r="Q1394" s="314"/>
      <c r="R1394" s="314"/>
      <c r="S1394" s="314"/>
      <c r="T1394" s="315"/>
      <c r="AT1394" s="311" t="s">
        <v>188</v>
      </c>
      <c r="AU1394" s="311" t="s">
        <v>77</v>
      </c>
      <c r="AV1394" s="310" t="s">
        <v>75</v>
      </c>
      <c r="AW1394" s="310" t="s">
        <v>31</v>
      </c>
      <c r="AX1394" s="310" t="s">
        <v>68</v>
      </c>
      <c r="AY1394" s="311" t="s">
        <v>177</v>
      </c>
    </row>
    <row r="1395" spans="2:65" s="302" customFormat="1">
      <c r="B1395" s="301"/>
      <c r="D1395" s="297" t="s">
        <v>188</v>
      </c>
      <c r="E1395" s="303" t="s">
        <v>5</v>
      </c>
      <c r="F1395" s="304" t="s">
        <v>1933</v>
      </c>
      <c r="H1395" s="305">
        <v>4.0999999999999996</v>
      </c>
      <c r="L1395" s="301"/>
      <c r="M1395" s="306"/>
      <c r="N1395" s="307"/>
      <c r="O1395" s="307"/>
      <c r="P1395" s="307"/>
      <c r="Q1395" s="307"/>
      <c r="R1395" s="307"/>
      <c r="S1395" s="307"/>
      <c r="T1395" s="308"/>
      <c r="AT1395" s="303" t="s">
        <v>188</v>
      </c>
      <c r="AU1395" s="303" t="s">
        <v>77</v>
      </c>
      <c r="AV1395" s="302" t="s">
        <v>77</v>
      </c>
      <c r="AW1395" s="302" t="s">
        <v>31</v>
      </c>
      <c r="AX1395" s="302" t="s">
        <v>68</v>
      </c>
      <c r="AY1395" s="303" t="s">
        <v>177</v>
      </c>
    </row>
    <row r="1396" spans="2:65" s="310" customFormat="1">
      <c r="B1396" s="309"/>
      <c r="D1396" s="297" t="s">
        <v>188</v>
      </c>
      <c r="E1396" s="311" t="s">
        <v>5</v>
      </c>
      <c r="F1396" s="312" t="s">
        <v>1934</v>
      </c>
      <c r="H1396" s="311" t="s">
        <v>5</v>
      </c>
      <c r="L1396" s="309"/>
      <c r="M1396" s="313"/>
      <c r="N1396" s="314"/>
      <c r="O1396" s="314"/>
      <c r="P1396" s="314"/>
      <c r="Q1396" s="314"/>
      <c r="R1396" s="314"/>
      <c r="S1396" s="314"/>
      <c r="T1396" s="315"/>
      <c r="AT1396" s="311" t="s">
        <v>188</v>
      </c>
      <c r="AU1396" s="311" t="s">
        <v>77</v>
      </c>
      <c r="AV1396" s="310" t="s">
        <v>75</v>
      </c>
      <c r="AW1396" s="310" t="s">
        <v>31</v>
      </c>
      <c r="AX1396" s="310" t="s">
        <v>68</v>
      </c>
      <c r="AY1396" s="311" t="s">
        <v>177</v>
      </c>
    </row>
    <row r="1397" spans="2:65" s="317" customFormat="1">
      <c r="B1397" s="316"/>
      <c r="D1397" s="297" t="s">
        <v>188</v>
      </c>
      <c r="E1397" s="318" t="s">
        <v>5</v>
      </c>
      <c r="F1397" s="319" t="s">
        <v>191</v>
      </c>
      <c r="H1397" s="320">
        <v>5.45</v>
      </c>
      <c r="L1397" s="316"/>
      <c r="M1397" s="321"/>
      <c r="N1397" s="322"/>
      <c r="O1397" s="322"/>
      <c r="P1397" s="322"/>
      <c r="Q1397" s="322"/>
      <c r="R1397" s="322"/>
      <c r="S1397" s="322"/>
      <c r="T1397" s="323"/>
      <c r="AT1397" s="318" t="s">
        <v>188</v>
      </c>
      <c r="AU1397" s="318" t="s">
        <v>77</v>
      </c>
      <c r="AV1397" s="317" t="s">
        <v>184</v>
      </c>
      <c r="AW1397" s="317" t="s">
        <v>31</v>
      </c>
      <c r="AX1397" s="317" t="s">
        <v>75</v>
      </c>
      <c r="AY1397" s="318" t="s">
        <v>177</v>
      </c>
    </row>
    <row r="1398" spans="2:65" s="921" customFormat="1" ht="16.5" customHeight="1">
      <c r="B1398" s="207"/>
      <c r="C1398" s="324" t="s">
        <v>1935</v>
      </c>
      <c r="D1398" s="324" t="s">
        <v>440</v>
      </c>
      <c r="E1398" s="325" t="s">
        <v>1936</v>
      </c>
      <c r="F1398" s="326" t="s">
        <v>1937</v>
      </c>
      <c r="G1398" s="327" t="s">
        <v>906</v>
      </c>
      <c r="H1398" s="328">
        <v>5.45</v>
      </c>
      <c r="I1398" s="928"/>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351</v>
      </c>
      <c r="AT1398" s="196" t="s">
        <v>440</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278</v>
      </c>
      <c r="BM1398" s="196" t="s">
        <v>1938</v>
      </c>
    </row>
    <row r="1399" spans="2:65" s="921" customFormat="1" ht="25.5" customHeight="1">
      <c r="B1399" s="207"/>
      <c r="C1399" s="286" t="s">
        <v>1939</v>
      </c>
      <c r="D1399" s="286" t="s">
        <v>179</v>
      </c>
      <c r="E1399" s="287" t="s">
        <v>1940</v>
      </c>
      <c r="F1399" s="288" t="s">
        <v>1941</v>
      </c>
      <c r="G1399" s="289" t="s">
        <v>906</v>
      </c>
      <c r="H1399" s="290">
        <v>54.58</v>
      </c>
      <c r="I1399" s="926"/>
      <c r="J1399" s="291">
        <f>ROUND(I1399*H1399,2)</f>
        <v>0</v>
      </c>
      <c r="K1399" s="288" t="s">
        <v>183</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278</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278</v>
      </c>
      <c r="BM1399" s="196" t="s">
        <v>1942</v>
      </c>
    </row>
    <row r="1400" spans="2:65" s="921" customFormat="1" ht="121.5">
      <c r="B1400" s="207"/>
      <c r="D1400" s="297" t="s">
        <v>186</v>
      </c>
      <c r="F1400" s="298" t="s">
        <v>1921</v>
      </c>
      <c r="L1400" s="207"/>
      <c r="M1400" s="299"/>
      <c r="N1400" s="925"/>
      <c r="O1400" s="925"/>
      <c r="P1400" s="925"/>
      <c r="Q1400" s="925"/>
      <c r="R1400" s="925"/>
      <c r="S1400" s="925"/>
      <c r="T1400" s="300"/>
      <c r="AT1400" s="196" t="s">
        <v>186</v>
      </c>
      <c r="AU1400" s="196" t="s">
        <v>77</v>
      </c>
    </row>
    <row r="1401" spans="2:65" s="302" customFormat="1">
      <c r="B1401" s="301"/>
      <c r="D1401" s="297" t="s">
        <v>188</v>
      </c>
      <c r="E1401" s="303" t="s">
        <v>5</v>
      </c>
      <c r="F1401" s="304" t="s">
        <v>1943</v>
      </c>
      <c r="H1401" s="305">
        <v>14.6</v>
      </c>
      <c r="L1401" s="301"/>
      <c r="M1401" s="306"/>
      <c r="N1401" s="307"/>
      <c r="O1401" s="307"/>
      <c r="P1401" s="307"/>
      <c r="Q1401" s="307"/>
      <c r="R1401" s="307"/>
      <c r="S1401" s="307"/>
      <c r="T1401" s="308"/>
      <c r="AT1401" s="303" t="s">
        <v>188</v>
      </c>
      <c r="AU1401" s="303" t="s">
        <v>77</v>
      </c>
      <c r="AV1401" s="302" t="s">
        <v>77</v>
      </c>
      <c r="AW1401" s="302" t="s">
        <v>31</v>
      </c>
      <c r="AX1401" s="302" t="s">
        <v>68</v>
      </c>
      <c r="AY1401" s="303" t="s">
        <v>177</v>
      </c>
    </row>
    <row r="1402" spans="2:65" s="310" customFormat="1">
      <c r="B1402" s="309"/>
      <c r="D1402" s="297" t="s">
        <v>188</v>
      </c>
      <c r="E1402" s="311" t="s">
        <v>5</v>
      </c>
      <c r="F1402" s="312" t="s">
        <v>1944</v>
      </c>
      <c r="H1402" s="311" t="s">
        <v>5</v>
      </c>
      <c r="L1402" s="309"/>
      <c r="M1402" s="313"/>
      <c r="N1402" s="314"/>
      <c r="O1402" s="314"/>
      <c r="P1402" s="314"/>
      <c r="Q1402" s="314"/>
      <c r="R1402" s="314"/>
      <c r="S1402" s="314"/>
      <c r="T1402" s="315"/>
      <c r="AT1402" s="311" t="s">
        <v>188</v>
      </c>
      <c r="AU1402" s="311" t="s">
        <v>77</v>
      </c>
      <c r="AV1402" s="310" t="s">
        <v>75</v>
      </c>
      <c r="AW1402" s="310" t="s">
        <v>31</v>
      </c>
      <c r="AX1402" s="310" t="s">
        <v>68</v>
      </c>
      <c r="AY1402" s="311" t="s">
        <v>177</v>
      </c>
    </row>
    <row r="1403" spans="2:65" s="302" customFormat="1">
      <c r="B1403" s="301"/>
      <c r="D1403" s="297" t="s">
        <v>188</v>
      </c>
      <c r="E1403" s="303" t="s">
        <v>5</v>
      </c>
      <c r="F1403" s="304" t="s">
        <v>1945</v>
      </c>
      <c r="H1403" s="305">
        <v>4.5199999999999996</v>
      </c>
      <c r="L1403" s="301"/>
      <c r="M1403" s="306"/>
      <c r="N1403" s="307"/>
      <c r="O1403" s="307"/>
      <c r="P1403" s="307"/>
      <c r="Q1403" s="307"/>
      <c r="R1403" s="307"/>
      <c r="S1403" s="307"/>
      <c r="T1403" s="308"/>
      <c r="AT1403" s="303" t="s">
        <v>188</v>
      </c>
      <c r="AU1403" s="303" t="s">
        <v>77</v>
      </c>
      <c r="AV1403" s="302" t="s">
        <v>77</v>
      </c>
      <c r="AW1403" s="302" t="s">
        <v>31</v>
      </c>
      <c r="AX1403" s="302" t="s">
        <v>68</v>
      </c>
      <c r="AY1403" s="303" t="s">
        <v>177</v>
      </c>
    </row>
    <row r="1404" spans="2:65" s="310" customFormat="1">
      <c r="B1404" s="309"/>
      <c r="D1404" s="297" t="s">
        <v>188</v>
      </c>
      <c r="E1404" s="311" t="s">
        <v>5</v>
      </c>
      <c r="F1404" s="312" t="s">
        <v>1946</v>
      </c>
      <c r="H1404" s="311" t="s">
        <v>5</v>
      </c>
      <c r="L1404" s="309"/>
      <c r="M1404" s="313"/>
      <c r="N1404" s="314"/>
      <c r="O1404" s="314"/>
      <c r="P1404" s="314"/>
      <c r="Q1404" s="314"/>
      <c r="R1404" s="314"/>
      <c r="S1404" s="314"/>
      <c r="T1404" s="315"/>
      <c r="AT1404" s="311" t="s">
        <v>188</v>
      </c>
      <c r="AU1404" s="311" t="s">
        <v>77</v>
      </c>
      <c r="AV1404" s="310" t="s">
        <v>75</v>
      </c>
      <c r="AW1404" s="310" t="s">
        <v>31</v>
      </c>
      <c r="AX1404" s="310" t="s">
        <v>68</v>
      </c>
      <c r="AY1404" s="311" t="s">
        <v>177</v>
      </c>
    </row>
    <row r="1405" spans="2:65" s="302" customFormat="1">
      <c r="B1405" s="301"/>
      <c r="D1405" s="297" t="s">
        <v>188</v>
      </c>
      <c r="E1405" s="303" t="s">
        <v>5</v>
      </c>
      <c r="F1405" s="304" t="s">
        <v>1947</v>
      </c>
      <c r="H1405" s="305">
        <v>6.78</v>
      </c>
      <c r="L1405" s="301"/>
      <c r="M1405" s="306"/>
      <c r="N1405" s="307"/>
      <c r="O1405" s="307"/>
      <c r="P1405" s="307"/>
      <c r="Q1405" s="307"/>
      <c r="R1405" s="307"/>
      <c r="S1405" s="307"/>
      <c r="T1405" s="308"/>
      <c r="AT1405" s="303" t="s">
        <v>188</v>
      </c>
      <c r="AU1405" s="303" t="s">
        <v>77</v>
      </c>
      <c r="AV1405" s="302" t="s">
        <v>77</v>
      </c>
      <c r="AW1405" s="302" t="s">
        <v>31</v>
      </c>
      <c r="AX1405" s="302" t="s">
        <v>68</v>
      </c>
      <c r="AY1405" s="303" t="s">
        <v>177</v>
      </c>
    </row>
    <row r="1406" spans="2:65" s="310" customFormat="1">
      <c r="B1406" s="309"/>
      <c r="D1406" s="297" t="s">
        <v>188</v>
      </c>
      <c r="E1406" s="311" t="s">
        <v>5</v>
      </c>
      <c r="F1406" s="312" t="s">
        <v>1948</v>
      </c>
      <c r="H1406" s="311" t="s">
        <v>5</v>
      </c>
      <c r="L1406" s="309"/>
      <c r="M1406" s="313"/>
      <c r="N1406" s="314"/>
      <c r="O1406" s="314"/>
      <c r="P1406" s="314"/>
      <c r="Q1406" s="314"/>
      <c r="R1406" s="314"/>
      <c r="S1406" s="314"/>
      <c r="T1406" s="315"/>
      <c r="AT1406" s="311" t="s">
        <v>188</v>
      </c>
      <c r="AU1406" s="311" t="s">
        <v>77</v>
      </c>
      <c r="AV1406" s="310" t="s">
        <v>75</v>
      </c>
      <c r="AW1406" s="310" t="s">
        <v>31</v>
      </c>
      <c r="AX1406" s="310" t="s">
        <v>68</v>
      </c>
      <c r="AY1406" s="311" t="s">
        <v>177</v>
      </c>
    </row>
    <row r="1407" spans="2:65" s="302" customFormat="1">
      <c r="B1407" s="301"/>
      <c r="D1407" s="297" t="s">
        <v>188</v>
      </c>
      <c r="E1407" s="303" t="s">
        <v>5</v>
      </c>
      <c r="F1407" s="304" t="s">
        <v>1949</v>
      </c>
      <c r="H1407" s="305">
        <v>5.0199999999999996</v>
      </c>
      <c r="L1407" s="301"/>
      <c r="M1407" s="306"/>
      <c r="N1407" s="307"/>
      <c r="O1407" s="307"/>
      <c r="P1407" s="307"/>
      <c r="Q1407" s="307"/>
      <c r="R1407" s="307"/>
      <c r="S1407" s="307"/>
      <c r="T1407" s="308"/>
      <c r="AT1407" s="303" t="s">
        <v>188</v>
      </c>
      <c r="AU1407" s="303" t="s">
        <v>77</v>
      </c>
      <c r="AV1407" s="302" t="s">
        <v>77</v>
      </c>
      <c r="AW1407" s="302" t="s">
        <v>31</v>
      </c>
      <c r="AX1407" s="302" t="s">
        <v>68</v>
      </c>
      <c r="AY1407" s="303" t="s">
        <v>177</v>
      </c>
    </row>
    <row r="1408" spans="2:65" s="310" customFormat="1">
      <c r="B1408" s="309"/>
      <c r="D1408" s="297" t="s">
        <v>188</v>
      </c>
      <c r="E1408" s="311" t="s">
        <v>5</v>
      </c>
      <c r="F1408" s="312" t="s">
        <v>1950</v>
      </c>
      <c r="H1408" s="311" t="s">
        <v>5</v>
      </c>
      <c r="L1408" s="309"/>
      <c r="M1408" s="313"/>
      <c r="N1408" s="314"/>
      <c r="O1408" s="314"/>
      <c r="P1408" s="314"/>
      <c r="Q1408" s="314"/>
      <c r="R1408" s="314"/>
      <c r="S1408" s="314"/>
      <c r="T1408" s="315"/>
      <c r="AT1408" s="311" t="s">
        <v>188</v>
      </c>
      <c r="AU1408" s="311" t="s">
        <v>77</v>
      </c>
      <c r="AV1408" s="310" t="s">
        <v>75</v>
      </c>
      <c r="AW1408" s="310" t="s">
        <v>31</v>
      </c>
      <c r="AX1408" s="310" t="s">
        <v>68</v>
      </c>
      <c r="AY1408" s="311" t="s">
        <v>177</v>
      </c>
    </row>
    <row r="1409" spans="2:65" s="302" customFormat="1">
      <c r="B1409" s="301"/>
      <c r="D1409" s="297" t="s">
        <v>188</v>
      </c>
      <c r="E1409" s="303" t="s">
        <v>5</v>
      </c>
      <c r="F1409" s="304" t="s">
        <v>1951</v>
      </c>
      <c r="H1409" s="305">
        <v>6.76</v>
      </c>
      <c r="L1409" s="301"/>
      <c r="M1409" s="306"/>
      <c r="N1409" s="307"/>
      <c r="O1409" s="307"/>
      <c r="P1409" s="307"/>
      <c r="Q1409" s="307"/>
      <c r="R1409" s="307"/>
      <c r="S1409" s="307"/>
      <c r="T1409" s="308"/>
      <c r="AT1409" s="303" t="s">
        <v>188</v>
      </c>
      <c r="AU1409" s="303" t="s">
        <v>77</v>
      </c>
      <c r="AV1409" s="302" t="s">
        <v>77</v>
      </c>
      <c r="AW1409" s="302" t="s">
        <v>31</v>
      </c>
      <c r="AX1409" s="302" t="s">
        <v>68</v>
      </c>
      <c r="AY1409" s="303" t="s">
        <v>177</v>
      </c>
    </row>
    <row r="1410" spans="2:65" s="310" customFormat="1">
      <c r="B1410" s="309"/>
      <c r="D1410" s="297" t="s">
        <v>188</v>
      </c>
      <c r="E1410" s="311" t="s">
        <v>5</v>
      </c>
      <c r="F1410" s="312" t="s">
        <v>1952</v>
      </c>
      <c r="H1410" s="311" t="s">
        <v>5</v>
      </c>
      <c r="L1410" s="309"/>
      <c r="M1410" s="313"/>
      <c r="N1410" s="314"/>
      <c r="O1410" s="314"/>
      <c r="P1410" s="314"/>
      <c r="Q1410" s="314"/>
      <c r="R1410" s="314"/>
      <c r="S1410" s="314"/>
      <c r="T1410" s="315"/>
      <c r="AT1410" s="311" t="s">
        <v>188</v>
      </c>
      <c r="AU1410" s="311" t="s">
        <v>77</v>
      </c>
      <c r="AV1410" s="310" t="s">
        <v>75</v>
      </c>
      <c r="AW1410" s="310" t="s">
        <v>31</v>
      </c>
      <c r="AX1410" s="310" t="s">
        <v>68</v>
      </c>
      <c r="AY1410" s="311" t="s">
        <v>177</v>
      </c>
    </row>
    <row r="1411" spans="2:65" s="302" customFormat="1">
      <c r="B1411" s="301"/>
      <c r="D1411" s="297" t="s">
        <v>188</v>
      </c>
      <c r="E1411" s="303" t="s">
        <v>5</v>
      </c>
      <c r="F1411" s="304" t="s">
        <v>1953</v>
      </c>
      <c r="H1411" s="305">
        <v>6.25</v>
      </c>
      <c r="L1411" s="301"/>
      <c r="M1411" s="306"/>
      <c r="N1411" s="307"/>
      <c r="O1411" s="307"/>
      <c r="P1411" s="307"/>
      <c r="Q1411" s="307"/>
      <c r="R1411" s="307"/>
      <c r="S1411" s="307"/>
      <c r="T1411" s="308"/>
      <c r="AT1411" s="303" t="s">
        <v>188</v>
      </c>
      <c r="AU1411" s="303" t="s">
        <v>77</v>
      </c>
      <c r="AV1411" s="302" t="s">
        <v>77</v>
      </c>
      <c r="AW1411" s="302" t="s">
        <v>31</v>
      </c>
      <c r="AX1411" s="302" t="s">
        <v>68</v>
      </c>
      <c r="AY1411" s="303" t="s">
        <v>177</v>
      </c>
    </row>
    <row r="1412" spans="2:65" s="310" customFormat="1">
      <c r="B1412" s="309"/>
      <c r="D1412" s="297" t="s">
        <v>188</v>
      </c>
      <c r="E1412" s="311" t="s">
        <v>5</v>
      </c>
      <c r="F1412" s="312" t="s">
        <v>1954</v>
      </c>
      <c r="H1412" s="311" t="s">
        <v>5</v>
      </c>
      <c r="L1412" s="309"/>
      <c r="M1412" s="313"/>
      <c r="N1412" s="314"/>
      <c r="O1412" s="314"/>
      <c r="P1412" s="314"/>
      <c r="Q1412" s="314"/>
      <c r="R1412" s="314"/>
      <c r="S1412" s="314"/>
      <c r="T1412" s="315"/>
      <c r="AT1412" s="311" t="s">
        <v>188</v>
      </c>
      <c r="AU1412" s="311" t="s">
        <v>77</v>
      </c>
      <c r="AV1412" s="310" t="s">
        <v>75</v>
      </c>
      <c r="AW1412" s="310" t="s">
        <v>31</v>
      </c>
      <c r="AX1412" s="310" t="s">
        <v>68</v>
      </c>
      <c r="AY1412" s="311" t="s">
        <v>177</v>
      </c>
    </row>
    <row r="1413" spans="2:65" s="302" customFormat="1">
      <c r="B1413" s="301"/>
      <c r="D1413" s="297" t="s">
        <v>188</v>
      </c>
      <c r="E1413" s="303" t="s">
        <v>5</v>
      </c>
      <c r="F1413" s="304" t="s">
        <v>1955</v>
      </c>
      <c r="H1413" s="305">
        <v>3.0550000000000002</v>
      </c>
      <c r="L1413" s="301"/>
      <c r="M1413" s="306"/>
      <c r="N1413" s="307"/>
      <c r="O1413" s="307"/>
      <c r="P1413" s="307"/>
      <c r="Q1413" s="307"/>
      <c r="R1413" s="307"/>
      <c r="S1413" s="307"/>
      <c r="T1413" s="308"/>
      <c r="AT1413" s="303" t="s">
        <v>188</v>
      </c>
      <c r="AU1413" s="303" t="s">
        <v>77</v>
      </c>
      <c r="AV1413" s="302" t="s">
        <v>77</v>
      </c>
      <c r="AW1413" s="302" t="s">
        <v>31</v>
      </c>
      <c r="AX1413" s="302" t="s">
        <v>68</v>
      </c>
      <c r="AY1413" s="303" t="s">
        <v>177</v>
      </c>
    </row>
    <row r="1414" spans="2:65" s="310" customFormat="1">
      <c r="B1414" s="309"/>
      <c r="D1414" s="297" t="s">
        <v>188</v>
      </c>
      <c r="E1414" s="311" t="s">
        <v>5</v>
      </c>
      <c r="F1414" s="312" t="s">
        <v>1956</v>
      </c>
      <c r="H1414" s="311" t="s">
        <v>5</v>
      </c>
      <c r="L1414" s="309"/>
      <c r="M1414" s="313"/>
      <c r="N1414" s="314"/>
      <c r="O1414" s="314"/>
      <c r="P1414" s="314"/>
      <c r="Q1414" s="314"/>
      <c r="R1414" s="314"/>
      <c r="S1414" s="314"/>
      <c r="T1414" s="315"/>
      <c r="AT1414" s="311" t="s">
        <v>188</v>
      </c>
      <c r="AU1414" s="311" t="s">
        <v>77</v>
      </c>
      <c r="AV1414" s="310" t="s">
        <v>75</v>
      </c>
      <c r="AW1414" s="310" t="s">
        <v>31</v>
      </c>
      <c r="AX1414" s="310" t="s">
        <v>68</v>
      </c>
      <c r="AY1414" s="311" t="s">
        <v>177</v>
      </c>
    </row>
    <row r="1415" spans="2:65" s="302" customFormat="1">
      <c r="B1415" s="301"/>
      <c r="D1415" s="297" t="s">
        <v>188</v>
      </c>
      <c r="E1415" s="303" t="s">
        <v>5</v>
      </c>
      <c r="F1415" s="304" t="s">
        <v>1957</v>
      </c>
      <c r="H1415" s="305">
        <v>2.0950000000000002</v>
      </c>
      <c r="L1415" s="301"/>
      <c r="M1415" s="306"/>
      <c r="N1415" s="307"/>
      <c r="O1415" s="307"/>
      <c r="P1415" s="307"/>
      <c r="Q1415" s="307"/>
      <c r="R1415" s="307"/>
      <c r="S1415" s="307"/>
      <c r="T1415" s="308"/>
      <c r="AT1415" s="303" t="s">
        <v>188</v>
      </c>
      <c r="AU1415" s="303" t="s">
        <v>77</v>
      </c>
      <c r="AV1415" s="302" t="s">
        <v>77</v>
      </c>
      <c r="AW1415" s="302" t="s">
        <v>31</v>
      </c>
      <c r="AX1415" s="302" t="s">
        <v>68</v>
      </c>
      <c r="AY1415" s="303" t="s">
        <v>177</v>
      </c>
    </row>
    <row r="1416" spans="2:65" s="310" customFormat="1">
      <c r="B1416" s="309"/>
      <c r="D1416" s="297" t="s">
        <v>188</v>
      </c>
      <c r="E1416" s="311" t="s">
        <v>5</v>
      </c>
      <c r="F1416" s="312" t="s">
        <v>1958</v>
      </c>
      <c r="H1416" s="311" t="s">
        <v>5</v>
      </c>
      <c r="L1416" s="309"/>
      <c r="M1416" s="313"/>
      <c r="N1416" s="314"/>
      <c r="O1416" s="314"/>
      <c r="P1416" s="314"/>
      <c r="Q1416" s="314"/>
      <c r="R1416" s="314"/>
      <c r="S1416" s="314"/>
      <c r="T1416" s="315"/>
      <c r="AT1416" s="311" t="s">
        <v>188</v>
      </c>
      <c r="AU1416" s="311" t="s">
        <v>77</v>
      </c>
      <c r="AV1416" s="310" t="s">
        <v>75</v>
      </c>
      <c r="AW1416" s="310" t="s">
        <v>31</v>
      </c>
      <c r="AX1416" s="310" t="s">
        <v>68</v>
      </c>
      <c r="AY1416" s="311" t="s">
        <v>177</v>
      </c>
    </row>
    <row r="1417" spans="2:65" s="302" customFormat="1">
      <c r="B1417" s="301"/>
      <c r="D1417" s="297" t="s">
        <v>188</v>
      </c>
      <c r="E1417" s="303" t="s">
        <v>5</v>
      </c>
      <c r="F1417" s="304" t="s">
        <v>1959</v>
      </c>
      <c r="H1417" s="305">
        <v>2.5049999999999999</v>
      </c>
      <c r="L1417" s="301"/>
      <c r="M1417" s="306"/>
      <c r="N1417" s="307"/>
      <c r="O1417" s="307"/>
      <c r="P1417" s="307"/>
      <c r="Q1417" s="307"/>
      <c r="R1417" s="307"/>
      <c r="S1417" s="307"/>
      <c r="T1417" s="308"/>
      <c r="AT1417" s="303" t="s">
        <v>188</v>
      </c>
      <c r="AU1417" s="303" t="s">
        <v>77</v>
      </c>
      <c r="AV1417" s="302" t="s">
        <v>77</v>
      </c>
      <c r="AW1417" s="302" t="s">
        <v>31</v>
      </c>
      <c r="AX1417" s="302" t="s">
        <v>68</v>
      </c>
      <c r="AY1417" s="303" t="s">
        <v>177</v>
      </c>
    </row>
    <row r="1418" spans="2:65" s="310" customFormat="1">
      <c r="B1418" s="309"/>
      <c r="D1418" s="297" t="s">
        <v>188</v>
      </c>
      <c r="E1418" s="311" t="s">
        <v>5</v>
      </c>
      <c r="F1418" s="312" t="s">
        <v>1960</v>
      </c>
      <c r="H1418" s="311" t="s">
        <v>5</v>
      </c>
      <c r="L1418" s="309"/>
      <c r="M1418" s="313"/>
      <c r="N1418" s="314"/>
      <c r="O1418" s="314"/>
      <c r="P1418" s="314"/>
      <c r="Q1418" s="314"/>
      <c r="R1418" s="314"/>
      <c r="S1418" s="314"/>
      <c r="T1418" s="315"/>
      <c r="AT1418" s="311" t="s">
        <v>188</v>
      </c>
      <c r="AU1418" s="311" t="s">
        <v>77</v>
      </c>
      <c r="AV1418" s="310" t="s">
        <v>75</v>
      </c>
      <c r="AW1418" s="310" t="s">
        <v>31</v>
      </c>
      <c r="AX1418" s="310" t="s">
        <v>68</v>
      </c>
      <c r="AY1418" s="311" t="s">
        <v>177</v>
      </c>
    </row>
    <row r="1419" spans="2:65" s="302" customFormat="1">
      <c r="B1419" s="301"/>
      <c r="D1419" s="297" t="s">
        <v>188</v>
      </c>
      <c r="E1419" s="303" t="s">
        <v>5</v>
      </c>
      <c r="F1419" s="304" t="s">
        <v>1961</v>
      </c>
      <c r="H1419" s="305">
        <v>2.9950000000000001</v>
      </c>
      <c r="L1419" s="301"/>
      <c r="M1419" s="306"/>
      <c r="N1419" s="307"/>
      <c r="O1419" s="307"/>
      <c r="P1419" s="307"/>
      <c r="Q1419" s="307"/>
      <c r="R1419" s="307"/>
      <c r="S1419" s="307"/>
      <c r="T1419" s="308"/>
      <c r="AT1419" s="303" t="s">
        <v>188</v>
      </c>
      <c r="AU1419" s="303" t="s">
        <v>77</v>
      </c>
      <c r="AV1419" s="302" t="s">
        <v>77</v>
      </c>
      <c r="AW1419" s="302" t="s">
        <v>31</v>
      </c>
      <c r="AX1419" s="302" t="s">
        <v>68</v>
      </c>
      <c r="AY1419" s="303" t="s">
        <v>177</v>
      </c>
    </row>
    <row r="1420" spans="2:65" s="310" customFormat="1">
      <c r="B1420" s="309"/>
      <c r="D1420" s="297" t="s">
        <v>188</v>
      </c>
      <c r="E1420" s="311" t="s">
        <v>5</v>
      </c>
      <c r="F1420" s="312" t="s">
        <v>1962</v>
      </c>
      <c r="H1420" s="311" t="s">
        <v>5</v>
      </c>
      <c r="L1420" s="309"/>
      <c r="M1420" s="313"/>
      <c r="N1420" s="314"/>
      <c r="O1420" s="314"/>
      <c r="P1420" s="314"/>
      <c r="Q1420" s="314"/>
      <c r="R1420" s="314"/>
      <c r="S1420" s="314"/>
      <c r="T1420" s="315"/>
      <c r="AT1420" s="311" t="s">
        <v>188</v>
      </c>
      <c r="AU1420" s="311" t="s">
        <v>77</v>
      </c>
      <c r="AV1420" s="310" t="s">
        <v>75</v>
      </c>
      <c r="AW1420" s="310" t="s">
        <v>31</v>
      </c>
      <c r="AX1420" s="310" t="s">
        <v>68</v>
      </c>
      <c r="AY1420" s="311" t="s">
        <v>177</v>
      </c>
    </row>
    <row r="1421" spans="2:65" s="317" customFormat="1">
      <c r="B1421" s="316"/>
      <c r="D1421" s="297" t="s">
        <v>188</v>
      </c>
      <c r="E1421" s="318" t="s">
        <v>5</v>
      </c>
      <c r="F1421" s="319" t="s">
        <v>191</v>
      </c>
      <c r="H1421" s="320">
        <v>54.58</v>
      </c>
      <c r="L1421" s="316"/>
      <c r="M1421" s="321"/>
      <c r="N1421" s="322"/>
      <c r="O1421" s="322"/>
      <c r="P1421" s="322"/>
      <c r="Q1421" s="322"/>
      <c r="R1421" s="322"/>
      <c r="S1421" s="322"/>
      <c r="T1421" s="323"/>
      <c r="AT1421" s="318" t="s">
        <v>188</v>
      </c>
      <c r="AU1421" s="318" t="s">
        <v>77</v>
      </c>
      <c r="AV1421" s="317" t="s">
        <v>184</v>
      </c>
      <c r="AW1421" s="317" t="s">
        <v>31</v>
      </c>
      <c r="AX1421" s="317" t="s">
        <v>75</v>
      </c>
      <c r="AY1421" s="318" t="s">
        <v>177</v>
      </c>
    </row>
    <row r="1422" spans="2:65" s="921" customFormat="1" ht="16.5" customHeight="1">
      <c r="B1422" s="207"/>
      <c r="C1422" s="324" t="s">
        <v>1963</v>
      </c>
      <c r="D1422" s="324" t="s">
        <v>440</v>
      </c>
      <c r="E1422" s="325" t="s">
        <v>1964</v>
      </c>
      <c r="F1422" s="326" t="s">
        <v>1965</v>
      </c>
      <c r="G1422" s="327" t="s">
        <v>906</v>
      </c>
      <c r="H1422" s="328">
        <v>54.58</v>
      </c>
      <c r="I1422" s="928"/>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351</v>
      </c>
      <c r="AT1422" s="196" t="s">
        <v>440</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278</v>
      </c>
      <c r="BM1422" s="196" t="s">
        <v>1966</v>
      </c>
    </row>
    <row r="1423" spans="2:65" s="921" customFormat="1" ht="16.5" customHeight="1">
      <c r="B1423" s="207"/>
      <c r="C1423" s="286" t="s">
        <v>1967</v>
      </c>
      <c r="D1423" s="286" t="s">
        <v>179</v>
      </c>
      <c r="E1423" s="287" t="s">
        <v>1968</v>
      </c>
      <c r="F1423" s="288" t="s">
        <v>1969</v>
      </c>
      <c r="G1423" s="289" t="s">
        <v>182</v>
      </c>
      <c r="H1423" s="290">
        <v>2.16</v>
      </c>
      <c r="I1423" s="926"/>
      <c r="J1423" s="291">
        <f>ROUND(I1423*H1423,2)</f>
        <v>0</v>
      </c>
      <c r="K1423" s="288" t="s">
        <v>183</v>
      </c>
      <c r="L1423" s="207"/>
      <c r="M1423" s="292" t="s">
        <v>5</v>
      </c>
      <c r="N1423" s="293" t="s">
        <v>39</v>
      </c>
      <c r="O1423" s="294">
        <v>0.15</v>
      </c>
      <c r="P1423" s="294">
        <f>O1423*H1423</f>
        <v>0.32400000000000001</v>
      </c>
      <c r="Q1423" s="294">
        <v>0</v>
      </c>
      <c r="R1423" s="294">
        <f>Q1423*H1423</f>
        <v>0</v>
      </c>
      <c r="S1423" s="294">
        <v>0</v>
      </c>
      <c r="T1423" s="295">
        <f>S1423*H1423</f>
        <v>0</v>
      </c>
      <c r="AR1423" s="196" t="s">
        <v>278</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278</v>
      </c>
      <c r="BM1423" s="196" t="s">
        <v>1970</v>
      </c>
    </row>
    <row r="1424" spans="2:65" s="921" customFormat="1" ht="67.5">
      <c r="B1424" s="207"/>
      <c r="D1424" s="297" t="s">
        <v>186</v>
      </c>
      <c r="F1424" s="298" t="s">
        <v>1971</v>
      </c>
      <c r="L1424" s="207"/>
      <c r="M1424" s="299"/>
      <c r="N1424" s="925"/>
      <c r="O1424" s="925"/>
      <c r="P1424" s="925"/>
      <c r="Q1424" s="925"/>
      <c r="R1424" s="925"/>
      <c r="S1424" s="925"/>
      <c r="T1424" s="300"/>
      <c r="AT1424" s="196" t="s">
        <v>186</v>
      </c>
      <c r="AU1424" s="196" t="s">
        <v>77</v>
      </c>
    </row>
    <row r="1425" spans="2:65" s="302" customFormat="1">
      <c r="B1425" s="301"/>
      <c r="D1425" s="297" t="s">
        <v>188</v>
      </c>
      <c r="E1425" s="303" t="s">
        <v>5</v>
      </c>
      <c r="F1425" s="304" t="s">
        <v>1972</v>
      </c>
      <c r="H1425" s="305">
        <v>2.16</v>
      </c>
      <c r="L1425" s="301"/>
      <c r="M1425" s="306"/>
      <c r="N1425" s="307"/>
      <c r="O1425" s="307"/>
      <c r="P1425" s="307"/>
      <c r="Q1425" s="307"/>
      <c r="R1425" s="307"/>
      <c r="S1425" s="307"/>
      <c r="T1425" s="308"/>
      <c r="AT1425" s="303" t="s">
        <v>188</v>
      </c>
      <c r="AU1425" s="303" t="s">
        <v>77</v>
      </c>
      <c r="AV1425" s="302" t="s">
        <v>77</v>
      </c>
      <c r="AW1425" s="302" t="s">
        <v>31</v>
      </c>
      <c r="AX1425" s="302" t="s">
        <v>68</v>
      </c>
      <c r="AY1425" s="303" t="s">
        <v>177</v>
      </c>
    </row>
    <row r="1426" spans="2:65" s="310" customFormat="1">
      <c r="B1426" s="309"/>
      <c r="D1426" s="297" t="s">
        <v>188</v>
      </c>
      <c r="E1426" s="311" t="s">
        <v>5</v>
      </c>
      <c r="F1426" s="312" t="s">
        <v>1973</v>
      </c>
      <c r="H1426" s="311" t="s">
        <v>5</v>
      </c>
      <c r="L1426" s="309"/>
      <c r="M1426" s="313"/>
      <c r="N1426" s="314"/>
      <c r="O1426" s="314"/>
      <c r="P1426" s="314"/>
      <c r="Q1426" s="314"/>
      <c r="R1426" s="314"/>
      <c r="S1426" s="314"/>
      <c r="T1426" s="315"/>
      <c r="AT1426" s="311" t="s">
        <v>188</v>
      </c>
      <c r="AU1426" s="311" t="s">
        <v>77</v>
      </c>
      <c r="AV1426" s="310" t="s">
        <v>75</v>
      </c>
      <c r="AW1426" s="310" t="s">
        <v>31</v>
      </c>
      <c r="AX1426" s="310" t="s">
        <v>68</v>
      </c>
      <c r="AY1426" s="311" t="s">
        <v>177</v>
      </c>
    </row>
    <row r="1427" spans="2:65" s="317" customFormat="1">
      <c r="B1427" s="316"/>
      <c r="D1427" s="297" t="s">
        <v>188</v>
      </c>
      <c r="E1427" s="318" t="s">
        <v>5</v>
      </c>
      <c r="F1427" s="319" t="s">
        <v>191</v>
      </c>
      <c r="H1427" s="320">
        <v>2.16</v>
      </c>
      <c r="L1427" s="316"/>
      <c r="M1427" s="321"/>
      <c r="N1427" s="322"/>
      <c r="O1427" s="322"/>
      <c r="P1427" s="322"/>
      <c r="Q1427" s="322"/>
      <c r="R1427" s="322"/>
      <c r="S1427" s="322"/>
      <c r="T1427" s="323"/>
      <c r="AT1427" s="318" t="s">
        <v>188</v>
      </c>
      <c r="AU1427" s="318" t="s">
        <v>77</v>
      </c>
      <c r="AV1427" s="317" t="s">
        <v>184</v>
      </c>
      <c r="AW1427" s="317" t="s">
        <v>31</v>
      </c>
      <c r="AX1427" s="317" t="s">
        <v>75</v>
      </c>
      <c r="AY1427" s="318" t="s">
        <v>177</v>
      </c>
    </row>
    <row r="1428" spans="2:65" s="921" customFormat="1" ht="16.5" customHeight="1">
      <c r="B1428" s="207"/>
      <c r="C1428" s="324" t="s">
        <v>1974</v>
      </c>
      <c r="D1428" s="324" t="s">
        <v>440</v>
      </c>
      <c r="E1428" s="325" t="s">
        <v>1975</v>
      </c>
      <c r="F1428" s="326" t="s">
        <v>1976</v>
      </c>
      <c r="G1428" s="327" t="s">
        <v>182</v>
      </c>
      <c r="H1428" s="328">
        <v>2.16</v>
      </c>
      <c r="I1428" s="928"/>
      <c r="J1428" s="329">
        <f>ROUND(I1428*H1428,2)</f>
        <v>0</v>
      </c>
      <c r="K1428" s="326" t="s">
        <v>183</v>
      </c>
      <c r="L1428" s="330"/>
      <c r="M1428" s="331" t="s">
        <v>5</v>
      </c>
      <c r="N1428" s="332" t="s">
        <v>39</v>
      </c>
      <c r="O1428" s="294">
        <v>0</v>
      </c>
      <c r="P1428" s="294">
        <f>O1428*H1428</f>
        <v>0</v>
      </c>
      <c r="Q1428" s="294">
        <v>1.4E-2</v>
      </c>
      <c r="R1428" s="294">
        <f>Q1428*H1428</f>
        <v>3.0240000000000003E-2</v>
      </c>
      <c r="S1428" s="294">
        <v>0</v>
      </c>
      <c r="T1428" s="295">
        <f>S1428*H1428</f>
        <v>0</v>
      </c>
      <c r="AR1428" s="196" t="s">
        <v>351</v>
      </c>
      <c r="AT1428" s="196" t="s">
        <v>440</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278</v>
      </c>
      <c r="BM1428" s="196" t="s">
        <v>1977</v>
      </c>
    </row>
    <row r="1429" spans="2:65" s="921" customFormat="1" ht="25.5" customHeight="1">
      <c r="B1429" s="207"/>
      <c r="C1429" s="286" t="s">
        <v>292</v>
      </c>
      <c r="D1429" s="286" t="s">
        <v>179</v>
      </c>
      <c r="E1429" s="287" t="s">
        <v>1978</v>
      </c>
      <c r="F1429" s="288" t="s">
        <v>1979</v>
      </c>
      <c r="G1429" s="289" t="s">
        <v>906</v>
      </c>
      <c r="H1429" s="290">
        <v>8.4</v>
      </c>
      <c r="I1429" s="926"/>
      <c r="J1429" s="291">
        <f>ROUND(I1429*H1429,2)</f>
        <v>0</v>
      </c>
      <c r="K1429" s="288" t="s">
        <v>183</v>
      </c>
      <c r="L1429" s="207"/>
      <c r="M1429" s="292" t="s">
        <v>5</v>
      </c>
      <c r="N1429" s="293" t="s">
        <v>39</v>
      </c>
      <c r="O1429" s="294">
        <v>0.21</v>
      </c>
      <c r="P1429" s="294">
        <f>O1429*H1429</f>
        <v>1.764</v>
      </c>
      <c r="Q1429" s="294">
        <v>0</v>
      </c>
      <c r="R1429" s="294">
        <f>Q1429*H1429</f>
        <v>0</v>
      </c>
      <c r="S1429" s="294">
        <v>0</v>
      </c>
      <c r="T1429" s="295">
        <f>S1429*H1429</f>
        <v>0</v>
      </c>
      <c r="AR1429" s="196" t="s">
        <v>278</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278</v>
      </c>
      <c r="BM1429" s="196" t="s">
        <v>1980</v>
      </c>
    </row>
    <row r="1430" spans="2:65" s="921" customFormat="1" ht="67.5">
      <c r="B1430" s="207"/>
      <c r="D1430" s="297" t="s">
        <v>186</v>
      </c>
      <c r="F1430" s="298" t="s">
        <v>1971</v>
      </c>
      <c r="L1430" s="207"/>
      <c r="M1430" s="299"/>
      <c r="N1430" s="925"/>
      <c r="O1430" s="925"/>
      <c r="P1430" s="925"/>
      <c r="Q1430" s="925"/>
      <c r="R1430" s="925"/>
      <c r="S1430" s="925"/>
      <c r="T1430" s="300"/>
      <c r="AT1430" s="196" t="s">
        <v>186</v>
      </c>
      <c r="AU1430" s="196" t="s">
        <v>77</v>
      </c>
    </row>
    <row r="1431" spans="2:65" s="302" customFormat="1">
      <c r="B1431" s="301"/>
      <c r="D1431" s="297" t="s">
        <v>188</v>
      </c>
      <c r="E1431" s="303" t="s">
        <v>5</v>
      </c>
      <c r="F1431" s="304" t="s">
        <v>1981</v>
      </c>
      <c r="H1431" s="305">
        <v>8.4</v>
      </c>
      <c r="L1431" s="301"/>
      <c r="M1431" s="306"/>
      <c r="N1431" s="307"/>
      <c r="O1431" s="307"/>
      <c r="P1431" s="307"/>
      <c r="Q1431" s="307"/>
      <c r="R1431" s="307"/>
      <c r="S1431" s="307"/>
      <c r="T1431" s="308"/>
      <c r="AT1431" s="303" t="s">
        <v>188</v>
      </c>
      <c r="AU1431" s="303" t="s">
        <v>77</v>
      </c>
      <c r="AV1431" s="302" t="s">
        <v>77</v>
      </c>
      <c r="AW1431" s="302" t="s">
        <v>31</v>
      </c>
      <c r="AX1431" s="302" t="s">
        <v>68</v>
      </c>
      <c r="AY1431" s="303" t="s">
        <v>177</v>
      </c>
    </row>
    <row r="1432" spans="2:65" s="302" customFormat="1">
      <c r="B1432" s="301"/>
      <c r="D1432" s="297" t="s">
        <v>188</v>
      </c>
      <c r="E1432" s="303" t="s">
        <v>5</v>
      </c>
      <c r="F1432" s="304" t="s">
        <v>5</v>
      </c>
      <c r="H1432" s="305">
        <v>0</v>
      </c>
      <c r="L1432" s="301"/>
      <c r="M1432" s="306"/>
      <c r="N1432" s="307"/>
      <c r="O1432" s="307"/>
      <c r="P1432" s="307"/>
      <c r="Q1432" s="307"/>
      <c r="R1432" s="307"/>
      <c r="S1432" s="307"/>
      <c r="T1432" s="308"/>
      <c r="AT1432" s="303" t="s">
        <v>188</v>
      </c>
      <c r="AU1432" s="303" t="s">
        <v>77</v>
      </c>
      <c r="AV1432" s="302" t="s">
        <v>77</v>
      </c>
      <c r="AW1432" s="302" t="s">
        <v>31</v>
      </c>
      <c r="AX1432" s="302" t="s">
        <v>68</v>
      </c>
      <c r="AY1432" s="303" t="s">
        <v>177</v>
      </c>
    </row>
    <row r="1433" spans="2:65" s="317" customFormat="1">
      <c r="B1433" s="316"/>
      <c r="D1433" s="297" t="s">
        <v>188</v>
      </c>
      <c r="E1433" s="318" t="s">
        <v>5</v>
      </c>
      <c r="F1433" s="319" t="s">
        <v>191</v>
      </c>
      <c r="H1433" s="320">
        <v>8.4</v>
      </c>
      <c r="L1433" s="316"/>
      <c r="M1433" s="321"/>
      <c r="N1433" s="322"/>
      <c r="O1433" s="322"/>
      <c r="P1433" s="322"/>
      <c r="Q1433" s="322"/>
      <c r="R1433" s="322"/>
      <c r="S1433" s="322"/>
      <c r="T1433" s="323"/>
      <c r="AT1433" s="318" t="s">
        <v>188</v>
      </c>
      <c r="AU1433" s="318" t="s">
        <v>77</v>
      </c>
      <c r="AV1433" s="317" t="s">
        <v>184</v>
      </c>
      <c r="AW1433" s="317" t="s">
        <v>31</v>
      </c>
      <c r="AX1433" s="317" t="s">
        <v>75</v>
      </c>
      <c r="AY1433" s="318" t="s">
        <v>177</v>
      </c>
    </row>
    <row r="1434" spans="2:65" s="921" customFormat="1" ht="16.5" customHeight="1">
      <c r="B1434" s="207"/>
      <c r="C1434" s="324" t="s">
        <v>1982</v>
      </c>
      <c r="D1434" s="324" t="s">
        <v>440</v>
      </c>
      <c r="E1434" s="325" t="s">
        <v>1983</v>
      </c>
      <c r="F1434" s="326" t="s">
        <v>1984</v>
      </c>
      <c r="G1434" s="327" t="s">
        <v>906</v>
      </c>
      <c r="H1434" s="328">
        <v>8.4</v>
      </c>
      <c r="I1434" s="928"/>
      <c r="J1434" s="329">
        <f>ROUND(I1434*H1434,2)</f>
        <v>0</v>
      </c>
      <c r="K1434" s="326" t="s">
        <v>183</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351</v>
      </c>
      <c r="AT1434" s="196" t="s">
        <v>440</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278</v>
      </c>
      <c r="BM1434" s="196" t="s">
        <v>1985</v>
      </c>
    </row>
    <row r="1435" spans="2:65" s="921" customFormat="1" ht="38.25" customHeight="1">
      <c r="B1435" s="207"/>
      <c r="C1435" s="286" t="s">
        <v>1986</v>
      </c>
      <c r="D1435" s="286" t="s">
        <v>179</v>
      </c>
      <c r="E1435" s="287" t="s">
        <v>1987</v>
      </c>
      <c r="F1435" s="288" t="s">
        <v>1988</v>
      </c>
      <c r="G1435" s="289" t="s">
        <v>182</v>
      </c>
      <c r="H1435" s="290">
        <v>4.6500000000000004</v>
      </c>
      <c r="I1435" s="926"/>
      <c r="J1435" s="291">
        <f>ROUND(I1435*H1435,2)</f>
        <v>0</v>
      </c>
      <c r="K1435" s="288" t="s">
        <v>183</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278</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278</v>
      </c>
      <c r="BM1435" s="196" t="s">
        <v>1989</v>
      </c>
    </row>
    <row r="1436" spans="2:65" s="921" customFormat="1" ht="121.5">
      <c r="B1436" s="207"/>
      <c r="D1436" s="297" t="s">
        <v>186</v>
      </c>
      <c r="F1436" s="298" t="s">
        <v>1990</v>
      </c>
      <c r="L1436" s="207"/>
      <c r="M1436" s="299"/>
      <c r="N1436" s="925"/>
      <c r="O1436" s="925"/>
      <c r="P1436" s="925"/>
      <c r="Q1436" s="925"/>
      <c r="R1436" s="925"/>
      <c r="S1436" s="925"/>
      <c r="T1436" s="300"/>
      <c r="AT1436" s="196" t="s">
        <v>186</v>
      </c>
      <c r="AU1436" s="196" t="s">
        <v>77</v>
      </c>
    </row>
    <row r="1437" spans="2:65" s="302" customFormat="1">
      <c r="B1437" s="301"/>
      <c r="D1437" s="297" t="s">
        <v>188</v>
      </c>
      <c r="E1437" s="303" t="s">
        <v>5</v>
      </c>
      <c r="F1437" s="304" t="s">
        <v>1991</v>
      </c>
      <c r="H1437" s="305">
        <v>4.6500000000000004</v>
      </c>
      <c r="L1437" s="301"/>
      <c r="M1437" s="306"/>
      <c r="N1437" s="307"/>
      <c r="O1437" s="307"/>
      <c r="P1437" s="307"/>
      <c r="Q1437" s="307"/>
      <c r="R1437" s="307"/>
      <c r="S1437" s="307"/>
      <c r="T1437" s="308"/>
      <c r="AT1437" s="303" t="s">
        <v>188</v>
      </c>
      <c r="AU1437" s="303" t="s">
        <v>77</v>
      </c>
      <c r="AV1437" s="302" t="s">
        <v>77</v>
      </c>
      <c r="AW1437" s="302" t="s">
        <v>31</v>
      </c>
      <c r="AX1437" s="302" t="s">
        <v>68</v>
      </c>
      <c r="AY1437" s="303" t="s">
        <v>177</v>
      </c>
    </row>
    <row r="1438" spans="2:65" s="317" customFormat="1">
      <c r="B1438" s="316"/>
      <c r="D1438" s="297" t="s">
        <v>188</v>
      </c>
      <c r="E1438" s="318" t="s">
        <v>5</v>
      </c>
      <c r="F1438" s="319" t="s">
        <v>191</v>
      </c>
      <c r="H1438" s="320">
        <v>4.6500000000000004</v>
      </c>
      <c r="L1438" s="316"/>
      <c r="M1438" s="321"/>
      <c r="N1438" s="322"/>
      <c r="O1438" s="322"/>
      <c r="P1438" s="322"/>
      <c r="Q1438" s="322"/>
      <c r="R1438" s="322"/>
      <c r="S1438" s="322"/>
      <c r="T1438" s="323"/>
      <c r="AT1438" s="318" t="s">
        <v>188</v>
      </c>
      <c r="AU1438" s="318" t="s">
        <v>77</v>
      </c>
      <c r="AV1438" s="317" t="s">
        <v>184</v>
      </c>
      <c r="AW1438" s="317" t="s">
        <v>31</v>
      </c>
      <c r="AX1438" s="317" t="s">
        <v>75</v>
      </c>
      <c r="AY1438" s="318" t="s">
        <v>177</v>
      </c>
    </row>
    <row r="1439" spans="2:65" s="921" customFormat="1" ht="38.25" customHeight="1">
      <c r="B1439" s="207"/>
      <c r="C1439" s="324" t="s">
        <v>1992</v>
      </c>
      <c r="D1439" s="324" t="s">
        <v>440</v>
      </c>
      <c r="E1439" s="325" t="s">
        <v>1993</v>
      </c>
      <c r="F1439" s="326" t="s">
        <v>1994</v>
      </c>
      <c r="G1439" s="327" t="s">
        <v>194</v>
      </c>
      <c r="H1439" s="328">
        <v>1</v>
      </c>
      <c r="I1439" s="928"/>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351</v>
      </c>
      <c r="AT1439" s="196" t="s">
        <v>440</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278</v>
      </c>
      <c r="BM1439" s="196" t="s">
        <v>1995</v>
      </c>
    </row>
    <row r="1440" spans="2:65" s="921" customFormat="1" ht="38.25" customHeight="1">
      <c r="B1440" s="207"/>
      <c r="C1440" s="286" t="s">
        <v>1996</v>
      </c>
      <c r="D1440" s="286" t="s">
        <v>179</v>
      </c>
      <c r="E1440" s="287" t="s">
        <v>1987</v>
      </c>
      <c r="F1440" s="288" t="s">
        <v>1988</v>
      </c>
      <c r="G1440" s="289" t="s">
        <v>182</v>
      </c>
      <c r="H1440" s="290">
        <v>10.275</v>
      </c>
      <c r="I1440" s="926"/>
      <c r="J1440" s="291">
        <f>ROUND(I1440*H1440,2)</f>
        <v>0</v>
      </c>
      <c r="K1440" s="288" t="s">
        <v>183</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278</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278</v>
      </c>
      <c r="BM1440" s="196" t="s">
        <v>1997</v>
      </c>
    </row>
    <row r="1441" spans="2:65" s="921" customFormat="1" ht="121.5">
      <c r="B1441" s="207"/>
      <c r="D1441" s="297" t="s">
        <v>186</v>
      </c>
      <c r="F1441" s="298" t="s">
        <v>1990</v>
      </c>
      <c r="L1441" s="207"/>
      <c r="M1441" s="299"/>
      <c r="N1441" s="925"/>
      <c r="O1441" s="925"/>
      <c r="P1441" s="925"/>
      <c r="Q1441" s="925"/>
      <c r="R1441" s="925"/>
      <c r="S1441" s="925"/>
      <c r="T1441" s="300"/>
      <c r="AT1441" s="196" t="s">
        <v>186</v>
      </c>
      <c r="AU1441" s="196" t="s">
        <v>77</v>
      </c>
    </row>
    <row r="1442" spans="2:65" s="302" customFormat="1">
      <c r="B1442" s="301"/>
      <c r="D1442" s="297" t="s">
        <v>188</v>
      </c>
      <c r="E1442" s="303" t="s">
        <v>5</v>
      </c>
      <c r="F1442" s="304" t="s">
        <v>1998</v>
      </c>
      <c r="H1442" s="305">
        <v>10.275</v>
      </c>
      <c r="L1442" s="301"/>
      <c r="M1442" s="306"/>
      <c r="N1442" s="307"/>
      <c r="O1442" s="307"/>
      <c r="P1442" s="307"/>
      <c r="Q1442" s="307"/>
      <c r="R1442" s="307"/>
      <c r="S1442" s="307"/>
      <c r="T1442" s="308"/>
      <c r="AT1442" s="303" t="s">
        <v>188</v>
      </c>
      <c r="AU1442" s="303" t="s">
        <v>77</v>
      </c>
      <c r="AV1442" s="302" t="s">
        <v>77</v>
      </c>
      <c r="AW1442" s="302" t="s">
        <v>31</v>
      </c>
      <c r="AX1442" s="302" t="s">
        <v>68</v>
      </c>
      <c r="AY1442" s="303" t="s">
        <v>177</v>
      </c>
    </row>
    <row r="1443" spans="2:65" s="317" customFormat="1">
      <c r="B1443" s="316"/>
      <c r="D1443" s="297" t="s">
        <v>188</v>
      </c>
      <c r="E1443" s="318" t="s">
        <v>5</v>
      </c>
      <c r="F1443" s="319" t="s">
        <v>191</v>
      </c>
      <c r="H1443" s="320">
        <v>10.275</v>
      </c>
      <c r="L1443" s="316"/>
      <c r="M1443" s="321"/>
      <c r="N1443" s="322"/>
      <c r="O1443" s="322"/>
      <c r="P1443" s="322"/>
      <c r="Q1443" s="322"/>
      <c r="R1443" s="322"/>
      <c r="S1443" s="322"/>
      <c r="T1443" s="323"/>
      <c r="AT1443" s="318" t="s">
        <v>188</v>
      </c>
      <c r="AU1443" s="318" t="s">
        <v>77</v>
      </c>
      <c r="AV1443" s="317" t="s">
        <v>184</v>
      </c>
      <c r="AW1443" s="317" t="s">
        <v>31</v>
      </c>
      <c r="AX1443" s="317" t="s">
        <v>75</v>
      </c>
      <c r="AY1443" s="318" t="s">
        <v>177</v>
      </c>
    </row>
    <row r="1444" spans="2:65" s="921" customFormat="1" ht="38.25" customHeight="1">
      <c r="B1444" s="207"/>
      <c r="C1444" s="324" t="s">
        <v>1999</v>
      </c>
      <c r="D1444" s="324" t="s">
        <v>440</v>
      </c>
      <c r="E1444" s="325" t="s">
        <v>2000</v>
      </c>
      <c r="F1444" s="326" t="s">
        <v>2001</v>
      </c>
      <c r="G1444" s="327" t="s">
        <v>194</v>
      </c>
      <c r="H1444" s="328">
        <v>1</v>
      </c>
      <c r="I1444" s="928"/>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351</v>
      </c>
      <c r="AT1444" s="196" t="s">
        <v>440</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278</v>
      </c>
      <c r="BM1444" s="196" t="s">
        <v>2002</v>
      </c>
    </row>
    <row r="1445" spans="2:65" s="921" customFormat="1" ht="38.25" customHeight="1">
      <c r="B1445" s="207"/>
      <c r="C1445" s="286" t="s">
        <v>2003</v>
      </c>
      <c r="D1445" s="286" t="s">
        <v>179</v>
      </c>
      <c r="E1445" s="287" t="s">
        <v>1987</v>
      </c>
      <c r="F1445" s="288" t="s">
        <v>1988</v>
      </c>
      <c r="G1445" s="289" t="s">
        <v>182</v>
      </c>
      <c r="H1445" s="290">
        <v>11.4</v>
      </c>
      <c r="I1445" s="926"/>
      <c r="J1445" s="291">
        <f>ROUND(I1445*H1445,2)</f>
        <v>0</v>
      </c>
      <c r="K1445" s="288" t="s">
        <v>183</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278</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278</v>
      </c>
      <c r="BM1445" s="196" t="s">
        <v>2004</v>
      </c>
    </row>
    <row r="1446" spans="2:65" s="921" customFormat="1" ht="121.5">
      <c r="B1446" s="207"/>
      <c r="D1446" s="297" t="s">
        <v>186</v>
      </c>
      <c r="F1446" s="298" t="s">
        <v>1990</v>
      </c>
      <c r="L1446" s="207"/>
      <c r="M1446" s="299"/>
      <c r="N1446" s="925"/>
      <c r="O1446" s="925"/>
      <c r="P1446" s="925"/>
      <c r="Q1446" s="925"/>
      <c r="R1446" s="925"/>
      <c r="S1446" s="925"/>
      <c r="T1446" s="300"/>
      <c r="AT1446" s="196" t="s">
        <v>186</v>
      </c>
      <c r="AU1446" s="196" t="s">
        <v>77</v>
      </c>
    </row>
    <row r="1447" spans="2:65" s="302" customFormat="1">
      <c r="B1447" s="301"/>
      <c r="D1447" s="297" t="s">
        <v>188</v>
      </c>
      <c r="E1447" s="303" t="s">
        <v>5</v>
      </c>
      <c r="F1447" s="304" t="s">
        <v>2005</v>
      </c>
      <c r="H1447" s="305">
        <v>4.8</v>
      </c>
      <c r="L1447" s="301"/>
      <c r="M1447" s="306"/>
      <c r="N1447" s="307"/>
      <c r="O1447" s="307"/>
      <c r="P1447" s="307"/>
      <c r="Q1447" s="307"/>
      <c r="R1447" s="307"/>
      <c r="S1447" s="307"/>
      <c r="T1447" s="308"/>
      <c r="AT1447" s="303" t="s">
        <v>188</v>
      </c>
      <c r="AU1447" s="303" t="s">
        <v>77</v>
      </c>
      <c r="AV1447" s="302" t="s">
        <v>77</v>
      </c>
      <c r="AW1447" s="302" t="s">
        <v>31</v>
      </c>
      <c r="AX1447" s="302" t="s">
        <v>68</v>
      </c>
      <c r="AY1447" s="303" t="s">
        <v>177</v>
      </c>
    </row>
    <row r="1448" spans="2:65" s="310" customFormat="1">
      <c r="B1448" s="309"/>
      <c r="D1448" s="297" t="s">
        <v>188</v>
      </c>
      <c r="E1448" s="311" t="s">
        <v>5</v>
      </c>
      <c r="F1448" s="312" t="s">
        <v>2006</v>
      </c>
      <c r="H1448" s="311" t="s">
        <v>5</v>
      </c>
      <c r="L1448" s="309"/>
      <c r="M1448" s="313"/>
      <c r="N1448" s="314"/>
      <c r="O1448" s="314"/>
      <c r="P1448" s="314"/>
      <c r="Q1448" s="314"/>
      <c r="R1448" s="314"/>
      <c r="S1448" s="314"/>
      <c r="T1448" s="315"/>
      <c r="AT1448" s="311" t="s">
        <v>188</v>
      </c>
      <c r="AU1448" s="311" t="s">
        <v>77</v>
      </c>
      <c r="AV1448" s="310" t="s">
        <v>75</v>
      </c>
      <c r="AW1448" s="310" t="s">
        <v>31</v>
      </c>
      <c r="AX1448" s="310" t="s">
        <v>68</v>
      </c>
      <c r="AY1448" s="311" t="s">
        <v>177</v>
      </c>
    </row>
    <row r="1449" spans="2:65" s="302" customFormat="1">
      <c r="B1449" s="301"/>
      <c r="D1449" s="297" t="s">
        <v>188</v>
      </c>
      <c r="E1449" s="303" t="s">
        <v>5</v>
      </c>
      <c r="F1449" s="304" t="s">
        <v>2007</v>
      </c>
      <c r="H1449" s="305">
        <v>4.2</v>
      </c>
      <c r="L1449" s="301"/>
      <c r="M1449" s="306"/>
      <c r="N1449" s="307"/>
      <c r="O1449" s="307"/>
      <c r="P1449" s="307"/>
      <c r="Q1449" s="307"/>
      <c r="R1449" s="307"/>
      <c r="S1449" s="307"/>
      <c r="T1449" s="308"/>
      <c r="AT1449" s="303" t="s">
        <v>188</v>
      </c>
      <c r="AU1449" s="303" t="s">
        <v>77</v>
      </c>
      <c r="AV1449" s="302" t="s">
        <v>77</v>
      </c>
      <c r="AW1449" s="302" t="s">
        <v>31</v>
      </c>
      <c r="AX1449" s="302" t="s">
        <v>68</v>
      </c>
      <c r="AY1449" s="303" t="s">
        <v>177</v>
      </c>
    </row>
    <row r="1450" spans="2:65" s="310" customFormat="1">
      <c r="B1450" s="309"/>
      <c r="D1450" s="297" t="s">
        <v>188</v>
      </c>
      <c r="E1450" s="311" t="s">
        <v>5</v>
      </c>
      <c r="F1450" s="312" t="s">
        <v>2008</v>
      </c>
      <c r="H1450" s="311" t="s">
        <v>5</v>
      </c>
      <c r="L1450" s="309"/>
      <c r="M1450" s="313"/>
      <c r="N1450" s="314"/>
      <c r="O1450" s="314"/>
      <c r="P1450" s="314"/>
      <c r="Q1450" s="314"/>
      <c r="R1450" s="314"/>
      <c r="S1450" s="314"/>
      <c r="T1450" s="315"/>
      <c r="AT1450" s="311" t="s">
        <v>188</v>
      </c>
      <c r="AU1450" s="311" t="s">
        <v>77</v>
      </c>
      <c r="AV1450" s="310" t="s">
        <v>75</v>
      </c>
      <c r="AW1450" s="310" t="s">
        <v>31</v>
      </c>
      <c r="AX1450" s="310" t="s">
        <v>68</v>
      </c>
      <c r="AY1450" s="311" t="s">
        <v>177</v>
      </c>
    </row>
    <row r="1451" spans="2:65" s="302" customFormat="1">
      <c r="B1451" s="301"/>
      <c r="D1451" s="297" t="s">
        <v>188</v>
      </c>
      <c r="E1451" s="303" t="s">
        <v>5</v>
      </c>
      <c r="F1451" s="304" t="s">
        <v>2009</v>
      </c>
      <c r="H1451" s="305">
        <v>2.4</v>
      </c>
      <c r="L1451" s="301"/>
      <c r="M1451" s="306"/>
      <c r="N1451" s="307"/>
      <c r="O1451" s="307"/>
      <c r="P1451" s="307"/>
      <c r="Q1451" s="307"/>
      <c r="R1451" s="307"/>
      <c r="S1451" s="307"/>
      <c r="T1451" s="308"/>
      <c r="AT1451" s="303" t="s">
        <v>188</v>
      </c>
      <c r="AU1451" s="303" t="s">
        <v>77</v>
      </c>
      <c r="AV1451" s="302" t="s">
        <v>77</v>
      </c>
      <c r="AW1451" s="302" t="s">
        <v>31</v>
      </c>
      <c r="AX1451" s="302" t="s">
        <v>68</v>
      </c>
      <c r="AY1451" s="303" t="s">
        <v>177</v>
      </c>
    </row>
    <row r="1452" spans="2:65" s="310" customFormat="1">
      <c r="B1452" s="309"/>
      <c r="D1452" s="297" t="s">
        <v>188</v>
      </c>
      <c r="E1452" s="311" t="s">
        <v>5</v>
      </c>
      <c r="F1452" s="312" t="s">
        <v>2010</v>
      </c>
      <c r="H1452" s="311" t="s">
        <v>5</v>
      </c>
      <c r="L1452" s="309"/>
      <c r="M1452" s="313"/>
      <c r="N1452" s="314"/>
      <c r="O1452" s="314"/>
      <c r="P1452" s="314"/>
      <c r="Q1452" s="314"/>
      <c r="R1452" s="314"/>
      <c r="S1452" s="314"/>
      <c r="T1452" s="315"/>
      <c r="AT1452" s="311" t="s">
        <v>188</v>
      </c>
      <c r="AU1452" s="311" t="s">
        <v>77</v>
      </c>
      <c r="AV1452" s="310" t="s">
        <v>75</v>
      </c>
      <c r="AW1452" s="310" t="s">
        <v>31</v>
      </c>
      <c r="AX1452" s="310" t="s">
        <v>68</v>
      </c>
      <c r="AY1452" s="311" t="s">
        <v>177</v>
      </c>
    </row>
    <row r="1453" spans="2:65" s="317" customFormat="1">
      <c r="B1453" s="316"/>
      <c r="D1453" s="297" t="s">
        <v>188</v>
      </c>
      <c r="E1453" s="318" t="s">
        <v>5</v>
      </c>
      <c r="F1453" s="319" t="s">
        <v>191</v>
      </c>
      <c r="H1453" s="320">
        <v>11.4</v>
      </c>
      <c r="L1453" s="316"/>
      <c r="M1453" s="321"/>
      <c r="N1453" s="322"/>
      <c r="O1453" s="322"/>
      <c r="P1453" s="322"/>
      <c r="Q1453" s="322"/>
      <c r="R1453" s="322"/>
      <c r="S1453" s="322"/>
      <c r="T1453" s="323"/>
      <c r="AT1453" s="318" t="s">
        <v>188</v>
      </c>
      <c r="AU1453" s="318" t="s">
        <v>77</v>
      </c>
      <c r="AV1453" s="317" t="s">
        <v>184</v>
      </c>
      <c r="AW1453" s="317" t="s">
        <v>31</v>
      </c>
      <c r="AX1453" s="317" t="s">
        <v>75</v>
      </c>
      <c r="AY1453" s="318" t="s">
        <v>177</v>
      </c>
    </row>
    <row r="1454" spans="2:65" s="921" customFormat="1" ht="25.5" customHeight="1">
      <c r="B1454" s="207"/>
      <c r="C1454" s="324" t="s">
        <v>2011</v>
      </c>
      <c r="D1454" s="324" t="s">
        <v>440</v>
      </c>
      <c r="E1454" s="325" t="s">
        <v>2012</v>
      </c>
      <c r="F1454" s="326" t="s">
        <v>2013</v>
      </c>
      <c r="G1454" s="327" t="s">
        <v>194</v>
      </c>
      <c r="H1454" s="328">
        <v>4</v>
      </c>
      <c r="I1454" s="928"/>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351</v>
      </c>
      <c r="AT1454" s="196" t="s">
        <v>440</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278</v>
      </c>
      <c r="BM1454" s="196" t="s">
        <v>2014</v>
      </c>
    </row>
    <row r="1455" spans="2:65" s="921" customFormat="1" ht="25.5" customHeight="1">
      <c r="B1455" s="207"/>
      <c r="C1455" s="324" t="s">
        <v>2015</v>
      </c>
      <c r="D1455" s="324" t="s">
        <v>440</v>
      </c>
      <c r="E1455" s="325" t="s">
        <v>2016</v>
      </c>
      <c r="F1455" s="326" t="s">
        <v>2017</v>
      </c>
      <c r="G1455" s="327" t="s">
        <v>194</v>
      </c>
      <c r="H1455" s="328">
        <v>2</v>
      </c>
      <c r="I1455" s="928"/>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351</v>
      </c>
      <c r="AT1455" s="196" t="s">
        <v>440</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278</v>
      </c>
      <c r="BM1455" s="196" t="s">
        <v>2018</v>
      </c>
    </row>
    <row r="1456" spans="2:65" s="921" customFormat="1" ht="25.5" customHeight="1">
      <c r="B1456" s="207"/>
      <c r="C1456" s="324" t="s">
        <v>2019</v>
      </c>
      <c r="D1456" s="324" t="s">
        <v>440</v>
      </c>
      <c r="E1456" s="325" t="s">
        <v>2020</v>
      </c>
      <c r="F1456" s="326" t="s">
        <v>2021</v>
      </c>
      <c r="G1456" s="327" t="s">
        <v>194</v>
      </c>
      <c r="H1456" s="328">
        <v>1</v>
      </c>
      <c r="I1456" s="928"/>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351</v>
      </c>
      <c r="AT1456" s="196" t="s">
        <v>440</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278</v>
      </c>
      <c r="BM1456" s="196" t="s">
        <v>2022</v>
      </c>
    </row>
    <row r="1457" spans="2:65" s="921" customFormat="1" ht="38.25" customHeight="1">
      <c r="B1457" s="207"/>
      <c r="C1457" s="286" t="s">
        <v>2023</v>
      </c>
      <c r="D1457" s="286" t="s">
        <v>179</v>
      </c>
      <c r="E1457" s="287" t="s">
        <v>2024</v>
      </c>
      <c r="F1457" s="288" t="s">
        <v>2025</v>
      </c>
      <c r="G1457" s="289" t="s">
        <v>182</v>
      </c>
      <c r="H1457" s="290">
        <v>40.049999999999997</v>
      </c>
      <c r="I1457" s="926"/>
      <c r="J1457" s="291">
        <f>ROUND(I1457*H1457,2)</f>
        <v>0</v>
      </c>
      <c r="K1457" s="288" t="s">
        <v>183</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278</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278</v>
      </c>
      <c r="BM1457" s="196" t="s">
        <v>2026</v>
      </c>
    </row>
    <row r="1458" spans="2:65" s="921" customFormat="1" ht="121.5">
      <c r="B1458" s="207"/>
      <c r="D1458" s="297" t="s">
        <v>186</v>
      </c>
      <c r="F1458" s="298" t="s">
        <v>1990</v>
      </c>
      <c r="L1458" s="207"/>
      <c r="M1458" s="299"/>
      <c r="N1458" s="925"/>
      <c r="O1458" s="925"/>
      <c r="P1458" s="925"/>
      <c r="Q1458" s="925"/>
      <c r="R1458" s="925"/>
      <c r="S1458" s="925"/>
      <c r="T1458" s="300"/>
      <c r="AT1458" s="196" t="s">
        <v>186</v>
      </c>
      <c r="AU1458" s="196" t="s">
        <v>77</v>
      </c>
    </row>
    <row r="1459" spans="2:65" s="302" customFormat="1">
      <c r="B1459" s="301"/>
      <c r="D1459" s="297" t="s">
        <v>188</v>
      </c>
      <c r="E1459" s="303" t="s">
        <v>5</v>
      </c>
      <c r="F1459" s="304" t="s">
        <v>2027</v>
      </c>
      <c r="H1459" s="305">
        <v>40.049999999999997</v>
      </c>
      <c r="L1459" s="301"/>
      <c r="M1459" s="306"/>
      <c r="N1459" s="307"/>
      <c r="O1459" s="307"/>
      <c r="P1459" s="307"/>
      <c r="Q1459" s="307"/>
      <c r="R1459" s="307"/>
      <c r="S1459" s="307"/>
      <c r="T1459" s="308"/>
      <c r="AT1459" s="303" t="s">
        <v>188</v>
      </c>
      <c r="AU1459" s="303" t="s">
        <v>77</v>
      </c>
      <c r="AV1459" s="302" t="s">
        <v>77</v>
      </c>
      <c r="AW1459" s="302" t="s">
        <v>31</v>
      </c>
      <c r="AX1459" s="302" t="s">
        <v>68</v>
      </c>
      <c r="AY1459" s="303" t="s">
        <v>177</v>
      </c>
    </row>
    <row r="1460" spans="2:65" s="317" customFormat="1">
      <c r="B1460" s="316"/>
      <c r="D1460" s="297" t="s">
        <v>188</v>
      </c>
      <c r="E1460" s="318" t="s">
        <v>5</v>
      </c>
      <c r="F1460" s="319" t="s">
        <v>191</v>
      </c>
      <c r="H1460" s="320">
        <v>40.049999999999997</v>
      </c>
      <c r="L1460" s="316"/>
      <c r="M1460" s="321"/>
      <c r="N1460" s="322"/>
      <c r="O1460" s="322"/>
      <c r="P1460" s="322"/>
      <c r="Q1460" s="322"/>
      <c r="R1460" s="322"/>
      <c r="S1460" s="322"/>
      <c r="T1460" s="323"/>
      <c r="AT1460" s="318" t="s">
        <v>188</v>
      </c>
      <c r="AU1460" s="318" t="s">
        <v>77</v>
      </c>
      <c r="AV1460" s="317" t="s">
        <v>184</v>
      </c>
      <c r="AW1460" s="317" t="s">
        <v>31</v>
      </c>
      <c r="AX1460" s="317" t="s">
        <v>75</v>
      </c>
      <c r="AY1460" s="318" t="s">
        <v>177</v>
      </c>
    </row>
    <row r="1461" spans="2:65" s="921" customFormat="1" ht="38.25" customHeight="1">
      <c r="B1461" s="207"/>
      <c r="C1461" s="324" t="s">
        <v>2028</v>
      </c>
      <c r="D1461" s="324" t="s">
        <v>440</v>
      </c>
      <c r="E1461" s="325" t="s">
        <v>2029</v>
      </c>
      <c r="F1461" s="326" t="s">
        <v>2030</v>
      </c>
      <c r="G1461" s="327" t="s">
        <v>194</v>
      </c>
      <c r="H1461" s="328">
        <v>1</v>
      </c>
      <c r="I1461" s="928"/>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351</v>
      </c>
      <c r="AT1461" s="196" t="s">
        <v>440</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278</v>
      </c>
      <c r="BM1461" s="196" t="s">
        <v>2031</v>
      </c>
    </row>
    <row r="1462" spans="2:65" s="921" customFormat="1" ht="38.25" customHeight="1">
      <c r="B1462" s="207"/>
      <c r="C1462" s="286" t="s">
        <v>2032</v>
      </c>
      <c r="D1462" s="286" t="s">
        <v>179</v>
      </c>
      <c r="E1462" s="287" t="s">
        <v>2024</v>
      </c>
      <c r="F1462" s="288" t="s">
        <v>2025</v>
      </c>
      <c r="G1462" s="289" t="s">
        <v>182</v>
      </c>
      <c r="H1462" s="290">
        <v>25.245000000000001</v>
      </c>
      <c r="I1462" s="926"/>
      <c r="J1462" s="291">
        <f>ROUND(I1462*H1462,2)</f>
        <v>0</v>
      </c>
      <c r="K1462" s="288" t="s">
        <v>183</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278</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278</v>
      </c>
      <c r="BM1462" s="196" t="s">
        <v>2033</v>
      </c>
    </row>
    <row r="1463" spans="2:65" s="921" customFormat="1" ht="121.5">
      <c r="B1463" s="207"/>
      <c r="D1463" s="297" t="s">
        <v>186</v>
      </c>
      <c r="F1463" s="298" t="s">
        <v>1990</v>
      </c>
      <c r="L1463" s="207"/>
      <c r="M1463" s="299"/>
      <c r="N1463" s="925"/>
      <c r="O1463" s="925"/>
      <c r="P1463" s="925"/>
      <c r="Q1463" s="925"/>
      <c r="R1463" s="925"/>
      <c r="S1463" s="925"/>
      <c r="T1463" s="300"/>
      <c r="AT1463" s="196" t="s">
        <v>186</v>
      </c>
      <c r="AU1463" s="196" t="s">
        <v>77</v>
      </c>
    </row>
    <row r="1464" spans="2:65" s="302" customFormat="1">
      <c r="B1464" s="301"/>
      <c r="D1464" s="297" t="s">
        <v>188</v>
      </c>
      <c r="E1464" s="303" t="s">
        <v>5</v>
      </c>
      <c r="F1464" s="304" t="s">
        <v>2034</v>
      </c>
      <c r="H1464" s="305">
        <v>25.245000000000001</v>
      </c>
      <c r="L1464" s="301"/>
      <c r="M1464" s="306"/>
      <c r="N1464" s="307"/>
      <c r="O1464" s="307"/>
      <c r="P1464" s="307"/>
      <c r="Q1464" s="307"/>
      <c r="R1464" s="307"/>
      <c r="S1464" s="307"/>
      <c r="T1464" s="308"/>
      <c r="AT1464" s="303" t="s">
        <v>188</v>
      </c>
      <c r="AU1464" s="303" t="s">
        <v>77</v>
      </c>
      <c r="AV1464" s="302" t="s">
        <v>77</v>
      </c>
      <c r="AW1464" s="302" t="s">
        <v>31</v>
      </c>
      <c r="AX1464" s="302" t="s">
        <v>68</v>
      </c>
      <c r="AY1464" s="303" t="s">
        <v>177</v>
      </c>
    </row>
    <row r="1465" spans="2:65" s="317" customFormat="1">
      <c r="B1465" s="316"/>
      <c r="D1465" s="297" t="s">
        <v>188</v>
      </c>
      <c r="E1465" s="318" t="s">
        <v>5</v>
      </c>
      <c r="F1465" s="319" t="s">
        <v>191</v>
      </c>
      <c r="H1465" s="320">
        <v>25.245000000000001</v>
      </c>
      <c r="L1465" s="316"/>
      <c r="M1465" s="321"/>
      <c r="N1465" s="322"/>
      <c r="O1465" s="322"/>
      <c r="P1465" s="322"/>
      <c r="Q1465" s="322"/>
      <c r="R1465" s="322"/>
      <c r="S1465" s="322"/>
      <c r="T1465" s="323"/>
      <c r="AT1465" s="318" t="s">
        <v>188</v>
      </c>
      <c r="AU1465" s="318" t="s">
        <v>77</v>
      </c>
      <c r="AV1465" s="317" t="s">
        <v>184</v>
      </c>
      <c r="AW1465" s="317" t="s">
        <v>31</v>
      </c>
      <c r="AX1465" s="317" t="s">
        <v>75</v>
      </c>
      <c r="AY1465" s="318" t="s">
        <v>177</v>
      </c>
    </row>
    <row r="1466" spans="2:65" s="921" customFormat="1" ht="38.25" customHeight="1">
      <c r="B1466" s="207"/>
      <c r="C1466" s="324" t="s">
        <v>2035</v>
      </c>
      <c r="D1466" s="324" t="s">
        <v>440</v>
      </c>
      <c r="E1466" s="325" t="s">
        <v>2036</v>
      </c>
      <c r="F1466" s="326" t="s">
        <v>2037</v>
      </c>
      <c r="G1466" s="327" t="s">
        <v>194</v>
      </c>
      <c r="H1466" s="328">
        <v>1</v>
      </c>
      <c r="I1466" s="928"/>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351</v>
      </c>
      <c r="AT1466" s="196" t="s">
        <v>440</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278</v>
      </c>
      <c r="BM1466" s="196" t="s">
        <v>2038</v>
      </c>
    </row>
    <row r="1467" spans="2:65" s="921" customFormat="1" ht="38.25" customHeight="1">
      <c r="B1467" s="207"/>
      <c r="C1467" s="286" t="s">
        <v>2039</v>
      </c>
      <c r="D1467" s="286" t="s">
        <v>179</v>
      </c>
      <c r="E1467" s="287" t="s">
        <v>2024</v>
      </c>
      <c r="F1467" s="288" t="s">
        <v>2025</v>
      </c>
      <c r="G1467" s="289" t="s">
        <v>182</v>
      </c>
      <c r="H1467" s="290">
        <v>23.300999999999998</v>
      </c>
      <c r="I1467" s="926"/>
      <c r="J1467" s="291">
        <f>ROUND(I1467*H1467,2)</f>
        <v>0</v>
      </c>
      <c r="K1467" s="288" t="s">
        <v>183</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278</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278</v>
      </c>
      <c r="BM1467" s="196" t="s">
        <v>2040</v>
      </c>
    </row>
    <row r="1468" spans="2:65" s="921" customFormat="1" ht="121.5">
      <c r="B1468" s="207"/>
      <c r="D1468" s="297" t="s">
        <v>186</v>
      </c>
      <c r="F1468" s="298" t="s">
        <v>1990</v>
      </c>
      <c r="L1468" s="207"/>
      <c r="M1468" s="299"/>
      <c r="N1468" s="925"/>
      <c r="O1468" s="925"/>
      <c r="P1468" s="925"/>
      <c r="Q1468" s="925"/>
      <c r="R1468" s="925"/>
      <c r="S1468" s="925"/>
      <c r="T1468" s="300"/>
      <c r="AT1468" s="196" t="s">
        <v>186</v>
      </c>
      <c r="AU1468" s="196" t="s">
        <v>77</v>
      </c>
    </row>
    <row r="1469" spans="2:65" s="302" customFormat="1">
      <c r="B1469" s="301"/>
      <c r="D1469" s="297" t="s">
        <v>188</v>
      </c>
      <c r="E1469" s="303" t="s">
        <v>5</v>
      </c>
      <c r="F1469" s="304" t="s">
        <v>2041</v>
      </c>
      <c r="H1469" s="305">
        <v>23.300999999999998</v>
      </c>
      <c r="L1469" s="301"/>
      <c r="M1469" s="306"/>
      <c r="N1469" s="307"/>
      <c r="O1469" s="307"/>
      <c r="P1469" s="307"/>
      <c r="Q1469" s="307"/>
      <c r="R1469" s="307"/>
      <c r="S1469" s="307"/>
      <c r="T1469" s="308"/>
      <c r="AT1469" s="303" t="s">
        <v>188</v>
      </c>
      <c r="AU1469" s="303" t="s">
        <v>77</v>
      </c>
      <c r="AV1469" s="302" t="s">
        <v>77</v>
      </c>
      <c r="AW1469" s="302" t="s">
        <v>31</v>
      </c>
      <c r="AX1469" s="302" t="s">
        <v>68</v>
      </c>
      <c r="AY1469" s="303" t="s">
        <v>177</v>
      </c>
    </row>
    <row r="1470" spans="2:65" s="317" customFormat="1">
      <c r="B1470" s="316"/>
      <c r="D1470" s="297" t="s">
        <v>188</v>
      </c>
      <c r="E1470" s="318" t="s">
        <v>5</v>
      </c>
      <c r="F1470" s="319" t="s">
        <v>191</v>
      </c>
      <c r="H1470" s="320">
        <v>23.300999999999998</v>
      </c>
      <c r="L1470" s="316"/>
      <c r="M1470" s="321"/>
      <c r="N1470" s="322"/>
      <c r="O1470" s="322"/>
      <c r="P1470" s="322"/>
      <c r="Q1470" s="322"/>
      <c r="R1470" s="322"/>
      <c r="S1470" s="322"/>
      <c r="T1470" s="323"/>
      <c r="AT1470" s="318" t="s">
        <v>188</v>
      </c>
      <c r="AU1470" s="318" t="s">
        <v>77</v>
      </c>
      <c r="AV1470" s="317" t="s">
        <v>184</v>
      </c>
      <c r="AW1470" s="317" t="s">
        <v>31</v>
      </c>
      <c r="AX1470" s="317" t="s">
        <v>75</v>
      </c>
      <c r="AY1470" s="318" t="s">
        <v>177</v>
      </c>
    </row>
    <row r="1471" spans="2:65" s="921" customFormat="1" ht="38.25" customHeight="1">
      <c r="B1471" s="207"/>
      <c r="C1471" s="324" t="s">
        <v>2042</v>
      </c>
      <c r="D1471" s="324" t="s">
        <v>440</v>
      </c>
      <c r="E1471" s="325" t="s">
        <v>2043</v>
      </c>
      <c r="F1471" s="326" t="s">
        <v>2044</v>
      </c>
      <c r="G1471" s="327" t="s">
        <v>194</v>
      </c>
      <c r="H1471" s="328">
        <v>1</v>
      </c>
      <c r="I1471" s="928"/>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351</v>
      </c>
      <c r="AT1471" s="196" t="s">
        <v>440</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278</v>
      </c>
      <c r="BM1471" s="196" t="s">
        <v>2045</v>
      </c>
    </row>
    <row r="1472" spans="2:65" s="921" customFormat="1" ht="38.25" customHeight="1">
      <c r="B1472" s="207"/>
      <c r="C1472" s="286" t="s">
        <v>2046</v>
      </c>
      <c r="D1472" s="286" t="s">
        <v>179</v>
      </c>
      <c r="E1472" s="287" t="s">
        <v>2024</v>
      </c>
      <c r="F1472" s="288" t="s">
        <v>2025</v>
      </c>
      <c r="G1472" s="289" t="s">
        <v>182</v>
      </c>
      <c r="H1472" s="290">
        <v>37.979999999999997</v>
      </c>
      <c r="I1472" s="926"/>
      <c r="J1472" s="291">
        <f>ROUND(I1472*H1472,2)</f>
        <v>0</v>
      </c>
      <c r="K1472" s="288" t="s">
        <v>183</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278</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278</v>
      </c>
      <c r="BM1472" s="196" t="s">
        <v>2047</v>
      </c>
    </row>
    <row r="1473" spans="2:65" s="921" customFormat="1" ht="121.5">
      <c r="B1473" s="207"/>
      <c r="D1473" s="297" t="s">
        <v>186</v>
      </c>
      <c r="F1473" s="298" t="s">
        <v>1990</v>
      </c>
      <c r="L1473" s="207"/>
      <c r="M1473" s="299"/>
      <c r="N1473" s="925"/>
      <c r="O1473" s="925"/>
      <c r="P1473" s="925"/>
      <c r="Q1473" s="925"/>
      <c r="R1473" s="925"/>
      <c r="S1473" s="925"/>
      <c r="T1473" s="300"/>
      <c r="AT1473" s="196" t="s">
        <v>186</v>
      </c>
      <c r="AU1473" s="196" t="s">
        <v>77</v>
      </c>
    </row>
    <row r="1474" spans="2:65" s="302" customFormat="1">
      <c r="B1474" s="301"/>
      <c r="D1474" s="297" t="s">
        <v>188</v>
      </c>
      <c r="E1474" s="303" t="s">
        <v>5</v>
      </c>
      <c r="F1474" s="304" t="s">
        <v>2048</v>
      </c>
      <c r="H1474" s="305">
        <v>37.979999999999997</v>
      </c>
      <c r="L1474" s="301"/>
      <c r="M1474" s="306"/>
      <c r="N1474" s="307"/>
      <c r="O1474" s="307"/>
      <c r="P1474" s="307"/>
      <c r="Q1474" s="307"/>
      <c r="R1474" s="307"/>
      <c r="S1474" s="307"/>
      <c r="T1474" s="308"/>
      <c r="AT1474" s="303" t="s">
        <v>188</v>
      </c>
      <c r="AU1474" s="303" t="s">
        <v>77</v>
      </c>
      <c r="AV1474" s="302" t="s">
        <v>77</v>
      </c>
      <c r="AW1474" s="302" t="s">
        <v>31</v>
      </c>
      <c r="AX1474" s="302" t="s">
        <v>68</v>
      </c>
      <c r="AY1474" s="303" t="s">
        <v>177</v>
      </c>
    </row>
    <row r="1475" spans="2:65" s="317" customFormat="1">
      <c r="B1475" s="316"/>
      <c r="D1475" s="297" t="s">
        <v>188</v>
      </c>
      <c r="E1475" s="318" t="s">
        <v>5</v>
      </c>
      <c r="F1475" s="319" t="s">
        <v>191</v>
      </c>
      <c r="H1475" s="320">
        <v>37.979999999999997</v>
      </c>
      <c r="L1475" s="316"/>
      <c r="M1475" s="321"/>
      <c r="N1475" s="322"/>
      <c r="O1475" s="322"/>
      <c r="P1475" s="322"/>
      <c r="Q1475" s="322"/>
      <c r="R1475" s="322"/>
      <c r="S1475" s="322"/>
      <c r="T1475" s="323"/>
      <c r="AT1475" s="318" t="s">
        <v>188</v>
      </c>
      <c r="AU1475" s="318" t="s">
        <v>77</v>
      </c>
      <c r="AV1475" s="317" t="s">
        <v>184</v>
      </c>
      <c r="AW1475" s="317" t="s">
        <v>31</v>
      </c>
      <c r="AX1475" s="317" t="s">
        <v>75</v>
      </c>
      <c r="AY1475" s="318" t="s">
        <v>177</v>
      </c>
    </row>
    <row r="1476" spans="2:65" s="921" customFormat="1" ht="38.25" customHeight="1">
      <c r="B1476" s="207"/>
      <c r="C1476" s="324" t="s">
        <v>2049</v>
      </c>
      <c r="D1476" s="324" t="s">
        <v>440</v>
      </c>
      <c r="E1476" s="325" t="s">
        <v>2050</v>
      </c>
      <c r="F1476" s="326" t="s">
        <v>2051</v>
      </c>
      <c r="G1476" s="327" t="s">
        <v>194</v>
      </c>
      <c r="H1476" s="328">
        <v>1</v>
      </c>
      <c r="I1476" s="928"/>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351</v>
      </c>
      <c r="AT1476" s="196" t="s">
        <v>440</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278</v>
      </c>
      <c r="BM1476" s="196" t="s">
        <v>2052</v>
      </c>
    </row>
    <row r="1477" spans="2:65" s="921" customFormat="1" ht="38.25" customHeight="1">
      <c r="B1477" s="207"/>
      <c r="C1477" s="286" t="s">
        <v>2053</v>
      </c>
      <c r="D1477" s="286" t="s">
        <v>179</v>
      </c>
      <c r="E1477" s="287" t="s">
        <v>2024</v>
      </c>
      <c r="F1477" s="288" t="s">
        <v>2025</v>
      </c>
      <c r="G1477" s="289" t="s">
        <v>182</v>
      </c>
      <c r="H1477" s="290">
        <v>70.784999999999997</v>
      </c>
      <c r="I1477" s="926"/>
      <c r="J1477" s="291">
        <f>ROUND(I1477*H1477,2)</f>
        <v>0</v>
      </c>
      <c r="K1477" s="288" t="s">
        <v>183</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278</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278</v>
      </c>
      <c r="BM1477" s="196" t="s">
        <v>2054</v>
      </c>
    </row>
    <row r="1478" spans="2:65" s="921" customFormat="1" ht="121.5">
      <c r="B1478" s="207"/>
      <c r="D1478" s="297" t="s">
        <v>186</v>
      </c>
      <c r="F1478" s="298" t="s">
        <v>1990</v>
      </c>
      <c r="L1478" s="207"/>
      <c r="M1478" s="299"/>
      <c r="N1478" s="925"/>
      <c r="O1478" s="925"/>
      <c r="P1478" s="925"/>
      <c r="Q1478" s="925"/>
      <c r="R1478" s="925"/>
      <c r="S1478" s="925"/>
      <c r="T1478" s="300"/>
      <c r="AT1478" s="196" t="s">
        <v>186</v>
      </c>
      <c r="AU1478" s="196" t="s">
        <v>77</v>
      </c>
    </row>
    <row r="1479" spans="2:65" s="302" customFormat="1">
      <c r="B1479" s="301"/>
      <c r="D1479" s="297" t="s">
        <v>188</v>
      </c>
      <c r="E1479" s="303" t="s">
        <v>5</v>
      </c>
      <c r="F1479" s="304" t="s">
        <v>2055</v>
      </c>
      <c r="H1479" s="305">
        <v>70.784999999999997</v>
      </c>
      <c r="L1479" s="301"/>
      <c r="M1479" s="306"/>
      <c r="N1479" s="307"/>
      <c r="O1479" s="307"/>
      <c r="P1479" s="307"/>
      <c r="Q1479" s="307"/>
      <c r="R1479" s="307"/>
      <c r="S1479" s="307"/>
      <c r="T1479" s="308"/>
      <c r="AT1479" s="303" t="s">
        <v>188</v>
      </c>
      <c r="AU1479" s="303" t="s">
        <v>77</v>
      </c>
      <c r="AV1479" s="302" t="s">
        <v>77</v>
      </c>
      <c r="AW1479" s="302" t="s">
        <v>31</v>
      </c>
      <c r="AX1479" s="302" t="s">
        <v>68</v>
      </c>
      <c r="AY1479" s="303" t="s">
        <v>177</v>
      </c>
    </row>
    <row r="1480" spans="2:65" s="317" customFormat="1">
      <c r="B1480" s="316"/>
      <c r="D1480" s="297" t="s">
        <v>188</v>
      </c>
      <c r="E1480" s="318" t="s">
        <v>5</v>
      </c>
      <c r="F1480" s="319" t="s">
        <v>191</v>
      </c>
      <c r="H1480" s="320">
        <v>70.784999999999997</v>
      </c>
      <c r="L1480" s="316"/>
      <c r="M1480" s="321"/>
      <c r="N1480" s="322"/>
      <c r="O1480" s="322"/>
      <c r="P1480" s="322"/>
      <c r="Q1480" s="322"/>
      <c r="R1480" s="322"/>
      <c r="S1480" s="322"/>
      <c r="T1480" s="323"/>
      <c r="AT1480" s="318" t="s">
        <v>188</v>
      </c>
      <c r="AU1480" s="318" t="s">
        <v>77</v>
      </c>
      <c r="AV1480" s="317" t="s">
        <v>184</v>
      </c>
      <c r="AW1480" s="317" t="s">
        <v>31</v>
      </c>
      <c r="AX1480" s="317" t="s">
        <v>75</v>
      </c>
      <c r="AY1480" s="318" t="s">
        <v>177</v>
      </c>
    </row>
    <row r="1481" spans="2:65" s="921" customFormat="1" ht="38.25" customHeight="1">
      <c r="B1481" s="207"/>
      <c r="C1481" s="324" t="s">
        <v>2056</v>
      </c>
      <c r="D1481" s="324" t="s">
        <v>440</v>
      </c>
      <c r="E1481" s="325" t="s">
        <v>2057</v>
      </c>
      <c r="F1481" s="326" t="s">
        <v>2058</v>
      </c>
      <c r="G1481" s="327" t="s">
        <v>194</v>
      </c>
      <c r="H1481" s="328">
        <v>1</v>
      </c>
      <c r="I1481" s="928"/>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351</v>
      </c>
      <c r="AT1481" s="196" t="s">
        <v>440</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278</v>
      </c>
      <c r="BM1481" s="196" t="s">
        <v>2059</v>
      </c>
    </row>
    <row r="1482" spans="2:65" s="921" customFormat="1" ht="38.25" customHeight="1">
      <c r="B1482" s="207"/>
      <c r="C1482" s="286" t="s">
        <v>2060</v>
      </c>
      <c r="D1482" s="286" t="s">
        <v>179</v>
      </c>
      <c r="E1482" s="287" t="s">
        <v>2024</v>
      </c>
      <c r="F1482" s="288" t="s">
        <v>2025</v>
      </c>
      <c r="G1482" s="289" t="s">
        <v>182</v>
      </c>
      <c r="H1482" s="290">
        <v>24.1</v>
      </c>
      <c r="I1482" s="926"/>
      <c r="J1482" s="291">
        <f>ROUND(I1482*H1482,2)</f>
        <v>0</v>
      </c>
      <c r="K1482" s="288" t="s">
        <v>183</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278</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278</v>
      </c>
      <c r="BM1482" s="196" t="s">
        <v>2061</v>
      </c>
    </row>
    <row r="1483" spans="2:65" s="921" customFormat="1" ht="121.5">
      <c r="B1483" s="207"/>
      <c r="D1483" s="297" t="s">
        <v>186</v>
      </c>
      <c r="F1483" s="298" t="s">
        <v>1990</v>
      </c>
      <c r="L1483" s="207"/>
      <c r="M1483" s="299"/>
      <c r="N1483" s="925"/>
      <c r="O1483" s="925"/>
      <c r="P1483" s="925"/>
      <c r="Q1483" s="925"/>
      <c r="R1483" s="925"/>
      <c r="S1483" s="925"/>
      <c r="T1483" s="300"/>
      <c r="AT1483" s="196" t="s">
        <v>186</v>
      </c>
      <c r="AU1483" s="196" t="s">
        <v>77</v>
      </c>
    </row>
    <row r="1484" spans="2:65" s="302" customFormat="1">
      <c r="B1484" s="301"/>
      <c r="D1484" s="297" t="s">
        <v>188</v>
      </c>
      <c r="E1484" s="303" t="s">
        <v>5</v>
      </c>
      <c r="F1484" s="304" t="s">
        <v>2062</v>
      </c>
      <c r="H1484" s="305">
        <v>24.1</v>
      </c>
      <c r="L1484" s="301"/>
      <c r="M1484" s="306"/>
      <c r="N1484" s="307"/>
      <c r="O1484" s="307"/>
      <c r="P1484" s="307"/>
      <c r="Q1484" s="307"/>
      <c r="R1484" s="307"/>
      <c r="S1484" s="307"/>
      <c r="T1484" s="308"/>
      <c r="AT1484" s="303" t="s">
        <v>188</v>
      </c>
      <c r="AU1484" s="303" t="s">
        <v>77</v>
      </c>
      <c r="AV1484" s="302" t="s">
        <v>77</v>
      </c>
      <c r="AW1484" s="302" t="s">
        <v>31</v>
      </c>
      <c r="AX1484" s="302" t="s">
        <v>68</v>
      </c>
      <c r="AY1484" s="303" t="s">
        <v>177</v>
      </c>
    </row>
    <row r="1485" spans="2:65" s="317" customFormat="1">
      <c r="B1485" s="316"/>
      <c r="D1485" s="297" t="s">
        <v>188</v>
      </c>
      <c r="E1485" s="318" t="s">
        <v>5</v>
      </c>
      <c r="F1485" s="319" t="s">
        <v>191</v>
      </c>
      <c r="H1485" s="320">
        <v>24.1</v>
      </c>
      <c r="L1485" s="316"/>
      <c r="M1485" s="321"/>
      <c r="N1485" s="322"/>
      <c r="O1485" s="322"/>
      <c r="P1485" s="322"/>
      <c r="Q1485" s="322"/>
      <c r="R1485" s="322"/>
      <c r="S1485" s="322"/>
      <c r="T1485" s="323"/>
      <c r="AT1485" s="318" t="s">
        <v>188</v>
      </c>
      <c r="AU1485" s="318" t="s">
        <v>77</v>
      </c>
      <c r="AV1485" s="317" t="s">
        <v>184</v>
      </c>
      <c r="AW1485" s="317" t="s">
        <v>31</v>
      </c>
      <c r="AX1485" s="317" t="s">
        <v>75</v>
      </c>
      <c r="AY1485" s="318" t="s">
        <v>177</v>
      </c>
    </row>
    <row r="1486" spans="2:65" s="921" customFormat="1" ht="38.25" customHeight="1">
      <c r="B1486" s="207"/>
      <c r="C1486" s="324" t="s">
        <v>2063</v>
      </c>
      <c r="D1486" s="324" t="s">
        <v>440</v>
      </c>
      <c r="E1486" s="325" t="s">
        <v>2064</v>
      </c>
      <c r="F1486" s="326" t="s">
        <v>2065</v>
      </c>
      <c r="G1486" s="327" t="s">
        <v>194</v>
      </c>
      <c r="H1486" s="328">
        <v>1</v>
      </c>
      <c r="I1486" s="928"/>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351</v>
      </c>
      <c r="AT1486" s="196" t="s">
        <v>440</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278</v>
      </c>
      <c r="BM1486" s="196" t="s">
        <v>2066</v>
      </c>
    </row>
    <row r="1487" spans="2:65" s="921" customFormat="1" ht="38.25" customHeight="1">
      <c r="B1487" s="207"/>
      <c r="C1487" s="286" t="s">
        <v>2067</v>
      </c>
      <c r="D1487" s="286" t="s">
        <v>179</v>
      </c>
      <c r="E1487" s="287" t="s">
        <v>2024</v>
      </c>
      <c r="F1487" s="288" t="s">
        <v>2025</v>
      </c>
      <c r="G1487" s="289" t="s">
        <v>182</v>
      </c>
      <c r="H1487" s="290">
        <v>24.25</v>
      </c>
      <c r="I1487" s="926"/>
      <c r="J1487" s="291">
        <f>ROUND(I1487*H1487,2)</f>
        <v>0</v>
      </c>
      <c r="K1487" s="288" t="s">
        <v>183</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278</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278</v>
      </c>
      <c r="BM1487" s="196" t="s">
        <v>2068</v>
      </c>
    </row>
    <row r="1488" spans="2:65" s="921" customFormat="1" ht="121.5">
      <c r="B1488" s="207"/>
      <c r="D1488" s="297" t="s">
        <v>186</v>
      </c>
      <c r="F1488" s="298" t="s">
        <v>1990</v>
      </c>
      <c r="L1488" s="207"/>
      <c r="M1488" s="299"/>
      <c r="N1488" s="925"/>
      <c r="O1488" s="925"/>
      <c r="P1488" s="925"/>
      <c r="Q1488" s="925"/>
      <c r="R1488" s="925"/>
      <c r="S1488" s="925"/>
      <c r="T1488" s="300"/>
      <c r="AT1488" s="196" t="s">
        <v>186</v>
      </c>
      <c r="AU1488" s="196" t="s">
        <v>77</v>
      </c>
    </row>
    <row r="1489" spans="2:65" s="302" customFormat="1">
      <c r="B1489" s="301"/>
      <c r="D1489" s="297" t="s">
        <v>188</v>
      </c>
      <c r="E1489" s="303" t="s">
        <v>5</v>
      </c>
      <c r="F1489" s="304" t="s">
        <v>2069</v>
      </c>
      <c r="H1489" s="305">
        <v>24.25</v>
      </c>
      <c r="L1489" s="301"/>
      <c r="M1489" s="306"/>
      <c r="N1489" s="307"/>
      <c r="O1489" s="307"/>
      <c r="P1489" s="307"/>
      <c r="Q1489" s="307"/>
      <c r="R1489" s="307"/>
      <c r="S1489" s="307"/>
      <c r="T1489" s="308"/>
      <c r="AT1489" s="303" t="s">
        <v>188</v>
      </c>
      <c r="AU1489" s="303" t="s">
        <v>77</v>
      </c>
      <c r="AV1489" s="302" t="s">
        <v>77</v>
      </c>
      <c r="AW1489" s="302" t="s">
        <v>31</v>
      </c>
      <c r="AX1489" s="302" t="s">
        <v>68</v>
      </c>
      <c r="AY1489" s="303" t="s">
        <v>177</v>
      </c>
    </row>
    <row r="1490" spans="2:65" s="317" customFormat="1">
      <c r="B1490" s="316"/>
      <c r="D1490" s="297" t="s">
        <v>188</v>
      </c>
      <c r="E1490" s="318" t="s">
        <v>5</v>
      </c>
      <c r="F1490" s="319" t="s">
        <v>191</v>
      </c>
      <c r="H1490" s="320">
        <v>24.25</v>
      </c>
      <c r="L1490" s="316"/>
      <c r="M1490" s="321"/>
      <c r="N1490" s="322"/>
      <c r="O1490" s="322"/>
      <c r="P1490" s="322"/>
      <c r="Q1490" s="322"/>
      <c r="R1490" s="322"/>
      <c r="S1490" s="322"/>
      <c r="T1490" s="323"/>
      <c r="AT1490" s="318" t="s">
        <v>188</v>
      </c>
      <c r="AU1490" s="318" t="s">
        <v>77</v>
      </c>
      <c r="AV1490" s="317" t="s">
        <v>184</v>
      </c>
      <c r="AW1490" s="317" t="s">
        <v>31</v>
      </c>
      <c r="AX1490" s="317" t="s">
        <v>75</v>
      </c>
      <c r="AY1490" s="318" t="s">
        <v>177</v>
      </c>
    </row>
    <row r="1491" spans="2:65" s="921" customFormat="1" ht="38.25" customHeight="1">
      <c r="B1491" s="207"/>
      <c r="C1491" s="324" t="s">
        <v>2070</v>
      </c>
      <c r="D1491" s="324" t="s">
        <v>440</v>
      </c>
      <c r="E1491" s="325" t="s">
        <v>2071</v>
      </c>
      <c r="F1491" s="326" t="s">
        <v>2072</v>
      </c>
      <c r="G1491" s="327" t="s">
        <v>194</v>
      </c>
      <c r="H1491" s="328">
        <v>1</v>
      </c>
      <c r="I1491" s="928"/>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351</v>
      </c>
      <c r="AT1491" s="196" t="s">
        <v>440</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278</v>
      </c>
      <c r="BM1491" s="196" t="s">
        <v>2073</v>
      </c>
    </row>
    <row r="1492" spans="2:65" s="921" customFormat="1" ht="38.25" customHeight="1">
      <c r="B1492" s="207"/>
      <c r="C1492" s="286" t="s">
        <v>2074</v>
      </c>
      <c r="D1492" s="286" t="s">
        <v>179</v>
      </c>
      <c r="E1492" s="287" t="s">
        <v>2024</v>
      </c>
      <c r="F1492" s="288" t="s">
        <v>2025</v>
      </c>
      <c r="G1492" s="289" t="s">
        <v>182</v>
      </c>
      <c r="H1492" s="290">
        <v>11.4</v>
      </c>
      <c r="I1492" s="926"/>
      <c r="J1492" s="291">
        <f>ROUND(I1492*H1492,2)</f>
        <v>0</v>
      </c>
      <c r="K1492" s="288" t="s">
        <v>183</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278</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278</v>
      </c>
      <c r="BM1492" s="196" t="s">
        <v>2075</v>
      </c>
    </row>
    <row r="1493" spans="2:65" s="921" customFormat="1" ht="121.5">
      <c r="B1493" s="207"/>
      <c r="D1493" s="297" t="s">
        <v>186</v>
      </c>
      <c r="F1493" s="298" t="s">
        <v>1990</v>
      </c>
      <c r="L1493" s="207"/>
      <c r="M1493" s="299"/>
      <c r="N1493" s="925"/>
      <c r="O1493" s="925"/>
      <c r="P1493" s="925"/>
      <c r="Q1493" s="925"/>
      <c r="R1493" s="925"/>
      <c r="S1493" s="925"/>
      <c r="T1493" s="300"/>
      <c r="AT1493" s="196" t="s">
        <v>186</v>
      </c>
      <c r="AU1493" s="196" t="s">
        <v>77</v>
      </c>
    </row>
    <row r="1494" spans="2:65" s="302" customFormat="1">
      <c r="B1494" s="301"/>
      <c r="D1494" s="297" t="s">
        <v>188</v>
      </c>
      <c r="E1494" s="303" t="s">
        <v>5</v>
      </c>
      <c r="F1494" s="304" t="s">
        <v>2076</v>
      </c>
      <c r="H1494" s="305">
        <v>11.4</v>
      </c>
      <c r="L1494" s="301"/>
      <c r="M1494" s="306"/>
      <c r="N1494" s="307"/>
      <c r="O1494" s="307"/>
      <c r="P1494" s="307"/>
      <c r="Q1494" s="307"/>
      <c r="R1494" s="307"/>
      <c r="S1494" s="307"/>
      <c r="T1494" s="308"/>
      <c r="AT1494" s="303" t="s">
        <v>188</v>
      </c>
      <c r="AU1494" s="303" t="s">
        <v>77</v>
      </c>
      <c r="AV1494" s="302" t="s">
        <v>77</v>
      </c>
      <c r="AW1494" s="302" t="s">
        <v>31</v>
      </c>
      <c r="AX1494" s="302" t="s">
        <v>68</v>
      </c>
      <c r="AY1494" s="303" t="s">
        <v>177</v>
      </c>
    </row>
    <row r="1495" spans="2:65" s="317" customFormat="1">
      <c r="B1495" s="316"/>
      <c r="D1495" s="297" t="s">
        <v>188</v>
      </c>
      <c r="E1495" s="318" t="s">
        <v>5</v>
      </c>
      <c r="F1495" s="319" t="s">
        <v>191</v>
      </c>
      <c r="H1495" s="320">
        <v>11.4</v>
      </c>
      <c r="L1495" s="316"/>
      <c r="M1495" s="321"/>
      <c r="N1495" s="322"/>
      <c r="O1495" s="322"/>
      <c r="P1495" s="322"/>
      <c r="Q1495" s="322"/>
      <c r="R1495" s="322"/>
      <c r="S1495" s="322"/>
      <c r="T1495" s="323"/>
      <c r="AT1495" s="318" t="s">
        <v>188</v>
      </c>
      <c r="AU1495" s="318" t="s">
        <v>77</v>
      </c>
      <c r="AV1495" s="317" t="s">
        <v>184</v>
      </c>
      <c r="AW1495" s="317" t="s">
        <v>31</v>
      </c>
      <c r="AX1495" s="317" t="s">
        <v>75</v>
      </c>
      <c r="AY1495" s="318" t="s">
        <v>177</v>
      </c>
    </row>
    <row r="1496" spans="2:65" s="921" customFormat="1" ht="38.25" customHeight="1">
      <c r="B1496" s="207"/>
      <c r="C1496" s="324" t="s">
        <v>2077</v>
      </c>
      <c r="D1496" s="324" t="s">
        <v>440</v>
      </c>
      <c r="E1496" s="325" t="s">
        <v>2078</v>
      </c>
      <c r="F1496" s="326" t="s">
        <v>2079</v>
      </c>
      <c r="G1496" s="327" t="s">
        <v>194</v>
      </c>
      <c r="H1496" s="328">
        <v>1</v>
      </c>
      <c r="I1496" s="928"/>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351</v>
      </c>
      <c r="AT1496" s="196" t="s">
        <v>440</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278</v>
      </c>
      <c r="BM1496" s="196" t="s">
        <v>2080</v>
      </c>
    </row>
    <row r="1497" spans="2:65" s="921" customFormat="1" ht="38.25" customHeight="1">
      <c r="B1497" s="207"/>
      <c r="C1497" s="286" t="s">
        <v>2081</v>
      </c>
      <c r="D1497" s="286" t="s">
        <v>179</v>
      </c>
      <c r="E1497" s="287" t="s">
        <v>2024</v>
      </c>
      <c r="F1497" s="288" t="s">
        <v>2025</v>
      </c>
      <c r="G1497" s="289" t="s">
        <v>182</v>
      </c>
      <c r="H1497" s="290">
        <v>25.245000000000001</v>
      </c>
      <c r="I1497" s="926"/>
      <c r="J1497" s="291">
        <f>ROUND(I1497*H1497,2)</f>
        <v>0</v>
      </c>
      <c r="K1497" s="288" t="s">
        <v>183</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278</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278</v>
      </c>
      <c r="BM1497" s="196" t="s">
        <v>2082</v>
      </c>
    </row>
    <row r="1498" spans="2:65" s="921" customFormat="1" ht="121.5">
      <c r="B1498" s="207"/>
      <c r="D1498" s="297" t="s">
        <v>186</v>
      </c>
      <c r="F1498" s="298" t="s">
        <v>1990</v>
      </c>
      <c r="L1498" s="207"/>
      <c r="M1498" s="299"/>
      <c r="N1498" s="925"/>
      <c r="O1498" s="925"/>
      <c r="P1498" s="925"/>
      <c r="Q1498" s="925"/>
      <c r="R1498" s="925"/>
      <c r="S1498" s="925"/>
      <c r="T1498" s="300"/>
      <c r="AT1498" s="196" t="s">
        <v>186</v>
      </c>
      <c r="AU1498" s="196" t="s">
        <v>77</v>
      </c>
    </row>
    <row r="1499" spans="2:65" s="302" customFormat="1">
      <c r="B1499" s="301"/>
      <c r="D1499" s="297" t="s">
        <v>188</v>
      </c>
      <c r="E1499" s="303" t="s">
        <v>5</v>
      </c>
      <c r="F1499" s="304" t="s">
        <v>2034</v>
      </c>
      <c r="H1499" s="305">
        <v>25.245000000000001</v>
      </c>
      <c r="L1499" s="301"/>
      <c r="M1499" s="306"/>
      <c r="N1499" s="307"/>
      <c r="O1499" s="307"/>
      <c r="P1499" s="307"/>
      <c r="Q1499" s="307"/>
      <c r="R1499" s="307"/>
      <c r="S1499" s="307"/>
      <c r="T1499" s="308"/>
      <c r="AT1499" s="303" t="s">
        <v>188</v>
      </c>
      <c r="AU1499" s="303" t="s">
        <v>77</v>
      </c>
      <c r="AV1499" s="302" t="s">
        <v>77</v>
      </c>
      <c r="AW1499" s="302" t="s">
        <v>31</v>
      </c>
      <c r="AX1499" s="302" t="s">
        <v>68</v>
      </c>
      <c r="AY1499" s="303" t="s">
        <v>177</v>
      </c>
    </row>
    <row r="1500" spans="2:65" s="317" customFormat="1">
      <c r="B1500" s="316"/>
      <c r="D1500" s="297" t="s">
        <v>188</v>
      </c>
      <c r="E1500" s="318" t="s">
        <v>5</v>
      </c>
      <c r="F1500" s="319" t="s">
        <v>191</v>
      </c>
      <c r="H1500" s="320">
        <v>25.245000000000001</v>
      </c>
      <c r="L1500" s="316"/>
      <c r="M1500" s="321"/>
      <c r="N1500" s="322"/>
      <c r="O1500" s="322"/>
      <c r="P1500" s="322"/>
      <c r="Q1500" s="322"/>
      <c r="R1500" s="322"/>
      <c r="S1500" s="322"/>
      <c r="T1500" s="323"/>
      <c r="AT1500" s="318" t="s">
        <v>188</v>
      </c>
      <c r="AU1500" s="318" t="s">
        <v>77</v>
      </c>
      <c r="AV1500" s="317" t="s">
        <v>184</v>
      </c>
      <c r="AW1500" s="317" t="s">
        <v>31</v>
      </c>
      <c r="AX1500" s="317" t="s">
        <v>75</v>
      </c>
      <c r="AY1500" s="318" t="s">
        <v>177</v>
      </c>
    </row>
    <row r="1501" spans="2:65" s="921" customFormat="1" ht="38.25" customHeight="1">
      <c r="B1501" s="207"/>
      <c r="C1501" s="324" t="s">
        <v>2083</v>
      </c>
      <c r="D1501" s="324" t="s">
        <v>440</v>
      </c>
      <c r="E1501" s="325" t="s">
        <v>2084</v>
      </c>
      <c r="F1501" s="326" t="s">
        <v>2085</v>
      </c>
      <c r="G1501" s="327" t="s">
        <v>194</v>
      </c>
      <c r="H1501" s="328">
        <v>1</v>
      </c>
      <c r="I1501" s="928"/>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351</v>
      </c>
      <c r="AT1501" s="196" t="s">
        <v>440</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278</v>
      </c>
      <c r="BM1501" s="196" t="s">
        <v>2086</v>
      </c>
    </row>
    <row r="1502" spans="2:65" s="921" customFormat="1" ht="38.25" customHeight="1">
      <c r="B1502" s="207"/>
      <c r="C1502" s="286" t="s">
        <v>2087</v>
      </c>
      <c r="D1502" s="286" t="s">
        <v>179</v>
      </c>
      <c r="E1502" s="287" t="s">
        <v>2088</v>
      </c>
      <c r="F1502" s="288" t="s">
        <v>2089</v>
      </c>
      <c r="G1502" s="289" t="s">
        <v>182</v>
      </c>
      <c r="H1502" s="290">
        <v>4.9000000000000004</v>
      </c>
      <c r="I1502" s="926"/>
      <c r="J1502" s="291">
        <f>ROUND(I1502*H1502,2)</f>
        <v>0</v>
      </c>
      <c r="K1502" s="288" t="s">
        <v>183</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278</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278</v>
      </c>
      <c r="BM1502" s="196" t="s">
        <v>2090</v>
      </c>
    </row>
    <row r="1503" spans="2:65" s="921" customFormat="1" ht="121.5">
      <c r="B1503" s="207"/>
      <c r="D1503" s="297" t="s">
        <v>186</v>
      </c>
      <c r="F1503" s="298" t="s">
        <v>1990</v>
      </c>
      <c r="L1503" s="207"/>
      <c r="M1503" s="299"/>
      <c r="N1503" s="925"/>
      <c r="O1503" s="925"/>
      <c r="P1503" s="925"/>
      <c r="Q1503" s="925"/>
      <c r="R1503" s="925"/>
      <c r="S1503" s="925"/>
      <c r="T1503" s="300"/>
      <c r="AT1503" s="196" t="s">
        <v>186</v>
      </c>
      <c r="AU1503" s="196" t="s">
        <v>77</v>
      </c>
    </row>
    <row r="1504" spans="2:65" s="302" customFormat="1">
      <c r="B1504" s="301"/>
      <c r="D1504" s="297" t="s">
        <v>188</v>
      </c>
      <c r="E1504" s="303" t="s">
        <v>5</v>
      </c>
      <c r="F1504" s="304" t="s">
        <v>2091</v>
      </c>
      <c r="H1504" s="305">
        <v>4.9000000000000004</v>
      </c>
      <c r="L1504" s="301"/>
      <c r="M1504" s="306"/>
      <c r="N1504" s="307"/>
      <c r="O1504" s="307"/>
      <c r="P1504" s="307"/>
      <c r="Q1504" s="307"/>
      <c r="R1504" s="307"/>
      <c r="S1504" s="307"/>
      <c r="T1504" s="308"/>
      <c r="AT1504" s="303" t="s">
        <v>188</v>
      </c>
      <c r="AU1504" s="303" t="s">
        <v>77</v>
      </c>
      <c r="AV1504" s="302" t="s">
        <v>77</v>
      </c>
      <c r="AW1504" s="302" t="s">
        <v>31</v>
      </c>
      <c r="AX1504" s="302" t="s">
        <v>68</v>
      </c>
      <c r="AY1504" s="303" t="s">
        <v>177</v>
      </c>
    </row>
    <row r="1505" spans="2:65" s="317" customFormat="1">
      <c r="B1505" s="316"/>
      <c r="D1505" s="297" t="s">
        <v>188</v>
      </c>
      <c r="E1505" s="318" t="s">
        <v>5</v>
      </c>
      <c r="F1505" s="319" t="s">
        <v>191</v>
      </c>
      <c r="H1505" s="320">
        <v>4.9000000000000004</v>
      </c>
      <c r="L1505" s="316"/>
      <c r="M1505" s="321"/>
      <c r="N1505" s="322"/>
      <c r="O1505" s="322"/>
      <c r="P1505" s="322"/>
      <c r="Q1505" s="322"/>
      <c r="R1505" s="322"/>
      <c r="S1505" s="322"/>
      <c r="T1505" s="323"/>
      <c r="AT1505" s="318" t="s">
        <v>188</v>
      </c>
      <c r="AU1505" s="318" t="s">
        <v>77</v>
      </c>
      <c r="AV1505" s="317" t="s">
        <v>184</v>
      </c>
      <c r="AW1505" s="317" t="s">
        <v>31</v>
      </c>
      <c r="AX1505" s="317" t="s">
        <v>75</v>
      </c>
      <c r="AY1505" s="318" t="s">
        <v>177</v>
      </c>
    </row>
    <row r="1506" spans="2:65" s="921" customFormat="1" ht="25.5" customHeight="1">
      <c r="B1506" s="207"/>
      <c r="C1506" s="324" t="s">
        <v>2092</v>
      </c>
      <c r="D1506" s="324" t="s">
        <v>440</v>
      </c>
      <c r="E1506" s="325" t="s">
        <v>2093</v>
      </c>
      <c r="F1506" s="326" t="s">
        <v>2094</v>
      </c>
      <c r="G1506" s="327" t="s">
        <v>194</v>
      </c>
      <c r="H1506" s="328">
        <v>1</v>
      </c>
      <c r="I1506" s="928"/>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351</v>
      </c>
      <c r="AT1506" s="196" t="s">
        <v>440</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278</v>
      </c>
      <c r="BM1506" s="196" t="s">
        <v>2095</v>
      </c>
    </row>
    <row r="1507" spans="2:65" s="921" customFormat="1" ht="38.25" customHeight="1">
      <c r="B1507" s="207"/>
      <c r="C1507" s="286" t="s">
        <v>2096</v>
      </c>
      <c r="D1507" s="286" t="s">
        <v>179</v>
      </c>
      <c r="E1507" s="287" t="s">
        <v>2088</v>
      </c>
      <c r="F1507" s="288" t="s">
        <v>2089</v>
      </c>
      <c r="G1507" s="289" t="s">
        <v>182</v>
      </c>
      <c r="H1507" s="290">
        <v>22.62</v>
      </c>
      <c r="I1507" s="926"/>
      <c r="J1507" s="291">
        <f>ROUND(I1507*H1507,2)</f>
        <v>0</v>
      </c>
      <c r="K1507" s="288" t="s">
        <v>183</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278</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278</v>
      </c>
      <c r="BM1507" s="196" t="s">
        <v>2097</v>
      </c>
    </row>
    <row r="1508" spans="2:65" s="921" customFormat="1" ht="121.5">
      <c r="B1508" s="207"/>
      <c r="D1508" s="297" t="s">
        <v>186</v>
      </c>
      <c r="F1508" s="298" t="s">
        <v>1990</v>
      </c>
      <c r="L1508" s="207"/>
      <c r="M1508" s="299"/>
      <c r="N1508" s="925"/>
      <c r="O1508" s="925"/>
      <c r="P1508" s="925"/>
      <c r="Q1508" s="925"/>
      <c r="R1508" s="925"/>
      <c r="S1508" s="925"/>
      <c r="T1508" s="300"/>
      <c r="AT1508" s="196" t="s">
        <v>186</v>
      </c>
      <c r="AU1508" s="196" t="s">
        <v>77</v>
      </c>
    </row>
    <row r="1509" spans="2:65" s="302" customFormat="1">
      <c r="B1509" s="301"/>
      <c r="D1509" s="297" t="s">
        <v>188</v>
      </c>
      <c r="E1509" s="303" t="s">
        <v>5</v>
      </c>
      <c r="F1509" s="304" t="s">
        <v>2098</v>
      </c>
      <c r="H1509" s="305">
        <v>22.62</v>
      </c>
      <c r="L1509" s="301"/>
      <c r="M1509" s="306"/>
      <c r="N1509" s="307"/>
      <c r="O1509" s="307"/>
      <c r="P1509" s="307"/>
      <c r="Q1509" s="307"/>
      <c r="R1509" s="307"/>
      <c r="S1509" s="307"/>
      <c r="T1509" s="308"/>
      <c r="AT1509" s="303" t="s">
        <v>188</v>
      </c>
      <c r="AU1509" s="303" t="s">
        <v>77</v>
      </c>
      <c r="AV1509" s="302" t="s">
        <v>77</v>
      </c>
      <c r="AW1509" s="302" t="s">
        <v>31</v>
      </c>
      <c r="AX1509" s="302" t="s">
        <v>68</v>
      </c>
      <c r="AY1509" s="303" t="s">
        <v>177</v>
      </c>
    </row>
    <row r="1510" spans="2:65" s="310" customFormat="1">
      <c r="B1510" s="309"/>
      <c r="D1510" s="297" t="s">
        <v>188</v>
      </c>
      <c r="E1510" s="311" t="s">
        <v>5</v>
      </c>
      <c r="F1510" s="312" t="s">
        <v>2099</v>
      </c>
      <c r="H1510" s="311" t="s">
        <v>5</v>
      </c>
      <c r="L1510" s="309"/>
      <c r="M1510" s="313"/>
      <c r="N1510" s="314"/>
      <c r="O1510" s="314"/>
      <c r="P1510" s="314"/>
      <c r="Q1510" s="314"/>
      <c r="R1510" s="314"/>
      <c r="S1510" s="314"/>
      <c r="T1510" s="315"/>
      <c r="AT1510" s="311" t="s">
        <v>188</v>
      </c>
      <c r="AU1510" s="311" t="s">
        <v>77</v>
      </c>
      <c r="AV1510" s="310" t="s">
        <v>75</v>
      </c>
      <c r="AW1510" s="310" t="s">
        <v>31</v>
      </c>
      <c r="AX1510" s="310" t="s">
        <v>68</v>
      </c>
      <c r="AY1510" s="311" t="s">
        <v>177</v>
      </c>
    </row>
    <row r="1511" spans="2:65" s="317" customFormat="1">
      <c r="B1511" s="316"/>
      <c r="D1511" s="297" t="s">
        <v>188</v>
      </c>
      <c r="E1511" s="318" t="s">
        <v>5</v>
      </c>
      <c r="F1511" s="319" t="s">
        <v>191</v>
      </c>
      <c r="H1511" s="320">
        <v>22.62</v>
      </c>
      <c r="L1511" s="316"/>
      <c r="M1511" s="321"/>
      <c r="N1511" s="322"/>
      <c r="O1511" s="322"/>
      <c r="P1511" s="322"/>
      <c r="Q1511" s="322"/>
      <c r="R1511" s="322"/>
      <c r="S1511" s="322"/>
      <c r="T1511" s="323"/>
      <c r="AT1511" s="318" t="s">
        <v>188</v>
      </c>
      <c r="AU1511" s="318" t="s">
        <v>77</v>
      </c>
      <c r="AV1511" s="317" t="s">
        <v>184</v>
      </c>
      <c r="AW1511" s="317" t="s">
        <v>31</v>
      </c>
      <c r="AX1511" s="317" t="s">
        <v>75</v>
      </c>
      <c r="AY1511" s="318" t="s">
        <v>177</v>
      </c>
    </row>
    <row r="1512" spans="2:65" s="921" customFormat="1" ht="38.25" customHeight="1">
      <c r="B1512" s="207"/>
      <c r="C1512" s="324" t="s">
        <v>2100</v>
      </c>
      <c r="D1512" s="324" t="s">
        <v>440</v>
      </c>
      <c r="E1512" s="325" t="s">
        <v>2101</v>
      </c>
      <c r="F1512" s="326" t="s">
        <v>2102</v>
      </c>
      <c r="G1512" s="327" t="s">
        <v>194</v>
      </c>
      <c r="H1512" s="328">
        <v>2</v>
      </c>
      <c r="I1512" s="928"/>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351</v>
      </c>
      <c r="AT1512" s="196" t="s">
        <v>440</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278</v>
      </c>
      <c r="BM1512" s="196" t="s">
        <v>2103</v>
      </c>
    </row>
    <row r="1513" spans="2:65" s="921" customFormat="1" ht="16.5" customHeight="1">
      <c r="B1513" s="207"/>
      <c r="C1513" s="286" t="s">
        <v>2104</v>
      </c>
      <c r="D1513" s="286" t="s">
        <v>179</v>
      </c>
      <c r="E1513" s="287" t="s">
        <v>2105</v>
      </c>
      <c r="F1513" s="288" t="s">
        <v>2106</v>
      </c>
      <c r="G1513" s="289" t="s">
        <v>194</v>
      </c>
      <c r="H1513" s="290">
        <v>62</v>
      </c>
      <c r="I1513" s="926"/>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278</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278</v>
      </c>
      <c r="BM1513" s="196" t="s">
        <v>2107</v>
      </c>
    </row>
    <row r="1514" spans="2:65" s="921" customFormat="1" ht="16.5" customHeight="1">
      <c r="B1514" s="207"/>
      <c r="C1514" s="286" t="s">
        <v>2108</v>
      </c>
      <c r="D1514" s="286" t="s">
        <v>179</v>
      </c>
      <c r="E1514" s="287" t="s">
        <v>2109</v>
      </c>
      <c r="F1514" s="288" t="s">
        <v>2110</v>
      </c>
      <c r="G1514" s="289" t="s">
        <v>194</v>
      </c>
      <c r="H1514" s="290">
        <v>4</v>
      </c>
      <c r="I1514" s="926"/>
      <c r="J1514" s="291">
        <f>ROUND(I1514*H1514,2)</f>
        <v>0</v>
      </c>
      <c r="K1514" s="288" t="s">
        <v>183</v>
      </c>
      <c r="L1514" s="207"/>
      <c r="M1514" s="292" t="s">
        <v>5</v>
      </c>
      <c r="N1514" s="293" t="s">
        <v>39</v>
      </c>
      <c r="O1514" s="294">
        <v>7.62</v>
      </c>
      <c r="P1514" s="294">
        <f>O1514*H1514</f>
        <v>30.48</v>
      </c>
      <c r="Q1514" s="294">
        <v>0</v>
      </c>
      <c r="R1514" s="294">
        <f>Q1514*H1514</f>
        <v>0</v>
      </c>
      <c r="S1514" s="294">
        <v>0</v>
      </c>
      <c r="T1514" s="295">
        <f>S1514*H1514</f>
        <v>0</v>
      </c>
      <c r="AR1514" s="196" t="s">
        <v>278</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278</v>
      </c>
      <c r="BM1514" s="196" t="s">
        <v>2111</v>
      </c>
    </row>
    <row r="1515" spans="2:65" s="921" customFormat="1" ht="148.5">
      <c r="B1515" s="207"/>
      <c r="D1515" s="297" t="s">
        <v>186</v>
      </c>
      <c r="F1515" s="298" t="s">
        <v>2112</v>
      </c>
      <c r="L1515" s="207"/>
      <c r="M1515" s="299"/>
      <c r="N1515" s="925"/>
      <c r="O1515" s="925"/>
      <c r="P1515" s="925"/>
      <c r="Q1515" s="925"/>
      <c r="R1515" s="925"/>
      <c r="S1515" s="925"/>
      <c r="T1515" s="300"/>
      <c r="AT1515" s="196" t="s">
        <v>186</v>
      </c>
      <c r="AU1515" s="196" t="s">
        <v>77</v>
      </c>
    </row>
    <row r="1516" spans="2:65" s="302" customFormat="1">
      <c r="B1516" s="301"/>
      <c r="D1516" s="297" t="s">
        <v>188</v>
      </c>
      <c r="E1516" s="303" t="s">
        <v>5</v>
      </c>
      <c r="F1516" s="304" t="s">
        <v>77</v>
      </c>
      <c r="H1516" s="305">
        <v>2</v>
      </c>
      <c r="L1516" s="301"/>
      <c r="M1516" s="306"/>
      <c r="N1516" s="307"/>
      <c r="O1516" s="307"/>
      <c r="P1516" s="307"/>
      <c r="Q1516" s="307"/>
      <c r="R1516" s="307"/>
      <c r="S1516" s="307"/>
      <c r="T1516" s="308"/>
      <c r="AT1516" s="303" t="s">
        <v>188</v>
      </c>
      <c r="AU1516" s="303" t="s">
        <v>77</v>
      </c>
      <c r="AV1516" s="302" t="s">
        <v>77</v>
      </c>
      <c r="AW1516" s="302" t="s">
        <v>31</v>
      </c>
      <c r="AX1516" s="302" t="s">
        <v>68</v>
      </c>
      <c r="AY1516" s="303" t="s">
        <v>177</v>
      </c>
    </row>
    <row r="1517" spans="2:65" s="310" customFormat="1">
      <c r="B1517" s="309"/>
      <c r="D1517" s="297" t="s">
        <v>188</v>
      </c>
      <c r="E1517" s="311" t="s">
        <v>5</v>
      </c>
      <c r="F1517" s="312" t="s">
        <v>2113</v>
      </c>
      <c r="H1517" s="311" t="s">
        <v>5</v>
      </c>
      <c r="L1517" s="309"/>
      <c r="M1517" s="313"/>
      <c r="N1517" s="314"/>
      <c r="O1517" s="314"/>
      <c r="P1517" s="314"/>
      <c r="Q1517" s="314"/>
      <c r="R1517" s="314"/>
      <c r="S1517" s="314"/>
      <c r="T1517" s="315"/>
      <c r="AT1517" s="311" t="s">
        <v>188</v>
      </c>
      <c r="AU1517" s="311" t="s">
        <v>77</v>
      </c>
      <c r="AV1517" s="310" t="s">
        <v>75</v>
      </c>
      <c r="AW1517" s="310" t="s">
        <v>31</v>
      </c>
      <c r="AX1517" s="310" t="s">
        <v>68</v>
      </c>
      <c r="AY1517" s="311" t="s">
        <v>177</v>
      </c>
    </row>
    <row r="1518" spans="2:65" s="302" customFormat="1">
      <c r="B1518" s="301"/>
      <c r="D1518" s="297" t="s">
        <v>188</v>
      </c>
      <c r="E1518" s="303" t="s">
        <v>5</v>
      </c>
      <c r="F1518" s="304" t="s">
        <v>77</v>
      </c>
      <c r="H1518" s="305">
        <v>2</v>
      </c>
      <c r="L1518" s="301"/>
      <c r="M1518" s="306"/>
      <c r="N1518" s="307"/>
      <c r="O1518" s="307"/>
      <c r="P1518" s="307"/>
      <c r="Q1518" s="307"/>
      <c r="R1518" s="307"/>
      <c r="S1518" s="307"/>
      <c r="T1518" s="308"/>
      <c r="AT1518" s="303" t="s">
        <v>188</v>
      </c>
      <c r="AU1518" s="303" t="s">
        <v>77</v>
      </c>
      <c r="AV1518" s="302" t="s">
        <v>77</v>
      </c>
      <c r="AW1518" s="302" t="s">
        <v>31</v>
      </c>
      <c r="AX1518" s="302" t="s">
        <v>68</v>
      </c>
      <c r="AY1518" s="303" t="s">
        <v>177</v>
      </c>
    </row>
    <row r="1519" spans="2:65" s="310" customFormat="1">
      <c r="B1519" s="309"/>
      <c r="D1519" s="297" t="s">
        <v>188</v>
      </c>
      <c r="E1519" s="311" t="s">
        <v>5</v>
      </c>
      <c r="F1519" s="312" t="s">
        <v>2114</v>
      </c>
      <c r="H1519" s="311" t="s">
        <v>5</v>
      </c>
      <c r="L1519" s="309"/>
      <c r="M1519" s="313"/>
      <c r="N1519" s="314"/>
      <c r="O1519" s="314"/>
      <c r="P1519" s="314"/>
      <c r="Q1519" s="314"/>
      <c r="R1519" s="314"/>
      <c r="S1519" s="314"/>
      <c r="T1519" s="315"/>
      <c r="AT1519" s="311" t="s">
        <v>188</v>
      </c>
      <c r="AU1519" s="311" t="s">
        <v>77</v>
      </c>
      <c r="AV1519" s="310" t="s">
        <v>75</v>
      </c>
      <c r="AW1519" s="310" t="s">
        <v>31</v>
      </c>
      <c r="AX1519" s="310" t="s">
        <v>68</v>
      </c>
      <c r="AY1519" s="311" t="s">
        <v>177</v>
      </c>
    </row>
    <row r="1520" spans="2:65" s="317" customFormat="1">
      <c r="B1520" s="316"/>
      <c r="D1520" s="297" t="s">
        <v>188</v>
      </c>
      <c r="E1520" s="318" t="s">
        <v>5</v>
      </c>
      <c r="F1520" s="319" t="s">
        <v>191</v>
      </c>
      <c r="H1520" s="320">
        <v>4</v>
      </c>
      <c r="L1520" s="316"/>
      <c r="M1520" s="321"/>
      <c r="N1520" s="322"/>
      <c r="O1520" s="322"/>
      <c r="P1520" s="322"/>
      <c r="Q1520" s="322"/>
      <c r="R1520" s="322"/>
      <c r="S1520" s="322"/>
      <c r="T1520" s="323"/>
      <c r="AT1520" s="318" t="s">
        <v>188</v>
      </c>
      <c r="AU1520" s="318" t="s">
        <v>77</v>
      </c>
      <c r="AV1520" s="317" t="s">
        <v>184</v>
      </c>
      <c r="AW1520" s="317" t="s">
        <v>31</v>
      </c>
      <c r="AX1520" s="317" t="s">
        <v>75</v>
      </c>
      <c r="AY1520" s="318" t="s">
        <v>177</v>
      </c>
    </row>
    <row r="1521" spans="2:65" s="921" customFormat="1" ht="25.5" customHeight="1">
      <c r="B1521" s="207"/>
      <c r="C1521" s="324" t="s">
        <v>2115</v>
      </c>
      <c r="D1521" s="324" t="s">
        <v>440</v>
      </c>
      <c r="E1521" s="325" t="s">
        <v>2116</v>
      </c>
      <c r="F1521" s="326" t="s">
        <v>2117</v>
      </c>
      <c r="G1521" s="327" t="s">
        <v>194</v>
      </c>
      <c r="H1521" s="328">
        <v>2</v>
      </c>
      <c r="I1521" s="928"/>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351</v>
      </c>
      <c r="AT1521" s="196" t="s">
        <v>440</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278</v>
      </c>
      <c r="BM1521" s="196" t="s">
        <v>2118</v>
      </c>
    </row>
    <row r="1522" spans="2:65" s="921" customFormat="1" ht="25.5" customHeight="1">
      <c r="B1522" s="207"/>
      <c r="C1522" s="324" t="s">
        <v>2119</v>
      </c>
      <c r="D1522" s="324" t="s">
        <v>440</v>
      </c>
      <c r="E1522" s="325" t="s">
        <v>2120</v>
      </c>
      <c r="F1522" s="326" t="s">
        <v>2121</v>
      </c>
      <c r="G1522" s="327" t="s">
        <v>194</v>
      </c>
      <c r="H1522" s="328">
        <v>2</v>
      </c>
      <c r="I1522" s="928"/>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351</v>
      </c>
      <c r="AT1522" s="196" t="s">
        <v>440</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278</v>
      </c>
      <c r="BM1522" s="196" t="s">
        <v>2122</v>
      </c>
    </row>
    <row r="1523" spans="2:65" s="921" customFormat="1" ht="16.5" customHeight="1">
      <c r="B1523" s="207"/>
      <c r="C1523" s="286" t="s">
        <v>2123</v>
      </c>
      <c r="D1523" s="286" t="s">
        <v>179</v>
      </c>
      <c r="E1523" s="287" t="s">
        <v>2109</v>
      </c>
      <c r="F1523" s="288" t="s">
        <v>2110</v>
      </c>
      <c r="G1523" s="289" t="s">
        <v>194</v>
      </c>
      <c r="H1523" s="290">
        <v>1</v>
      </c>
      <c r="I1523" s="926"/>
      <c r="J1523" s="291">
        <f>ROUND(I1523*H1523,2)</f>
        <v>0</v>
      </c>
      <c r="K1523" s="288" t="s">
        <v>183</v>
      </c>
      <c r="L1523" s="207"/>
      <c r="M1523" s="292" t="s">
        <v>5</v>
      </c>
      <c r="N1523" s="293" t="s">
        <v>39</v>
      </c>
      <c r="O1523" s="294">
        <v>7.62</v>
      </c>
      <c r="P1523" s="294">
        <f>O1523*H1523</f>
        <v>7.62</v>
      </c>
      <c r="Q1523" s="294">
        <v>0</v>
      </c>
      <c r="R1523" s="294">
        <f>Q1523*H1523</f>
        <v>0</v>
      </c>
      <c r="S1523" s="294">
        <v>0</v>
      </c>
      <c r="T1523" s="295">
        <f>S1523*H1523</f>
        <v>0</v>
      </c>
      <c r="AR1523" s="196" t="s">
        <v>278</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278</v>
      </c>
      <c r="BM1523" s="196" t="s">
        <v>2124</v>
      </c>
    </row>
    <row r="1524" spans="2:65" s="921" customFormat="1" ht="148.5">
      <c r="B1524" s="207"/>
      <c r="D1524" s="297" t="s">
        <v>186</v>
      </c>
      <c r="F1524" s="298" t="s">
        <v>2112</v>
      </c>
      <c r="L1524" s="207"/>
      <c r="M1524" s="299"/>
      <c r="N1524" s="925"/>
      <c r="O1524" s="925"/>
      <c r="P1524" s="925"/>
      <c r="Q1524" s="925"/>
      <c r="R1524" s="925"/>
      <c r="S1524" s="925"/>
      <c r="T1524" s="300"/>
      <c r="AT1524" s="196" t="s">
        <v>186</v>
      </c>
      <c r="AU1524" s="196" t="s">
        <v>77</v>
      </c>
    </row>
    <row r="1525" spans="2:65" s="302" customFormat="1">
      <c r="B1525" s="301"/>
      <c r="D1525" s="297" t="s">
        <v>188</v>
      </c>
      <c r="E1525" s="303" t="s">
        <v>5</v>
      </c>
      <c r="F1525" s="304" t="s">
        <v>75</v>
      </c>
      <c r="H1525" s="305">
        <v>1</v>
      </c>
      <c r="L1525" s="301"/>
      <c r="M1525" s="306"/>
      <c r="N1525" s="307"/>
      <c r="O1525" s="307"/>
      <c r="P1525" s="307"/>
      <c r="Q1525" s="307"/>
      <c r="R1525" s="307"/>
      <c r="S1525" s="307"/>
      <c r="T1525" s="308"/>
      <c r="AT1525" s="303" t="s">
        <v>188</v>
      </c>
      <c r="AU1525" s="303" t="s">
        <v>77</v>
      </c>
      <c r="AV1525" s="302" t="s">
        <v>77</v>
      </c>
      <c r="AW1525" s="302" t="s">
        <v>31</v>
      </c>
      <c r="AX1525" s="302" t="s">
        <v>68</v>
      </c>
      <c r="AY1525" s="303" t="s">
        <v>177</v>
      </c>
    </row>
    <row r="1526" spans="2:65" s="310" customFormat="1">
      <c r="B1526" s="309"/>
      <c r="D1526" s="297" t="s">
        <v>188</v>
      </c>
      <c r="E1526" s="311" t="s">
        <v>5</v>
      </c>
      <c r="F1526" s="312" t="s">
        <v>2125</v>
      </c>
      <c r="H1526" s="311" t="s">
        <v>5</v>
      </c>
      <c r="L1526" s="309"/>
      <c r="M1526" s="313"/>
      <c r="N1526" s="314"/>
      <c r="O1526" s="314"/>
      <c r="P1526" s="314"/>
      <c r="Q1526" s="314"/>
      <c r="R1526" s="314"/>
      <c r="S1526" s="314"/>
      <c r="T1526" s="315"/>
      <c r="AT1526" s="311" t="s">
        <v>188</v>
      </c>
      <c r="AU1526" s="311" t="s">
        <v>77</v>
      </c>
      <c r="AV1526" s="310" t="s">
        <v>75</v>
      </c>
      <c r="AW1526" s="310" t="s">
        <v>31</v>
      </c>
      <c r="AX1526" s="310" t="s">
        <v>68</v>
      </c>
      <c r="AY1526" s="311" t="s">
        <v>177</v>
      </c>
    </row>
    <row r="1527" spans="2:65" s="317" customFormat="1">
      <c r="B1527" s="316"/>
      <c r="D1527" s="297" t="s">
        <v>188</v>
      </c>
      <c r="E1527" s="318" t="s">
        <v>5</v>
      </c>
      <c r="F1527" s="319" t="s">
        <v>191</v>
      </c>
      <c r="H1527" s="320">
        <v>1</v>
      </c>
      <c r="L1527" s="316"/>
      <c r="M1527" s="321"/>
      <c r="N1527" s="322"/>
      <c r="O1527" s="322"/>
      <c r="P1527" s="322"/>
      <c r="Q1527" s="322"/>
      <c r="R1527" s="322"/>
      <c r="S1527" s="322"/>
      <c r="T1527" s="323"/>
      <c r="AT1527" s="318" t="s">
        <v>188</v>
      </c>
      <c r="AU1527" s="318" t="s">
        <v>77</v>
      </c>
      <c r="AV1527" s="317" t="s">
        <v>184</v>
      </c>
      <c r="AW1527" s="317" t="s">
        <v>31</v>
      </c>
      <c r="AX1527" s="317" t="s">
        <v>75</v>
      </c>
      <c r="AY1527" s="318" t="s">
        <v>177</v>
      </c>
    </row>
    <row r="1528" spans="2:65" s="921" customFormat="1" ht="25.5" customHeight="1">
      <c r="B1528" s="207"/>
      <c r="C1528" s="324" t="s">
        <v>2126</v>
      </c>
      <c r="D1528" s="324" t="s">
        <v>440</v>
      </c>
      <c r="E1528" s="325" t="s">
        <v>2127</v>
      </c>
      <c r="F1528" s="326" t="s">
        <v>2128</v>
      </c>
      <c r="G1528" s="327" t="s">
        <v>194</v>
      </c>
      <c r="H1528" s="328">
        <v>1</v>
      </c>
      <c r="I1528" s="928"/>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351</v>
      </c>
      <c r="AT1528" s="196" t="s">
        <v>440</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278</v>
      </c>
      <c r="BM1528" s="196" t="s">
        <v>2129</v>
      </c>
    </row>
    <row r="1529" spans="2:65" s="921" customFormat="1" ht="16.5" customHeight="1">
      <c r="B1529" s="207"/>
      <c r="C1529" s="286" t="s">
        <v>2130</v>
      </c>
      <c r="D1529" s="286" t="s">
        <v>179</v>
      </c>
      <c r="E1529" s="287" t="s">
        <v>2131</v>
      </c>
      <c r="F1529" s="288" t="s">
        <v>2132</v>
      </c>
      <c r="G1529" s="289" t="s">
        <v>194</v>
      </c>
      <c r="H1529" s="290">
        <v>1</v>
      </c>
      <c r="I1529" s="926"/>
      <c r="J1529" s="291">
        <f>ROUND(I1529*H1529,2)</f>
        <v>0</v>
      </c>
      <c r="K1529" s="288" t="s">
        <v>183</v>
      </c>
      <c r="L1529" s="207"/>
      <c r="M1529" s="292" t="s">
        <v>5</v>
      </c>
      <c r="N1529" s="293" t="s">
        <v>39</v>
      </c>
      <c r="O1529" s="294">
        <v>13.65</v>
      </c>
      <c r="P1529" s="294">
        <f>O1529*H1529</f>
        <v>13.65</v>
      </c>
      <c r="Q1529" s="294">
        <v>0</v>
      </c>
      <c r="R1529" s="294">
        <f>Q1529*H1529</f>
        <v>0</v>
      </c>
      <c r="S1529" s="294">
        <v>0</v>
      </c>
      <c r="T1529" s="295">
        <f>S1529*H1529</f>
        <v>0</v>
      </c>
      <c r="AR1529" s="196" t="s">
        <v>278</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278</v>
      </c>
      <c r="BM1529" s="196" t="s">
        <v>2133</v>
      </c>
    </row>
    <row r="1530" spans="2:65" s="921" customFormat="1" ht="148.5">
      <c r="B1530" s="207"/>
      <c r="D1530" s="297" t="s">
        <v>186</v>
      </c>
      <c r="F1530" s="298" t="s">
        <v>2112</v>
      </c>
      <c r="L1530" s="207"/>
      <c r="M1530" s="299"/>
      <c r="N1530" s="925"/>
      <c r="O1530" s="925"/>
      <c r="P1530" s="925"/>
      <c r="Q1530" s="925"/>
      <c r="R1530" s="925"/>
      <c r="S1530" s="925"/>
      <c r="T1530" s="300"/>
      <c r="AT1530" s="196" t="s">
        <v>186</v>
      </c>
      <c r="AU1530" s="196" t="s">
        <v>77</v>
      </c>
    </row>
    <row r="1531" spans="2:65" s="302" customFormat="1">
      <c r="B1531" s="301"/>
      <c r="D1531" s="297" t="s">
        <v>188</v>
      </c>
      <c r="E1531" s="303" t="s">
        <v>5</v>
      </c>
      <c r="F1531" s="304" t="s">
        <v>75</v>
      </c>
      <c r="H1531" s="305">
        <v>1</v>
      </c>
      <c r="L1531" s="301"/>
      <c r="M1531" s="306"/>
      <c r="N1531" s="307"/>
      <c r="O1531" s="307"/>
      <c r="P1531" s="307"/>
      <c r="Q1531" s="307"/>
      <c r="R1531" s="307"/>
      <c r="S1531" s="307"/>
      <c r="T1531" s="308"/>
      <c r="AT1531" s="303" t="s">
        <v>188</v>
      </c>
      <c r="AU1531" s="303" t="s">
        <v>77</v>
      </c>
      <c r="AV1531" s="302" t="s">
        <v>77</v>
      </c>
      <c r="AW1531" s="302" t="s">
        <v>31</v>
      </c>
      <c r="AX1531" s="302" t="s">
        <v>68</v>
      </c>
      <c r="AY1531" s="303" t="s">
        <v>177</v>
      </c>
    </row>
    <row r="1532" spans="2:65" s="310" customFormat="1">
      <c r="B1532" s="309"/>
      <c r="D1532" s="297" t="s">
        <v>188</v>
      </c>
      <c r="E1532" s="311" t="s">
        <v>5</v>
      </c>
      <c r="F1532" s="312" t="s">
        <v>2134</v>
      </c>
      <c r="H1532" s="311" t="s">
        <v>5</v>
      </c>
      <c r="L1532" s="309"/>
      <c r="M1532" s="313"/>
      <c r="N1532" s="314"/>
      <c r="O1532" s="314"/>
      <c r="P1532" s="314"/>
      <c r="Q1532" s="314"/>
      <c r="R1532" s="314"/>
      <c r="S1532" s="314"/>
      <c r="T1532" s="315"/>
      <c r="AT1532" s="311" t="s">
        <v>188</v>
      </c>
      <c r="AU1532" s="311" t="s">
        <v>77</v>
      </c>
      <c r="AV1532" s="310" t="s">
        <v>75</v>
      </c>
      <c r="AW1532" s="310" t="s">
        <v>31</v>
      </c>
      <c r="AX1532" s="310" t="s">
        <v>68</v>
      </c>
      <c r="AY1532" s="311" t="s">
        <v>177</v>
      </c>
    </row>
    <row r="1533" spans="2:65" s="317" customFormat="1">
      <c r="B1533" s="316"/>
      <c r="D1533" s="297" t="s">
        <v>188</v>
      </c>
      <c r="E1533" s="318" t="s">
        <v>5</v>
      </c>
      <c r="F1533" s="319" t="s">
        <v>191</v>
      </c>
      <c r="H1533" s="320">
        <v>1</v>
      </c>
      <c r="L1533" s="316"/>
      <c r="M1533" s="321"/>
      <c r="N1533" s="322"/>
      <c r="O1533" s="322"/>
      <c r="P1533" s="322"/>
      <c r="Q1533" s="322"/>
      <c r="R1533" s="322"/>
      <c r="S1533" s="322"/>
      <c r="T1533" s="323"/>
      <c r="AT1533" s="318" t="s">
        <v>188</v>
      </c>
      <c r="AU1533" s="318" t="s">
        <v>77</v>
      </c>
      <c r="AV1533" s="317" t="s">
        <v>184</v>
      </c>
      <c r="AW1533" s="317" t="s">
        <v>31</v>
      </c>
      <c r="AX1533" s="317" t="s">
        <v>75</v>
      </c>
      <c r="AY1533" s="318" t="s">
        <v>177</v>
      </c>
    </row>
    <row r="1534" spans="2:65" s="921" customFormat="1" ht="25.5" customHeight="1">
      <c r="B1534" s="207"/>
      <c r="C1534" s="324" t="s">
        <v>2135</v>
      </c>
      <c r="D1534" s="324" t="s">
        <v>440</v>
      </c>
      <c r="E1534" s="325" t="s">
        <v>2136</v>
      </c>
      <c r="F1534" s="326" t="s">
        <v>2137</v>
      </c>
      <c r="G1534" s="327" t="s">
        <v>194</v>
      </c>
      <c r="H1534" s="328">
        <v>1</v>
      </c>
      <c r="I1534" s="928"/>
      <c r="J1534" s="329">
        <f>ROUND(I1534*H1534,2)</f>
        <v>0</v>
      </c>
      <c r="K1534" s="326" t="s">
        <v>183</v>
      </c>
      <c r="L1534" s="330"/>
      <c r="M1534" s="331" t="s">
        <v>5</v>
      </c>
      <c r="N1534" s="332" t="s">
        <v>39</v>
      </c>
      <c r="O1534" s="294">
        <v>0</v>
      </c>
      <c r="P1534" s="294">
        <f>O1534*H1534</f>
        <v>0</v>
      </c>
      <c r="Q1534" s="294">
        <v>0.2</v>
      </c>
      <c r="R1534" s="294">
        <f>Q1534*H1534</f>
        <v>0.2</v>
      </c>
      <c r="S1534" s="294">
        <v>0</v>
      </c>
      <c r="T1534" s="295">
        <f>S1534*H1534</f>
        <v>0</v>
      </c>
      <c r="AR1534" s="196" t="s">
        <v>351</v>
      </c>
      <c r="AT1534" s="196" t="s">
        <v>440</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278</v>
      </c>
      <c r="BM1534" s="196" t="s">
        <v>2138</v>
      </c>
    </row>
    <row r="1535" spans="2:65" s="921" customFormat="1" ht="16.5" customHeight="1">
      <c r="B1535" s="207"/>
      <c r="C1535" s="286" t="s">
        <v>2139</v>
      </c>
      <c r="D1535" s="286" t="s">
        <v>179</v>
      </c>
      <c r="E1535" s="287" t="s">
        <v>2140</v>
      </c>
      <c r="F1535" s="288" t="s">
        <v>2141</v>
      </c>
      <c r="G1535" s="289" t="s">
        <v>194</v>
      </c>
      <c r="H1535" s="290">
        <v>5</v>
      </c>
      <c r="I1535" s="926"/>
      <c r="J1535" s="291">
        <f>ROUND(I1535*H1535,2)</f>
        <v>0</v>
      </c>
      <c r="K1535" s="288" t="s">
        <v>183</v>
      </c>
      <c r="L1535" s="207"/>
      <c r="M1535" s="292" t="s">
        <v>5</v>
      </c>
      <c r="N1535" s="293" t="s">
        <v>39</v>
      </c>
      <c r="O1535" s="294">
        <v>16.399999999999999</v>
      </c>
      <c r="P1535" s="294">
        <f>O1535*H1535</f>
        <v>82</v>
      </c>
      <c r="Q1535" s="294">
        <v>0</v>
      </c>
      <c r="R1535" s="294">
        <f>Q1535*H1535</f>
        <v>0</v>
      </c>
      <c r="S1535" s="294">
        <v>0</v>
      </c>
      <c r="T1535" s="295">
        <f>S1535*H1535</f>
        <v>0</v>
      </c>
      <c r="AR1535" s="196" t="s">
        <v>278</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278</v>
      </c>
      <c r="BM1535" s="196" t="s">
        <v>2142</v>
      </c>
    </row>
    <row r="1536" spans="2:65" s="921" customFormat="1" ht="148.5">
      <c r="B1536" s="207"/>
      <c r="D1536" s="297" t="s">
        <v>186</v>
      </c>
      <c r="F1536" s="298" t="s">
        <v>2112</v>
      </c>
      <c r="L1536" s="207"/>
      <c r="M1536" s="299"/>
      <c r="N1536" s="925"/>
      <c r="O1536" s="925"/>
      <c r="P1536" s="925"/>
      <c r="Q1536" s="925"/>
      <c r="R1536" s="925"/>
      <c r="S1536" s="925"/>
      <c r="T1536" s="300"/>
      <c r="AT1536" s="196" t="s">
        <v>186</v>
      </c>
      <c r="AU1536" s="196" t="s">
        <v>77</v>
      </c>
    </row>
    <row r="1537" spans="2:65" s="302" customFormat="1">
      <c r="B1537" s="301"/>
      <c r="D1537" s="297" t="s">
        <v>188</v>
      </c>
      <c r="E1537" s="303" t="s">
        <v>5</v>
      </c>
      <c r="F1537" s="304" t="s">
        <v>77</v>
      </c>
      <c r="H1537" s="305">
        <v>2</v>
      </c>
      <c r="L1537" s="301"/>
      <c r="M1537" s="306"/>
      <c r="N1537" s="307"/>
      <c r="O1537" s="307"/>
      <c r="P1537" s="307"/>
      <c r="Q1537" s="307"/>
      <c r="R1537" s="307"/>
      <c r="S1537" s="307"/>
      <c r="T1537" s="308"/>
      <c r="AT1537" s="303" t="s">
        <v>188</v>
      </c>
      <c r="AU1537" s="303" t="s">
        <v>77</v>
      </c>
      <c r="AV1537" s="302" t="s">
        <v>77</v>
      </c>
      <c r="AW1537" s="302" t="s">
        <v>31</v>
      </c>
      <c r="AX1537" s="302" t="s">
        <v>68</v>
      </c>
      <c r="AY1537" s="303" t="s">
        <v>177</v>
      </c>
    </row>
    <row r="1538" spans="2:65" s="310" customFormat="1">
      <c r="B1538" s="309"/>
      <c r="D1538" s="297" t="s">
        <v>188</v>
      </c>
      <c r="E1538" s="311" t="s">
        <v>5</v>
      </c>
      <c r="F1538" s="312" t="s">
        <v>2143</v>
      </c>
      <c r="H1538" s="311" t="s">
        <v>5</v>
      </c>
      <c r="L1538" s="309"/>
      <c r="M1538" s="313"/>
      <c r="N1538" s="314"/>
      <c r="O1538" s="314"/>
      <c r="P1538" s="314"/>
      <c r="Q1538" s="314"/>
      <c r="R1538" s="314"/>
      <c r="S1538" s="314"/>
      <c r="T1538" s="315"/>
      <c r="AT1538" s="311" t="s">
        <v>188</v>
      </c>
      <c r="AU1538" s="311" t="s">
        <v>77</v>
      </c>
      <c r="AV1538" s="310" t="s">
        <v>75</v>
      </c>
      <c r="AW1538" s="310" t="s">
        <v>31</v>
      </c>
      <c r="AX1538" s="310" t="s">
        <v>68</v>
      </c>
      <c r="AY1538" s="311" t="s">
        <v>177</v>
      </c>
    </row>
    <row r="1539" spans="2:65" s="302" customFormat="1">
      <c r="B1539" s="301"/>
      <c r="D1539" s="297" t="s">
        <v>188</v>
      </c>
      <c r="E1539" s="303" t="s">
        <v>5</v>
      </c>
      <c r="F1539" s="304" t="s">
        <v>77</v>
      </c>
      <c r="H1539" s="305">
        <v>2</v>
      </c>
      <c r="L1539" s="301"/>
      <c r="M1539" s="306"/>
      <c r="N1539" s="307"/>
      <c r="O1539" s="307"/>
      <c r="P1539" s="307"/>
      <c r="Q1539" s="307"/>
      <c r="R1539" s="307"/>
      <c r="S1539" s="307"/>
      <c r="T1539" s="308"/>
      <c r="AT1539" s="303" t="s">
        <v>188</v>
      </c>
      <c r="AU1539" s="303" t="s">
        <v>77</v>
      </c>
      <c r="AV1539" s="302" t="s">
        <v>77</v>
      </c>
      <c r="AW1539" s="302" t="s">
        <v>31</v>
      </c>
      <c r="AX1539" s="302" t="s">
        <v>68</v>
      </c>
      <c r="AY1539" s="303" t="s">
        <v>177</v>
      </c>
    </row>
    <row r="1540" spans="2:65" s="310" customFormat="1">
      <c r="B1540" s="309"/>
      <c r="D1540" s="297" t="s">
        <v>188</v>
      </c>
      <c r="E1540" s="311" t="s">
        <v>5</v>
      </c>
      <c r="F1540" s="312" t="s">
        <v>2144</v>
      </c>
      <c r="H1540" s="311" t="s">
        <v>5</v>
      </c>
      <c r="L1540" s="309"/>
      <c r="M1540" s="313"/>
      <c r="N1540" s="314"/>
      <c r="O1540" s="314"/>
      <c r="P1540" s="314"/>
      <c r="Q1540" s="314"/>
      <c r="R1540" s="314"/>
      <c r="S1540" s="314"/>
      <c r="T1540" s="315"/>
      <c r="AT1540" s="311" t="s">
        <v>188</v>
      </c>
      <c r="AU1540" s="311" t="s">
        <v>77</v>
      </c>
      <c r="AV1540" s="310" t="s">
        <v>75</v>
      </c>
      <c r="AW1540" s="310" t="s">
        <v>31</v>
      </c>
      <c r="AX1540" s="310" t="s">
        <v>68</v>
      </c>
      <c r="AY1540" s="311" t="s">
        <v>177</v>
      </c>
    </row>
    <row r="1541" spans="2:65" s="302" customFormat="1">
      <c r="B1541" s="301"/>
      <c r="D1541" s="297" t="s">
        <v>188</v>
      </c>
      <c r="E1541" s="303" t="s">
        <v>5</v>
      </c>
      <c r="F1541" s="304" t="s">
        <v>75</v>
      </c>
      <c r="H1541" s="305">
        <v>1</v>
      </c>
      <c r="L1541" s="301"/>
      <c r="M1541" s="306"/>
      <c r="N1541" s="307"/>
      <c r="O1541" s="307"/>
      <c r="P1541" s="307"/>
      <c r="Q1541" s="307"/>
      <c r="R1541" s="307"/>
      <c r="S1541" s="307"/>
      <c r="T1541" s="308"/>
      <c r="AT1541" s="303" t="s">
        <v>188</v>
      </c>
      <c r="AU1541" s="303" t="s">
        <v>77</v>
      </c>
      <c r="AV1541" s="302" t="s">
        <v>77</v>
      </c>
      <c r="AW1541" s="302" t="s">
        <v>31</v>
      </c>
      <c r="AX1541" s="302" t="s">
        <v>68</v>
      </c>
      <c r="AY1541" s="303" t="s">
        <v>177</v>
      </c>
    </row>
    <row r="1542" spans="2:65" s="310" customFormat="1">
      <c r="B1542" s="309"/>
      <c r="D1542" s="297" t="s">
        <v>188</v>
      </c>
      <c r="E1542" s="311" t="s">
        <v>5</v>
      </c>
      <c r="F1542" s="312" t="s">
        <v>2145</v>
      </c>
      <c r="H1542" s="311" t="s">
        <v>5</v>
      </c>
      <c r="L1542" s="309"/>
      <c r="M1542" s="313"/>
      <c r="N1542" s="314"/>
      <c r="O1542" s="314"/>
      <c r="P1542" s="314"/>
      <c r="Q1542" s="314"/>
      <c r="R1542" s="314"/>
      <c r="S1542" s="314"/>
      <c r="T1542" s="315"/>
      <c r="AT1542" s="311" t="s">
        <v>188</v>
      </c>
      <c r="AU1542" s="311" t="s">
        <v>77</v>
      </c>
      <c r="AV1542" s="310" t="s">
        <v>75</v>
      </c>
      <c r="AW1542" s="310" t="s">
        <v>31</v>
      </c>
      <c r="AX1542" s="310" t="s">
        <v>68</v>
      </c>
      <c r="AY1542" s="311" t="s">
        <v>177</v>
      </c>
    </row>
    <row r="1543" spans="2:65" s="317" customFormat="1">
      <c r="B1543" s="316"/>
      <c r="D1543" s="297" t="s">
        <v>188</v>
      </c>
      <c r="E1543" s="318" t="s">
        <v>5</v>
      </c>
      <c r="F1543" s="319" t="s">
        <v>191</v>
      </c>
      <c r="H1543" s="320">
        <v>5</v>
      </c>
      <c r="L1543" s="316"/>
      <c r="M1543" s="321"/>
      <c r="N1543" s="322"/>
      <c r="O1543" s="322"/>
      <c r="P1543" s="322"/>
      <c r="Q1543" s="322"/>
      <c r="R1543" s="322"/>
      <c r="S1543" s="322"/>
      <c r="T1543" s="323"/>
      <c r="AT1543" s="318" t="s">
        <v>188</v>
      </c>
      <c r="AU1543" s="318" t="s">
        <v>77</v>
      </c>
      <c r="AV1543" s="317" t="s">
        <v>184</v>
      </c>
      <c r="AW1543" s="317" t="s">
        <v>31</v>
      </c>
      <c r="AX1543" s="317" t="s">
        <v>75</v>
      </c>
      <c r="AY1543" s="318" t="s">
        <v>177</v>
      </c>
    </row>
    <row r="1544" spans="2:65" s="921" customFormat="1" ht="38.25" customHeight="1">
      <c r="B1544" s="207"/>
      <c r="C1544" s="324" t="s">
        <v>2146</v>
      </c>
      <c r="D1544" s="324" t="s">
        <v>440</v>
      </c>
      <c r="E1544" s="325" t="s">
        <v>2147</v>
      </c>
      <c r="F1544" s="326" t="s">
        <v>2148</v>
      </c>
      <c r="G1544" s="327" t="s">
        <v>194</v>
      </c>
      <c r="H1544" s="328">
        <v>5</v>
      </c>
      <c r="I1544" s="928"/>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351</v>
      </c>
      <c r="AT1544" s="196" t="s">
        <v>440</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278</v>
      </c>
      <c r="BM1544" s="196" t="s">
        <v>2149</v>
      </c>
    </row>
    <row r="1545" spans="2:65" s="921" customFormat="1" ht="25.5" customHeight="1">
      <c r="B1545" s="207"/>
      <c r="C1545" s="286" t="s">
        <v>2150</v>
      </c>
      <c r="D1545" s="286" t="s">
        <v>179</v>
      </c>
      <c r="E1545" s="287" t="s">
        <v>2151</v>
      </c>
      <c r="F1545" s="288" t="s">
        <v>2152</v>
      </c>
      <c r="G1545" s="289" t="s">
        <v>194</v>
      </c>
      <c r="H1545" s="290">
        <v>3</v>
      </c>
      <c r="I1545" s="926"/>
      <c r="J1545" s="291">
        <f>ROUND(I1545*H1545,2)</f>
        <v>0</v>
      </c>
      <c r="K1545" s="288" t="s">
        <v>183</v>
      </c>
      <c r="L1545" s="207"/>
      <c r="M1545" s="292" t="s">
        <v>5</v>
      </c>
      <c r="N1545" s="293" t="s">
        <v>39</v>
      </c>
      <c r="O1545" s="294">
        <v>10.95</v>
      </c>
      <c r="P1545" s="294">
        <f>O1545*H1545</f>
        <v>32.849999999999994</v>
      </c>
      <c r="Q1545" s="294">
        <v>0</v>
      </c>
      <c r="R1545" s="294">
        <f>Q1545*H1545</f>
        <v>0</v>
      </c>
      <c r="S1545" s="294">
        <v>0</v>
      </c>
      <c r="T1545" s="295">
        <f>S1545*H1545</f>
        <v>0</v>
      </c>
      <c r="AR1545" s="196" t="s">
        <v>278</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278</v>
      </c>
      <c r="BM1545" s="196" t="s">
        <v>2153</v>
      </c>
    </row>
    <row r="1546" spans="2:65" s="921" customFormat="1" ht="94.5">
      <c r="B1546" s="207"/>
      <c r="D1546" s="297" t="s">
        <v>186</v>
      </c>
      <c r="F1546" s="298" t="s">
        <v>2154</v>
      </c>
      <c r="L1546" s="207"/>
      <c r="M1546" s="299"/>
      <c r="N1546" s="925"/>
      <c r="O1546" s="925"/>
      <c r="P1546" s="925"/>
      <c r="Q1546" s="925"/>
      <c r="R1546" s="925"/>
      <c r="S1546" s="925"/>
      <c r="T1546" s="300"/>
      <c r="AT1546" s="196" t="s">
        <v>186</v>
      </c>
      <c r="AU1546" s="196" t="s">
        <v>77</v>
      </c>
    </row>
    <row r="1547" spans="2:65" s="921" customFormat="1" ht="16.5" customHeight="1">
      <c r="B1547" s="207"/>
      <c r="C1547" s="324" t="s">
        <v>2155</v>
      </c>
      <c r="D1547" s="324" t="s">
        <v>440</v>
      </c>
      <c r="E1547" s="325" t="s">
        <v>2156</v>
      </c>
      <c r="F1547" s="326" t="s">
        <v>2157</v>
      </c>
      <c r="G1547" s="327" t="s">
        <v>194</v>
      </c>
      <c r="H1547" s="328">
        <v>3</v>
      </c>
      <c r="I1547" s="928"/>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351</v>
      </c>
      <c r="AT1547" s="196" t="s">
        <v>440</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278</v>
      </c>
      <c r="BM1547" s="196" t="s">
        <v>2158</v>
      </c>
    </row>
    <row r="1548" spans="2:65" s="921" customFormat="1" ht="25.5" customHeight="1">
      <c r="B1548" s="207"/>
      <c r="C1548" s="286" t="s">
        <v>2159</v>
      </c>
      <c r="D1548" s="286" t="s">
        <v>179</v>
      </c>
      <c r="E1548" s="287" t="s">
        <v>2160</v>
      </c>
      <c r="F1548" s="288" t="s">
        <v>2161</v>
      </c>
      <c r="G1548" s="289" t="s">
        <v>194</v>
      </c>
      <c r="H1548" s="290">
        <v>3</v>
      </c>
      <c r="I1548" s="926"/>
      <c r="J1548" s="291">
        <f>ROUND(I1548*H1548,2)</f>
        <v>0</v>
      </c>
      <c r="K1548" s="288" t="s">
        <v>183</v>
      </c>
      <c r="L1548" s="207"/>
      <c r="M1548" s="292" t="s">
        <v>5</v>
      </c>
      <c r="N1548" s="293" t="s">
        <v>39</v>
      </c>
      <c r="O1548" s="294">
        <v>3.5</v>
      </c>
      <c r="P1548" s="294">
        <f>O1548*H1548</f>
        <v>10.5</v>
      </c>
      <c r="Q1548" s="294">
        <v>0</v>
      </c>
      <c r="R1548" s="294">
        <f>Q1548*H1548</f>
        <v>0</v>
      </c>
      <c r="S1548" s="294">
        <v>0</v>
      </c>
      <c r="T1548" s="295">
        <f>S1548*H1548</f>
        <v>0</v>
      </c>
      <c r="AR1548" s="196" t="s">
        <v>278</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278</v>
      </c>
      <c r="BM1548" s="196" t="s">
        <v>2162</v>
      </c>
    </row>
    <row r="1549" spans="2:65" s="921" customFormat="1" ht="94.5">
      <c r="B1549" s="207"/>
      <c r="D1549" s="297" t="s">
        <v>186</v>
      </c>
      <c r="F1549" s="298" t="s">
        <v>2154</v>
      </c>
      <c r="L1549" s="207"/>
      <c r="M1549" s="299"/>
      <c r="N1549" s="925"/>
      <c r="O1549" s="925"/>
      <c r="P1549" s="925"/>
      <c r="Q1549" s="925"/>
      <c r="R1549" s="925"/>
      <c r="S1549" s="925"/>
      <c r="T1549" s="300"/>
      <c r="AT1549" s="196" t="s">
        <v>186</v>
      </c>
      <c r="AU1549" s="196" t="s">
        <v>77</v>
      </c>
    </row>
    <row r="1550" spans="2:65" s="921" customFormat="1" ht="25.5" customHeight="1">
      <c r="B1550" s="207"/>
      <c r="C1550" s="324" t="s">
        <v>2163</v>
      </c>
      <c r="D1550" s="324" t="s">
        <v>440</v>
      </c>
      <c r="E1550" s="325" t="s">
        <v>2164</v>
      </c>
      <c r="F1550" s="326" t="s">
        <v>2165</v>
      </c>
      <c r="G1550" s="327" t="s">
        <v>194</v>
      </c>
      <c r="H1550" s="328">
        <v>3</v>
      </c>
      <c r="I1550" s="928"/>
      <c r="J1550" s="329">
        <f>ROUND(I1550*H1550,2)</f>
        <v>0</v>
      </c>
      <c r="K1550" s="326" t="s">
        <v>183</v>
      </c>
      <c r="L1550" s="330"/>
      <c r="M1550" s="331" t="s">
        <v>5</v>
      </c>
      <c r="N1550" s="332" t="s">
        <v>39</v>
      </c>
      <c r="O1550" s="294">
        <v>0</v>
      </c>
      <c r="P1550" s="294">
        <f>O1550*H1550</f>
        <v>0</v>
      </c>
      <c r="Q1550" s="294">
        <v>1.2E-2</v>
      </c>
      <c r="R1550" s="294">
        <f>Q1550*H1550</f>
        <v>3.6000000000000004E-2</v>
      </c>
      <c r="S1550" s="294">
        <v>0</v>
      </c>
      <c r="T1550" s="295">
        <f>S1550*H1550</f>
        <v>0</v>
      </c>
      <c r="AR1550" s="196" t="s">
        <v>351</v>
      </c>
      <c r="AT1550" s="196" t="s">
        <v>440</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278</v>
      </c>
      <c r="BM1550" s="196" t="s">
        <v>2166</v>
      </c>
    </row>
    <row r="1551" spans="2:65" s="921" customFormat="1" ht="16.5" customHeight="1">
      <c r="B1551" s="207"/>
      <c r="C1551" s="286" t="s">
        <v>2167</v>
      </c>
      <c r="D1551" s="286" t="s">
        <v>179</v>
      </c>
      <c r="E1551" s="287" t="s">
        <v>2168</v>
      </c>
      <c r="F1551" s="288" t="s">
        <v>2169</v>
      </c>
      <c r="G1551" s="289" t="s">
        <v>194</v>
      </c>
      <c r="H1551" s="290">
        <v>2</v>
      </c>
      <c r="I1551" s="926"/>
      <c r="J1551" s="291">
        <f>ROUND(I1551*H1551,2)</f>
        <v>0</v>
      </c>
      <c r="K1551" s="288" t="s">
        <v>183</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278</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278</v>
      </c>
      <c r="BM1551" s="196" t="s">
        <v>2170</v>
      </c>
    </row>
    <row r="1552" spans="2:65" s="921" customFormat="1" ht="40.5">
      <c r="B1552" s="207"/>
      <c r="D1552" s="297" t="s">
        <v>186</v>
      </c>
      <c r="F1552" s="298" t="s">
        <v>2171</v>
      </c>
      <c r="L1552" s="207"/>
      <c r="M1552" s="299"/>
      <c r="N1552" s="925"/>
      <c r="O1552" s="925"/>
      <c r="P1552" s="925"/>
      <c r="Q1552" s="925"/>
      <c r="R1552" s="925"/>
      <c r="S1552" s="925"/>
      <c r="T1552" s="300"/>
      <c r="AT1552" s="196" t="s">
        <v>186</v>
      </c>
      <c r="AU1552" s="196" t="s">
        <v>77</v>
      </c>
    </row>
    <row r="1553" spans="2:65" s="921" customFormat="1" ht="16.5" customHeight="1">
      <c r="B1553" s="207"/>
      <c r="C1553" s="324" t="s">
        <v>2172</v>
      </c>
      <c r="D1553" s="324" t="s">
        <v>440</v>
      </c>
      <c r="E1553" s="325" t="s">
        <v>2173</v>
      </c>
      <c r="F1553" s="326" t="s">
        <v>2174</v>
      </c>
      <c r="G1553" s="327" t="s">
        <v>194</v>
      </c>
      <c r="H1553" s="328">
        <v>2</v>
      </c>
      <c r="I1553" s="928"/>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351</v>
      </c>
      <c r="AT1553" s="196" t="s">
        <v>440</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278</v>
      </c>
      <c r="BM1553" s="196" t="s">
        <v>2175</v>
      </c>
    </row>
    <row r="1554" spans="2:65" s="921" customFormat="1" ht="25.5" customHeight="1">
      <c r="B1554" s="207"/>
      <c r="C1554" s="286" t="s">
        <v>2176</v>
      </c>
      <c r="D1554" s="286" t="s">
        <v>179</v>
      </c>
      <c r="E1554" s="287" t="s">
        <v>2177</v>
      </c>
      <c r="F1554" s="288" t="s">
        <v>2178</v>
      </c>
      <c r="G1554" s="289" t="s">
        <v>194</v>
      </c>
      <c r="H1554" s="290">
        <v>1</v>
      </c>
      <c r="I1554" s="926"/>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278</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278</v>
      </c>
      <c r="BM1554" s="196" t="s">
        <v>2179</v>
      </c>
    </row>
    <row r="1555" spans="2:65" s="921" customFormat="1" ht="16.5" customHeight="1">
      <c r="B1555" s="207"/>
      <c r="C1555" s="324" t="s">
        <v>2180</v>
      </c>
      <c r="D1555" s="324" t="s">
        <v>440</v>
      </c>
      <c r="E1555" s="325" t="s">
        <v>2181</v>
      </c>
      <c r="F1555" s="326" t="s">
        <v>2182</v>
      </c>
      <c r="G1555" s="327" t="s">
        <v>194</v>
      </c>
      <c r="H1555" s="328">
        <v>1</v>
      </c>
      <c r="I1555" s="928"/>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351</v>
      </c>
      <c r="AT1555" s="196" t="s">
        <v>440</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278</v>
      </c>
      <c r="BM1555" s="196" t="s">
        <v>2183</v>
      </c>
    </row>
    <row r="1556" spans="2:65" s="921" customFormat="1" ht="25.5" customHeight="1">
      <c r="B1556" s="207"/>
      <c r="C1556" s="286" t="s">
        <v>2184</v>
      </c>
      <c r="D1556" s="286" t="s">
        <v>179</v>
      </c>
      <c r="E1556" s="287" t="s">
        <v>2177</v>
      </c>
      <c r="F1556" s="288" t="s">
        <v>2178</v>
      </c>
      <c r="G1556" s="289" t="s">
        <v>194</v>
      </c>
      <c r="H1556" s="290">
        <v>1</v>
      </c>
      <c r="I1556" s="926"/>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278</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278</v>
      </c>
      <c r="BM1556" s="196" t="s">
        <v>2185</v>
      </c>
    </row>
    <row r="1557" spans="2:65" s="921" customFormat="1" ht="16.5" customHeight="1">
      <c r="B1557" s="207"/>
      <c r="C1557" s="324" t="s">
        <v>2186</v>
      </c>
      <c r="D1557" s="324" t="s">
        <v>440</v>
      </c>
      <c r="E1557" s="325" t="s">
        <v>2187</v>
      </c>
      <c r="F1557" s="326" t="s">
        <v>2188</v>
      </c>
      <c r="G1557" s="327" t="s">
        <v>194</v>
      </c>
      <c r="H1557" s="328">
        <v>1</v>
      </c>
      <c r="I1557" s="928"/>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351</v>
      </c>
      <c r="AT1557" s="196" t="s">
        <v>440</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278</v>
      </c>
      <c r="BM1557" s="196" t="s">
        <v>2189</v>
      </c>
    </row>
    <row r="1558" spans="2:65" s="921" customFormat="1" ht="16.5" customHeight="1">
      <c r="B1558" s="207"/>
      <c r="C1558" s="286" t="s">
        <v>2190</v>
      </c>
      <c r="D1558" s="286" t="s">
        <v>179</v>
      </c>
      <c r="E1558" s="287" t="s">
        <v>2191</v>
      </c>
      <c r="F1558" s="288" t="s">
        <v>2192</v>
      </c>
      <c r="G1558" s="289" t="s">
        <v>906</v>
      </c>
      <c r="H1558" s="290">
        <v>3</v>
      </c>
      <c r="I1558" s="926"/>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278</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278</v>
      </c>
      <c r="BM1558" s="196" t="s">
        <v>2193</v>
      </c>
    </row>
    <row r="1559" spans="2:65" s="302" customFormat="1">
      <c r="B1559" s="301"/>
      <c r="D1559" s="297" t="s">
        <v>188</v>
      </c>
      <c r="E1559" s="303" t="s">
        <v>5</v>
      </c>
      <c r="F1559" s="304" t="s">
        <v>197</v>
      </c>
      <c r="H1559" s="305">
        <v>3</v>
      </c>
      <c r="L1559" s="301"/>
      <c r="M1559" s="306"/>
      <c r="N1559" s="307"/>
      <c r="O1559" s="307"/>
      <c r="P1559" s="307"/>
      <c r="Q1559" s="307"/>
      <c r="R1559" s="307"/>
      <c r="S1559" s="307"/>
      <c r="T1559" s="308"/>
      <c r="AT1559" s="303" t="s">
        <v>188</v>
      </c>
      <c r="AU1559" s="303" t="s">
        <v>77</v>
      </c>
      <c r="AV1559" s="302" t="s">
        <v>77</v>
      </c>
      <c r="AW1559" s="302" t="s">
        <v>31</v>
      </c>
      <c r="AX1559" s="302" t="s">
        <v>68</v>
      </c>
      <c r="AY1559" s="303" t="s">
        <v>177</v>
      </c>
    </row>
    <row r="1560" spans="2:65" s="310" customFormat="1">
      <c r="B1560" s="309"/>
      <c r="D1560" s="297" t="s">
        <v>188</v>
      </c>
      <c r="E1560" s="311" t="s">
        <v>5</v>
      </c>
      <c r="F1560" s="312" t="s">
        <v>2194</v>
      </c>
      <c r="H1560" s="311" t="s">
        <v>5</v>
      </c>
      <c r="L1560" s="309"/>
      <c r="M1560" s="313"/>
      <c r="N1560" s="314"/>
      <c r="O1560" s="314"/>
      <c r="P1560" s="314"/>
      <c r="Q1560" s="314"/>
      <c r="R1560" s="314"/>
      <c r="S1560" s="314"/>
      <c r="T1560" s="315"/>
      <c r="AT1560" s="311" t="s">
        <v>188</v>
      </c>
      <c r="AU1560" s="311" t="s">
        <v>77</v>
      </c>
      <c r="AV1560" s="310" t="s">
        <v>75</v>
      </c>
      <c r="AW1560" s="310" t="s">
        <v>31</v>
      </c>
      <c r="AX1560" s="310" t="s">
        <v>68</v>
      </c>
      <c r="AY1560" s="311" t="s">
        <v>177</v>
      </c>
    </row>
    <row r="1561" spans="2:65" s="317" customFormat="1">
      <c r="B1561" s="316"/>
      <c r="D1561" s="297" t="s">
        <v>188</v>
      </c>
      <c r="E1561" s="318" t="s">
        <v>5</v>
      </c>
      <c r="F1561" s="319" t="s">
        <v>191</v>
      </c>
      <c r="H1561" s="320">
        <v>3</v>
      </c>
      <c r="L1561" s="316"/>
      <c r="M1561" s="321"/>
      <c r="N1561" s="322"/>
      <c r="O1561" s="322"/>
      <c r="P1561" s="322"/>
      <c r="Q1561" s="322"/>
      <c r="R1561" s="322"/>
      <c r="S1561" s="322"/>
      <c r="T1561" s="323"/>
      <c r="AT1561" s="318" t="s">
        <v>188</v>
      </c>
      <c r="AU1561" s="318" t="s">
        <v>77</v>
      </c>
      <c r="AV1561" s="317" t="s">
        <v>184</v>
      </c>
      <c r="AW1561" s="317" t="s">
        <v>31</v>
      </c>
      <c r="AX1561" s="317" t="s">
        <v>75</v>
      </c>
      <c r="AY1561" s="318" t="s">
        <v>177</v>
      </c>
    </row>
    <row r="1562" spans="2:65" s="921" customFormat="1" ht="16.5" customHeight="1">
      <c r="B1562" s="207"/>
      <c r="C1562" s="324" t="s">
        <v>2195</v>
      </c>
      <c r="D1562" s="324" t="s">
        <v>440</v>
      </c>
      <c r="E1562" s="325" t="s">
        <v>2196</v>
      </c>
      <c r="F1562" s="326" t="s">
        <v>2197</v>
      </c>
      <c r="G1562" s="327" t="s">
        <v>194</v>
      </c>
      <c r="H1562" s="328">
        <v>3</v>
      </c>
      <c r="I1562" s="928"/>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351</v>
      </c>
      <c r="AT1562" s="196" t="s">
        <v>440</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278</v>
      </c>
      <c r="BM1562" s="196" t="s">
        <v>2198</v>
      </c>
    </row>
    <row r="1563" spans="2:65" s="921" customFormat="1" ht="25.5" customHeight="1">
      <c r="B1563" s="207"/>
      <c r="C1563" s="286" t="s">
        <v>2199</v>
      </c>
      <c r="D1563" s="286" t="s">
        <v>179</v>
      </c>
      <c r="E1563" s="287" t="s">
        <v>2200</v>
      </c>
      <c r="F1563" s="288" t="s">
        <v>2201</v>
      </c>
      <c r="G1563" s="289" t="s">
        <v>2202</v>
      </c>
      <c r="H1563" s="290">
        <v>155</v>
      </c>
      <c r="I1563" s="926"/>
      <c r="J1563" s="291">
        <f>ROUND(I1563*H1563,2)</f>
        <v>0</v>
      </c>
      <c r="K1563" s="288" t="s">
        <v>183</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278</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278</v>
      </c>
      <c r="BM1563" s="196" t="s">
        <v>2203</v>
      </c>
    </row>
    <row r="1564" spans="2:65" s="921" customFormat="1" ht="27">
      <c r="B1564" s="207"/>
      <c r="D1564" s="297" t="s">
        <v>186</v>
      </c>
      <c r="F1564" s="298" t="s">
        <v>2204</v>
      </c>
      <c r="L1564" s="207"/>
      <c r="M1564" s="299"/>
      <c r="N1564" s="925"/>
      <c r="O1564" s="925"/>
      <c r="P1564" s="925"/>
      <c r="Q1564" s="925"/>
      <c r="R1564" s="925"/>
      <c r="S1564" s="925"/>
      <c r="T1564" s="300"/>
      <c r="AT1564" s="196" t="s">
        <v>186</v>
      </c>
      <c r="AU1564" s="196" t="s">
        <v>77</v>
      </c>
    </row>
    <row r="1565" spans="2:65" s="302" customFormat="1">
      <c r="B1565" s="301"/>
      <c r="D1565" s="297" t="s">
        <v>188</v>
      </c>
      <c r="E1565" s="303" t="s">
        <v>5</v>
      </c>
      <c r="F1565" s="304" t="s">
        <v>2205</v>
      </c>
      <c r="H1565" s="305">
        <v>44.49</v>
      </c>
      <c r="L1565" s="301"/>
      <c r="M1565" s="306"/>
      <c r="N1565" s="307"/>
      <c r="O1565" s="307"/>
      <c r="P1565" s="307"/>
      <c r="Q1565" s="307"/>
      <c r="R1565" s="307"/>
      <c r="S1565" s="307"/>
      <c r="T1565" s="308"/>
      <c r="AT1565" s="303" t="s">
        <v>188</v>
      </c>
      <c r="AU1565" s="303" t="s">
        <v>77</v>
      </c>
      <c r="AV1565" s="302" t="s">
        <v>77</v>
      </c>
      <c r="AW1565" s="302" t="s">
        <v>31</v>
      </c>
      <c r="AX1565" s="302" t="s">
        <v>68</v>
      </c>
      <c r="AY1565" s="303" t="s">
        <v>177</v>
      </c>
    </row>
    <row r="1566" spans="2:65" s="310" customFormat="1">
      <c r="B1566" s="309"/>
      <c r="D1566" s="297" t="s">
        <v>188</v>
      </c>
      <c r="E1566" s="311" t="s">
        <v>5</v>
      </c>
      <c r="F1566" s="312" t="s">
        <v>2206</v>
      </c>
      <c r="H1566" s="311" t="s">
        <v>5</v>
      </c>
      <c r="L1566" s="309"/>
      <c r="M1566" s="313"/>
      <c r="N1566" s="314"/>
      <c r="O1566" s="314"/>
      <c r="P1566" s="314"/>
      <c r="Q1566" s="314"/>
      <c r="R1566" s="314"/>
      <c r="S1566" s="314"/>
      <c r="T1566" s="315"/>
      <c r="AT1566" s="311" t="s">
        <v>188</v>
      </c>
      <c r="AU1566" s="311" t="s">
        <v>77</v>
      </c>
      <c r="AV1566" s="310" t="s">
        <v>75</v>
      </c>
      <c r="AW1566" s="310" t="s">
        <v>31</v>
      </c>
      <c r="AX1566" s="310" t="s">
        <v>68</v>
      </c>
      <c r="AY1566" s="311" t="s">
        <v>177</v>
      </c>
    </row>
    <row r="1567" spans="2:65" s="302" customFormat="1">
      <c r="B1567" s="301"/>
      <c r="D1567" s="297" t="s">
        <v>188</v>
      </c>
      <c r="E1567" s="303" t="s">
        <v>5</v>
      </c>
      <c r="F1567" s="304" t="s">
        <v>2207</v>
      </c>
      <c r="H1567" s="305">
        <v>52.39</v>
      </c>
      <c r="L1567" s="301"/>
      <c r="M1567" s="306"/>
      <c r="N1567" s="307"/>
      <c r="O1567" s="307"/>
      <c r="P1567" s="307"/>
      <c r="Q1567" s="307"/>
      <c r="R1567" s="307"/>
      <c r="S1567" s="307"/>
      <c r="T1567" s="308"/>
      <c r="AT1567" s="303" t="s">
        <v>188</v>
      </c>
      <c r="AU1567" s="303" t="s">
        <v>77</v>
      </c>
      <c r="AV1567" s="302" t="s">
        <v>77</v>
      </c>
      <c r="AW1567" s="302" t="s">
        <v>31</v>
      </c>
      <c r="AX1567" s="302" t="s">
        <v>68</v>
      </c>
      <c r="AY1567" s="303" t="s">
        <v>177</v>
      </c>
    </row>
    <row r="1568" spans="2:65" s="310" customFormat="1">
      <c r="B1568" s="309"/>
      <c r="D1568" s="297" t="s">
        <v>188</v>
      </c>
      <c r="E1568" s="311" t="s">
        <v>5</v>
      </c>
      <c r="F1568" s="312" t="s">
        <v>2208</v>
      </c>
      <c r="H1568" s="311" t="s">
        <v>5</v>
      </c>
      <c r="L1568" s="309"/>
      <c r="M1568" s="313"/>
      <c r="N1568" s="314"/>
      <c r="O1568" s="314"/>
      <c r="P1568" s="314"/>
      <c r="Q1568" s="314"/>
      <c r="R1568" s="314"/>
      <c r="S1568" s="314"/>
      <c r="T1568" s="315"/>
      <c r="AT1568" s="311" t="s">
        <v>188</v>
      </c>
      <c r="AU1568" s="311" t="s">
        <v>77</v>
      </c>
      <c r="AV1568" s="310" t="s">
        <v>75</v>
      </c>
      <c r="AW1568" s="310" t="s">
        <v>31</v>
      </c>
      <c r="AX1568" s="310" t="s">
        <v>68</v>
      </c>
      <c r="AY1568" s="311" t="s">
        <v>177</v>
      </c>
    </row>
    <row r="1569" spans="2:65" s="302" customFormat="1">
      <c r="B1569" s="301"/>
      <c r="D1569" s="297" t="s">
        <v>188</v>
      </c>
      <c r="E1569" s="303" t="s">
        <v>5</v>
      </c>
      <c r="F1569" s="304" t="s">
        <v>2209</v>
      </c>
      <c r="H1569" s="305">
        <v>58.12</v>
      </c>
      <c r="L1569" s="301"/>
      <c r="M1569" s="306"/>
      <c r="N1569" s="307"/>
      <c r="O1569" s="307"/>
      <c r="P1569" s="307"/>
      <c r="Q1569" s="307"/>
      <c r="R1569" s="307"/>
      <c r="S1569" s="307"/>
      <c r="T1569" s="308"/>
      <c r="AT1569" s="303" t="s">
        <v>188</v>
      </c>
      <c r="AU1569" s="303" t="s">
        <v>77</v>
      </c>
      <c r="AV1569" s="302" t="s">
        <v>77</v>
      </c>
      <c r="AW1569" s="302" t="s">
        <v>31</v>
      </c>
      <c r="AX1569" s="302" t="s">
        <v>68</v>
      </c>
      <c r="AY1569" s="303" t="s">
        <v>177</v>
      </c>
    </row>
    <row r="1570" spans="2:65" s="310" customFormat="1">
      <c r="B1570" s="309"/>
      <c r="D1570" s="297" t="s">
        <v>188</v>
      </c>
      <c r="E1570" s="311" t="s">
        <v>5</v>
      </c>
      <c r="F1570" s="312" t="s">
        <v>2210</v>
      </c>
      <c r="H1570" s="311" t="s">
        <v>5</v>
      </c>
      <c r="L1570" s="309"/>
      <c r="M1570" s="313"/>
      <c r="N1570" s="314"/>
      <c r="O1570" s="314"/>
      <c r="P1570" s="314"/>
      <c r="Q1570" s="314"/>
      <c r="R1570" s="314"/>
      <c r="S1570" s="314"/>
      <c r="T1570" s="315"/>
      <c r="AT1570" s="311" t="s">
        <v>188</v>
      </c>
      <c r="AU1570" s="311" t="s">
        <v>77</v>
      </c>
      <c r="AV1570" s="310" t="s">
        <v>75</v>
      </c>
      <c r="AW1570" s="310" t="s">
        <v>31</v>
      </c>
      <c r="AX1570" s="310" t="s">
        <v>68</v>
      </c>
      <c r="AY1570" s="311" t="s">
        <v>177</v>
      </c>
    </row>
    <row r="1571" spans="2:65" s="317" customFormat="1">
      <c r="B1571" s="316"/>
      <c r="D1571" s="297" t="s">
        <v>188</v>
      </c>
      <c r="E1571" s="318" t="s">
        <v>5</v>
      </c>
      <c r="F1571" s="319" t="s">
        <v>191</v>
      </c>
      <c r="H1571" s="320">
        <v>155</v>
      </c>
      <c r="L1571" s="316"/>
      <c r="M1571" s="321"/>
      <c r="N1571" s="322"/>
      <c r="O1571" s="322"/>
      <c r="P1571" s="322"/>
      <c r="Q1571" s="322"/>
      <c r="R1571" s="322"/>
      <c r="S1571" s="322"/>
      <c r="T1571" s="323"/>
      <c r="AT1571" s="318" t="s">
        <v>188</v>
      </c>
      <c r="AU1571" s="318" t="s">
        <v>77</v>
      </c>
      <c r="AV1571" s="317" t="s">
        <v>184</v>
      </c>
      <c r="AW1571" s="317" t="s">
        <v>31</v>
      </c>
      <c r="AX1571" s="317" t="s">
        <v>75</v>
      </c>
      <c r="AY1571" s="318" t="s">
        <v>177</v>
      </c>
    </row>
    <row r="1572" spans="2:65" s="921" customFormat="1" ht="25.5" customHeight="1">
      <c r="B1572" s="207"/>
      <c r="C1572" s="324" t="s">
        <v>2211</v>
      </c>
      <c r="D1572" s="324" t="s">
        <v>440</v>
      </c>
      <c r="E1572" s="325" t="s">
        <v>2212</v>
      </c>
      <c r="F1572" s="326" t="s">
        <v>2213</v>
      </c>
      <c r="G1572" s="327" t="s">
        <v>2202</v>
      </c>
      <c r="H1572" s="328">
        <v>155</v>
      </c>
      <c r="I1572" s="928"/>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351</v>
      </c>
      <c r="AT1572" s="196" t="s">
        <v>440</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278</v>
      </c>
      <c r="BM1572" s="196" t="s">
        <v>2214</v>
      </c>
    </row>
    <row r="1573" spans="2:65" s="921" customFormat="1" ht="25.5" customHeight="1">
      <c r="B1573" s="207"/>
      <c r="C1573" s="286" t="s">
        <v>2215</v>
      </c>
      <c r="D1573" s="286" t="s">
        <v>179</v>
      </c>
      <c r="E1573" s="287" t="s">
        <v>2216</v>
      </c>
      <c r="F1573" s="288" t="s">
        <v>2217</v>
      </c>
      <c r="G1573" s="289" t="s">
        <v>2202</v>
      </c>
      <c r="H1573" s="290">
        <v>7397.2550000000001</v>
      </c>
      <c r="I1573" s="926"/>
      <c r="J1573" s="291">
        <f>ROUND(I1573*H1573,2)</f>
        <v>0</v>
      </c>
      <c r="K1573" s="288" t="s">
        <v>183</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278</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278</v>
      </c>
      <c r="BM1573" s="196" t="s">
        <v>2218</v>
      </c>
    </row>
    <row r="1574" spans="2:65" s="921" customFormat="1" ht="27">
      <c r="B1574" s="207"/>
      <c r="D1574" s="297" t="s">
        <v>186</v>
      </c>
      <c r="F1574" s="298" t="s">
        <v>2204</v>
      </c>
      <c r="L1574" s="207"/>
      <c r="M1574" s="299"/>
      <c r="N1574" s="925"/>
      <c r="O1574" s="925"/>
      <c r="P1574" s="925"/>
      <c r="Q1574" s="925"/>
      <c r="R1574" s="925"/>
      <c r="S1574" s="925"/>
      <c r="T1574" s="300"/>
      <c r="AT1574" s="196" t="s">
        <v>186</v>
      </c>
      <c r="AU1574" s="196" t="s">
        <v>77</v>
      </c>
    </row>
    <row r="1575" spans="2:65" s="310" customFormat="1">
      <c r="B1575" s="309"/>
      <c r="D1575" s="297" t="s">
        <v>188</v>
      </c>
      <c r="E1575" s="311" t="s">
        <v>5</v>
      </c>
      <c r="F1575" s="312" t="s">
        <v>2219</v>
      </c>
      <c r="H1575" s="311" t="s">
        <v>5</v>
      </c>
      <c r="L1575" s="309"/>
      <c r="M1575" s="313"/>
      <c r="N1575" s="314"/>
      <c r="O1575" s="314"/>
      <c r="P1575" s="314"/>
      <c r="Q1575" s="314"/>
      <c r="R1575" s="314"/>
      <c r="S1575" s="314"/>
      <c r="T1575" s="315"/>
      <c r="AT1575" s="311" t="s">
        <v>188</v>
      </c>
      <c r="AU1575" s="311" t="s">
        <v>77</v>
      </c>
      <c r="AV1575" s="310" t="s">
        <v>75</v>
      </c>
      <c r="AW1575" s="310" t="s">
        <v>31</v>
      </c>
      <c r="AX1575" s="310" t="s">
        <v>68</v>
      </c>
      <c r="AY1575" s="311" t="s">
        <v>177</v>
      </c>
    </row>
    <row r="1576" spans="2:65" s="302" customFormat="1">
      <c r="B1576" s="301"/>
      <c r="D1576" s="297" t="s">
        <v>188</v>
      </c>
      <c r="E1576" s="303" t="s">
        <v>5</v>
      </c>
      <c r="F1576" s="304" t="s">
        <v>2220</v>
      </c>
      <c r="H1576" s="305">
        <v>1041.163</v>
      </c>
      <c r="L1576" s="301"/>
      <c r="M1576" s="306"/>
      <c r="N1576" s="307"/>
      <c r="O1576" s="307"/>
      <c r="P1576" s="307"/>
      <c r="Q1576" s="307"/>
      <c r="R1576" s="307"/>
      <c r="S1576" s="307"/>
      <c r="T1576" s="308"/>
      <c r="AT1576" s="303" t="s">
        <v>188</v>
      </c>
      <c r="AU1576" s="303" t="s">
        <v>77</v>
      </c>
      <c r="AV1576" s="302" t="s">
        <v>77</v>
      </c>
      <c r="AW1576" s="302" t="s">
        <v>31</v>
      </c>
      <c r="AX1576" s="302" t="s">
        <v>68</v>
      </c>
      <c r="AY1576" s="303" t="s">
        <v>177</v>
      </c>
    </row>
    <row r="1577" spans="2:65" s="302" customFormat="1">
      <c r="B1577" s="301"/>
      <c r="D1577" s="297" t="s">
        <v>188</v>
      </c>
      <c r="E1577" s="303" t="s">
        <v>5</v>
      </c>
      <c r="F1577" s="304" t="s">
        <v>2221</v>
      </c>
      <c r="H1577" s="305">
        <v>630.25699999999995</v>
      </c>
      <c r="L1577" s="301"/>
      <c r="M1577" s="306"/>
      <c r="N1577" s="307"/>
      <c r="O1577" s="307"/>
      <c r="P1577" s="307"/>
      <c r="Q1577" s="307"/>
      <c r="R1577" s="307"/>
      <c r="S1577" s="307"/>
      <c r="T1577" s="308"/>
      <c r="AT1577" s="303" t="s">
        <v>188</v>
      </c>
      <c r="AU1577" s="303" t="s">
        <v>77</v>
      </c>
      <c r="AV1577" s="302" t="s">
        <v>77</v>
      </c>
      <c r="AW1577" s="302" t="s">
        <v>31</v>
      </c>
      <c r="AX1577" s="302" t="s">
        <v>68</v>
      </c>
      <c r="AY1577" s="303" t="s">
        <v>177</v>
      </c>
    </row>
    <row r="1578" spans="2:65" s="302" customFormat="1">
      <c r="B1578" s="301"/>
      <c r="D1578" s="297" t="s">
        <v>188</v>
      </c>
      <c r="E1578" s="303" t="s">
        <v>5</v>
      </c>
      <c r="F1578" s="304" t="s">
        <v>2222</v>
      </c>
      <c r="H1578" s="305">
        <v>1773.02</v>
      </c>
      <c r="L1578" s="301"/>
      <c r="M1578" s="306"/>
      <c r="N1578" s="307"/>
      <c r="O1578" s="307"/>
      <c r="P1578" s="307"/>
      <c r="Q1578" s="307"/>
      <c r="R1578" s="307"/>
      <c r="S1578" s="307"/>
      <c r="T1578" s="308"/>
      <c r="AT1578" s="303" t="s">
        <v>188</v>
      </c>
      <c r="AU1578" s="303" t="s">
        <v>77</v>
      </c>
      <c r="AV1578" s="302" t="s">
        <v>77</v>
      </c>
      <c r="AW1578" s="302" t="s">
        <v>31</v>
      </c>
      <c r="AX1578" s="302" t="s">
        <v>68</v>
      </c>
      <c r="AY1578" s="303" t="s">
        <v>177</v>
      </c>
    </row>
    <row r="1579" spans="2:65" s="302" customFormat="1">
      <c r="B1579" s="301"/>
      <c r="D1579" s="297" t="s">
        <v>188</v>
      </c>
      <c r="E1579" s="303" t="s">
        <v>5</v>
      </c>
      <c r="F1579" s="304" t="s">
        <v>2223</v>
      </c>
      <c r="H1579" s="305">
        <v>1715.741</v>
      </c>
      <c r="L1579" s="301"/>
      <c r="M1579" s="306"/>
      <c r="N1579" s="307"/>
      <c r="O1579" s="307"/>
      <c r="P1579" s="307"/>
      <c r="Q1579" s="307"/>
      <c r="R1579" s="307"/>
      <c r="S1579" s="307"/>
      <c r="T1579" s="308"/>
      <c r="AT1579" s="303" t="s">
        <v>188</v>
      </c>
      <c r="AU1579" s="303" t="s">
        <v>77</v>
      </c>
      <c r="AV1579" s="302" t="s">
        <v>77</v>
      </c>
      <c r="AW1579" s="302" t="s">
        <v>31</v>
      </c>
      <c r="AX1579" s="302" t="s">
        <v>68</v>
      </c>
      <c r="AY1579" s="303" t="s">
        <v>177</v>
      </c>
    </row>
    <row r="1580" spans="2:65" s="302" customFormat="1">
      <c r="B1580" s="301"/>
      <c r="D1580" s="297" t="s">
        <v>188</v>
      </c>
      <c r="E1580" s="303" t="s">
        <v>5</v>
      </c>
      <c r="F1580" s="304" t="s">
        <v>2224</v>
      </c>
      <c r="H1580" s="305">
        <v>615.98400000000004</v>
      </c>
      <c r="L1580" s="301"/>
      <c r="M1580" s="306"/>
      <c r="N1580" s="307"/>
      <c r="O1580" s="307"/>
      <c r="P1580" s="307"/>
      <c r="Q1580" s="307"/>
      <c r="R1580" s="307"/>
      <c r="S1580" s="307"/>
      <c r="T1580" s="308"/>
      <c r="AT1580" s="303" t="s">
        <v>188</v>
      </c>
      <c r="AU1580" s="303" t="s">
        <v>77</v>
      </c>
      <c r="AV1580" s="302" t="s">
        <v>77</v>
      </c>
      <c r="AW1580" s="302" t="s">
        <v>31</v>
      </c>
      <c r="AX1580" s="302" t="s">
        <v>68</v>
      </c>
      <c r="AY1580" s="303" t="s">
        <v>177</v>
      </c>
    </row>
    <row r="1581" spans="2:65" s="302" customFormat="1">
      <c r="B1581" s="301"/>
      <c r="D1581" s="297" t="s">
        <v>188</v>
      </c>
      <c r="E1581" s="303" t="s">
        <v>5</v>
      </c>
      <c r="F1581" s="304" t="s">
        <v>2225</v>
      </c>
      <c r="H1581" s="305">
        <v>522.08399999999995</v>
      </c>
      <c r="L1581" s="301"/>
      <c r="M1581" s="306"/>
      <c r="N1581" s="307"/>
      <c r="O1581" s="307"/>
      <c r="P1581" s="307"/>
      <c r="Q1581" s="307"/>
      <c r="R1581" s="307"/>
      <c r="S1581" s="307"/>
      <c r="T1581" s="308"/>
      <c r="AT1581" s="303" t="s">
        <v>188</v>
      </c>
      <c r="AU1581" s="303" t="s">
        <v>77</v>
      </c>
      <c r="AV1581" s="302" t="s">
        <v>77</v>
      </c>
      <c r="AW1581" s="302" t="s">
        <v>31</v>
      </c>
      <c r="AX1581" s="302" t="s">
        <v>68</v>
      </c>
      <c r="AY1581" s="303" t="s">
        <v>177</v>
      </c>
    </row>
    <row r="1582" spans="2:65" s="302" customFormat="1">
      <c r="B1582" s="301"/>
      <c r="D1582" s="297" t="s">
        <v>188</v>
      </c>
      <c r="E1582" s="303" t="s">
        <v>5</v>
      </c>
      <c r="F1582" s="304" t="s">
        <v>2226</v>
      </c>
      <c r="H1582" s="305">
        <v>570.91200000000003</v>
      </c>
      <c r="L1582" s="301"/>
      <c r="M1582" s="306"/>
      <c r="N1582" s="307"/>
      <c r="O1582" s="307"/>
      <c r="P1582" s="307"/>
      <c r="Q1582" s="307"/>
      <c r="R1582" s="307"/>
      <c r="S1582" s="307"/>
      <c r="T1582" s="308"/>
      <c r="AT1582" s="303" t="s">
        <v>188</v>
      </c>
      <c r="AU1582" s="303" t="s">
        <v>77</v>
      </c>
      <c r="AV1582" s="302" t="s">
        <v>77</v>
      </c>
      <c r="AW1582" s="302" t="s">
        <v>31</v>
      </c>
      <c r="AX1582" s="302" t="s">
        <v>68</v>
      </c>
      <c r="AY1582" s="303" t="s">
        <v>177</v>
      </c>
    </row>
    <row r="1583" spans="2:65" s="302" customFormat="1">
      <c r="B1583" s="301"/>
      <c r="D1583" s="297" t="s">
        <v>188</v>
      </c>
      <c r="E1583" s="303" t="s">
        <v>5</v>
      </c>
      <c r="F1583" s="304" t="s">
        <v>2227</v>
      </c>
      <c r="H1583" s="305">
        <v>528.09400000000005</v>
      </c>
      <c r="L1583" s="301"/>
      <c r="M1583" s="306"/>
      <c r="N1583" s="307"/>
      <c r="O1583" s="307"/>
      <c r="P1583" s="307"/>
      <c r="Q1583" s="307"/>
      <c r="R1583" s="307"/>
      <c r="S1583" s="307"/>
      <c r="T1583" s="308"/>
      <c r="AT1583" s="303" t="s">
        <v>188</v>
      </c>
      <c r="AU1583" s="303" t="s">
        <v>77</v>
      </c>
      <c r="AV1583" s="302" t="s">
        <v>77</v>
      </c>
      <c r="AW1583" s="302" t="s">
        <v>31</v>
      </c>
      <c r="AX1583" s="302" t="s">
        <v>68</v>
      </c>
      <c r="AY1583" s="303" t="s">
        <v>177</v>
      </c>
    </row>
    <row r="1584" spans="2:65" s="302" customFormat="1">
      <c r="B1584" s="301"/>
      <c r="D1584" s="297" t="s">
        <v>188</v>
      </c>
      <c r="E1584" s="303" t="s">
        <v>5</v>
      </c>
      <c r="F1584" s="304" t="s">
        <v>5</v>
      </c>
      <c r="H1584" s="305">
        <v>0</v>
      </c>
      <c r="L1584" s="301"/>
      <c r="M1584" s="306"/>
      <c r="N1584" s="307"/>
      <c r="O1584" s="307"/>
      <c r="P1584" s="307"/>
      <c r="Q1584" s="307"/>
      <c r="R1584" s="307"/>
      <c r="S1584" s="307"/>
      <c r="T1584" s="308"/>
      <c r="AT1584" s="303" t="s">
        <v>188</v>
      </c>
      <c r="AU1584" s="303" t="s">
        <v>77</v>
      </c>
      <c r="AV1584" s="302" t="s">
        <v>77</v>
      </c>
      <c r="AW1584" s="302" t="s">
        <v>31</v>
      </c>
      <c r="AX1584" s="302" t="s">
        <v>68</v>
      </c>
      <c r="AY1584" s="303" t="s">
        <v>177</v>
      </c>
    </row>
    <row r="1585" spans="2:65" s="317" customFormat="1">
      <c r="B1585" s="316"/>
      <c r="D1585" s="297" t="s">
        <v>188</v>
      </c>
      <c r="E1585" s="318" t="s">
        <v>5</v>
      </c>
      <c r="F1585" s="319" t="s">
        <v>191</v>
      </c>
      <c r="H1585" s="320">
        <v>7397.2550000000001</v>
      </c>
      <c r="L1585" s="316"/>
      <c r="M1585" s="321"/>
      <c r="N1585" s="322"/>
      <c r="O1585" s="322"/>
      <c r="P1585" s="322"/>
      <c r="Q1585" s="322"/>
      <c r="R1585" s="322"/>
      <c r="S1585" s="322"/>
      <c r="T1585" s="323"/>
      <c r="AT1585" s="318" t="s">
        <v>188</v>
      </c>
      <c r="AU1585" s="318" t="s">
        <v>77</v>
      </c>
      <c r="AV1585" s="317" t="s">
        <v>184</v>
      </c>
      <c r="AW1585" s="317" t="s">
        <v>31</v>
      </c>
      <c r="AX1585" s="317" t="s">
        <v>75</v>
      </c>
      <c r="AY1585" s="318" t="s">
        <v>177</v>
      </c>
    </row>
    <row r="1586" spans="2:65" s="921" customFormat="1" ht="25.5" customHeight="1">
      <c r="B1586" s="207"/>
      <c r="C1586" s="324" t="s">
        <v>2228</v>
      </c>
      <c r="D1586" s="324" t="s">
        <v>440</v>
      </c>
      <c r="E1586" s="325" t="s">
        <v>2229</v>
      </c>
      <c r="F1586" s="326" t="s">
        <v>2230</v>
      </c>
      <c r="G1586" s="327" t="s">
        <v>422</v>
      </c>
      <c r="H1586" s="328">
        <v>7.3979999999999997</v>
      </c>
      <c r="I1586" s="928"/>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351</v>
      </c>
      <c r="AT1586" s="196" t="s">
        <v>440</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278</v>
      </c>
      <c r="BM1586" s="196" t="s">
        <v>2231</v>
      </c>
    </row>
    <row r="1587" spans="2:65" s="921" customFormat="1" ht="38.25" customHeight="1">
      <c r="B1587" s="207"/>
      <c r="C1587" s="286" t="s">
        <v>2232</v>
      </c>
      <c r="D1587" s="286" t="s">
        <v>179</v>
      </c>
      <c r="E1587" s="287" t="s">
        <v>2233</v>
      </c>
      <c r="F1587" s="288" t="s">
        <v>2234</v>
      </c>
      <c r="G1587" s="289" t="s">
        <v>422</v>
      </c>
      <c r="H1587" s="290">
        <v>17.843</v>
      </c>
      <c r="I1587" s="926"/>
      <c r="J1587" s="291">
        <f>ROUND(I1587*H1587,2)</f>
        <v>0</v>
      </c>
      <c r="K1587" s="288" t="s">
        <v>183</v>
      </c>
      <c r="L1587" s="207"/>
      <c r="M1587" s="292" t="s">
        <v>5</v>
      </c>
      <c r="N1587" s="293" t="s">
        <v>39</v>
      </c>
      <c r="O1587" s="294">
        <v>3.016</v>
      </c>
      <c r="P1587" s="294">
        <f>O1587*H1587</f>
        <v>53.814487999999997</v>
      </c>
      <c r="Q1587" s="294">
        <v>0</v>
      </c>
      <c r="R1587" s="294">
        <f>Q1587*H1587</f>
        <v>0</v>
      </c>
      <c r="S1587" s="294">
        <v>0</v>
      </c>
      <c r="T1587" s="295">
        <f>S1587*H1587</f>
        <v>0</v>
      </c>
      <c r="AR1587" s="196" t="s">
        <v>278</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278</v>
      </c>
      <c r="BM1587" s="196" t="s">
        <v>2235</v>
      </c>
    </row>
    <row r="1588" spans="2:65" s="921" customFormat="1" ht="121.5">
      <c r="B1588" s="207"/>
      <c r="D1588" s="297" t="s">
        <v>186</v>
      </c>
      <c r="F1588" s="298" t="s">
        <v>2236</v>
      </c>
      <c r="L1588" s="207"/>
      <c r="M1588" s="299"/>
      <c r="N1588" s="925"/>
      <c r="O1588" s="925"/>
      <c r="P1588" s="925"/>
      <c r="Q1588" s="925"/>
      <c r="R1588" s="925"/>
      <c r="S1588" s="925"/>
      <c r="T1588" s="300"/>
      <c r="AT1588" s="196" t="s">
        <v>186</v>
      </c>
      <c r="AU1588" s="196" t="s">
        <v>77</v>
      </c>
    </row>
    <row r="1589" spans="2:65" s="274" customFormat="1" ht="29.85" customHeight="1">
      <c r="B1589" s="273"/>
      <c r="D1589" s="275" t="s">
        <v>67</v>
      </c>
      <c r="E1589" s="284" t="s">
        <v>2237</v>
      </c>
      <c r="F1589" s="284" t="s">
        <v>2238</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21" customFormat="1" ht="25.5" customHeight="1">
      <c r="B1590" s="207"/>
      <c r="C1590" s="286" t="s">
        <v>2239</v>
      </c>
      <c r="D1590" s="286" t="s">
        <v>179</v>
      </c>
      <c r="E1590" s="287" t="s">
        <v>2240</v>
      </c>
      <c r="F1590" s="288" t="s">
        <v>2241</v>
      </c>
      <c r="G1590" s="289" t="s">
        <v>906</v>
      </c>
      <c r="H1590" s="290">
        <v>109.2</v>
      </c>
      <c r="I1590" s="926"/>
      <c r="J1590" s="291">
        <f>ROUND(I1590*H1590,2)</f>
        <v>0</v>
      </c>
      <c r="K1590" s="288" t="s">
        <v>183</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278</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278</v>
      </c>
      <c r="BM1590" s="196" t="s">
        <v>2242</v>
      </c>
    </row>
    <row r="1591" spans="2:65" s="921" customFormat="1" ht="54">
      <c r="B1591" s="207"/>
      <c r="D1591" s="297" t="s">
        <v>186</v>
      </c>
      <c r="F1591" s="298" t="s">
        <v>2243</v>
      </c>
      <c r="L1591" s="207"/>
      <c r="M1591" s="299"/>
      <c r="N1591" s="925"/>
      <c r="O1591" s="925"/>
      <c r="P1591" s="925"/>
      <c r="Q1591" s="925"/>
      <c r="R1591" s="925"/>
      <c r="S1591" s="925"/>
      <c r="T1591" s="300"/>
      <c r="AT1591" s="196" t="s">
        <v>186</v>
      </c>
      <c r="AU1591" s="196" t="s">
        <v>77</v>
      </c>
    </row>
    <row r="1592" spans="2:65" s="302" customFormat="1">
      <c r="B1592" s="301"/>
      <c r="D1592" s="297" t="s">
        <v>188</v>
      </c>
      <c r="E1592" s="303" t="s">
        <v>5</v>
      </c>
      <c r="F1592" s="304" t="s">
        <v>2244</v>
      </c>
      <c r="H1592" s="305">
        <v>75.599999999999994</v>
      </c>
      <c r="L1592" s="301"/>
      <c r="M1592" s="306"/>
      <c r="N1592" s="307"/>
      <c r="O1592" s="307"/>
      <c r="P1592" s="307"/>
      <c r="Q1592" s="307"/>
      <c r="R1592" s="307"/>
      <c r="S1592" s="307"/>
      <c r="T1592" s="308"/>
      <c r="AT1592" s="303" t="s">
        <v>188</v>
      </c>
      <c r="AU1592" s="303" t="s">
        <v>77</v>
      </c>
      <c r="AV1592" s="302" t="s">
        <v>77</v>
      </c>
      <c r="AW1592" s="302" t="s">
        <v>31</v>
      </c>
      <c r="AX1592" s="302" t="s">
        <v>68</v>
      </c>
      <c r="AY1592" s="303" t="s">
        <v>177</v>
      </c>
    </row>
    <row r="1593" spans="2:65" s="310" customFormat="1">
      <c r="B1593" s="309"/>
      <c r="D1593" s="297" t="s">
        <v>188</v>
      </c>
      <c r="E1593" s="311" t="s">
        <v>5</v>
      </c>
      <c r="F1593" s="312" t="s">
        <v>736</v>
      </c>
      <c r="H1593" s="311" t="s">
        <v>5</v>
      </c>
      <c r="L1593" s="309"/>
      <c r="M1593" s="313"/>
      <c r="N1593" s="314"/>
      <c r="O1593" s="314"/>
      <c r="P1593" s="314"/>
      <c r="Q1593" s="314"/>
      <c r="R1593" s="314"/>
      <c r="S1593" s="314"/>
      <c r="T1593" s="315"/>
      <c r="AT1593" s="311" t="s">
        <v>188</v>
      </c>
      <c r="AU1593" s="311" t="s">
        <v>77</v>
      </c>
      <c r="AV1593" s="310" t="s">
        <v>75</v>
      </c>
      <c r="AW1593" s="310" t="s">
        <v>31</v>
      </c>
      <c r="AX1593" s="310" t="s">
        <v>68</v>
      </c>
      <c r="AY1593" s="311" t="s">
        <v>177</v>
      </c>
    </row>
    <row r="1594" spans="2:65" s="302" customFormat="1">
      <c r="B1594" s="301"/>
      <c r="D1594" s="297" t="s">
        <v>188</v>
      </c>
      <c r="E1594" s="303" t="s">
        <v>5</v>
      </c>
      <c r="F1594" s="304" t="s">
        <v>2245</v>
      </c>
      <c r="H1594" s="305">
        <v>33.6</v>
      </c>
      <c r="L1594" s="301"/>
      <c r="M1594" s="306"/>
      <c r="N1594" s="307"/>
      <c r="O1594" s="307"/>
      <c r="P1594" s="307"/>
      <c r="Q1594" s="307"/>
      <c r="R1594" s="307"/>
      <c r="S1594" s="307"/>
      <c r="T1594" s="308"/>
      <c r="AT1594" s="303" t="s">
        <v>188</v>
      </c>
      <c r="AU1594" s="303" t="s">
        <v>77</v>
      </c>
      <c r="AV1594" s="302" t="s">
        <v>77</v>
      </c>
      <c r="AW1594" s="302" t="s">
        <v>31</v>
      </c>
      <c r="AX1594" s="302" t="s">
        <v>68</v>
      </c>
      <c r="AY1594" s="303" t="s">
        <v>177</v>
      </c>
    </row>
    <row r="1595" spans="2:65" s="310" customFormat="1">
      <c r="B1595" s="309"/>
      <c r="D1595" s="297" t="s">
        <v>188</v>
      </c>
      <c r="E1595" s="311" t="s">
        <v>5</v>
      </c>
      <c r="F1595" s="312" t="s">
        <v>739</v>
      </c>
      <c r="H1595" s="311" t="s">
        <v>5</v>
      </c>
      <c r="L1595" s="309"/>
      <c r="M1595" s="313"/>
      <c r="N1595" s="314"/>
      <c r="O1595" s="314"/>
      <c r="P1595" s="314"/>
      <c r="Q1595" s="314"/>
      <c r="R1595" s="314"/>
      <c r="S1595" s="314"/>
      <c r="T1595" s="315"/>
      <c r="AT1595" s="311" t="s">
        <v>188</v>
      </c>
      <c r="AU1595" s="311" t="s">
        <v>77</v>
      </c>
      <c r="AV1595" s="310" t="s">
        <v>75</v>
      </c>
      <c r="AW1595" s="310" t="s">
        <v>31</v>
      </c>
      <c r="AX1595" s="310" t="s">
        <v>68</v>
      </c>
      <c r="AY1595" s="311" t="s">
        <v>177</v>
      </c>
    </row>
    <row r="1596" spans="2:65" s="317" customFormat="1">
      <c r="B1596" s="316"/>
      <c r="D1596" s="297" t="s">
        <v>188</v>
      </c>
      <c r="E1596" s="318" t="s">
        <v>5</v>
      </c>
      <c r="F1596" s="319" t="s">
        <v>191</v>
      </c>
      <c r="H1596" s="320">
        <v>109.2</v>
      </c>
      <c r="L1596" s="316"/>
      <c r="M1596" s="321"/>
      <c r="N1596" s="322"/>
      <c r="O1596" s="322"/>
      <c r="P1596" s="322"/>
      <c r="Q1596" s="322"/>
      <c r="R1596" s="322"/>
      <c r="S1596" s="322"/>
      <c r="T1596" s="323"/>
      <c r="AT1596" s="318" t="s">
        <v>188</v>
      </c>
      <c r="AU1596" s="318" t="s">
        <v>77</v>
      </c>
      <c r="AV1596" s="317" t="s">
        <v>184</v>
      </c>
      <c r="AW1596" s="317" t="s">
        <v>31</v>
      </c>
      <c r="AX1596" s="317" t="s">
        <v>75</v>
      </c>
      <c r="AY1596" s="318" t="s">
        <v>177</v>
      </c>
    </row>
    <row r="1597" spans="2:65" s="921" customFormat="1" ht="25.5" customHeight="1">
      <c r="B1597" s="207"/>
      <c r="C1597" s="286" t="s">
        <v>2246</v>
      </c>
      <c r="D1597" s="286" t="s">
        <v>179</v>
      </c>
      <c r="E1597" s="287" t="s">
        <v>2247</v>
      </c>
      <c r="F1597" s="288" t="s">
        <v>2248</v>
      </c>
      <c r="G1597" s="289" t="s">
        <v>906</v>
      </c>
      <c r="H1597" s="290">
        <v>109.2</v>
      </c>
      <c r="I1597" s="926"/>
      <c r="J1597" s="291">
        <f>ROUND(I1597*H1597,2)</f>
        <v>0</v>
      </c>
      <c r="K1597" s="288" t="s">
        <v>183</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278</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278</v>
      </c>
      <c r="BM1597" s="196" t="s">
        <v>2249</v>
      </c>
    </row>
    <row r="1598" spans="2:65" s="921" customFormat="1" ht="54">
      <c r="B1598" s="207"/>
      <c r="D1598" s="297" t="s">
        <v>186</v>
      </c>
      <c r="F1598" s="298" t="s">
        <v>2243</v>
      </c>
      <c r="L1598" s="207"/>
      <c r="M1598" s="299"/>
      <c r="N1598" s="925"/>
      <c r="O1598" s="925"/>
      <c r="P1598" s="925"/>
      <c r="Q1598" s="925"/>
      <c r="R1598" s="925"/>
      <c r="S1598" s="925"/>
      <c r="T1598" s="300"/>
      <c r="AT1598" s="196" t="s">
        <v>186</v>
      </c>
      <c r="AU1598" s="196" t="s">
        <v>77</v>
      </c>
    </row>
    <row r="1599" spans="2:65" s="921" customFormat="1" ht="16.5" customHeight="1">
      <c r="B1599" s="207"/>
      <c r="C1599" s="324" t="s">
        <v>2250</v>
      </c>
      <c r="D1599" s="324" t="s">
        <v>440</v>
      </c>
      <c r="E1599" s="325" t="s">
        <v>2251</v>
      </c>
      <c r="F1599" s="326" t="s">
        <v>2252</v>
      </c>
      <c r="G1599" s="327" t="s">
        <v>182</v>
      </c>
      <c r="H1599" s="328">
        <v>72.072000000000003</v>
      </c>
      <c r="I1599" s="928"/>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351</v>
      </c>
      <c r="AT1599" s="196" t="s">
        <v>440</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278</v>
      </c>
      <c r="BM1599" s="196" t="s">
        <v>2253</v>
      </c>
    </row>
    <row r="1600" spans="2:65" s="302" customFormat="1">
      <c r="B1600" s="301"/>
      <c r="D1600" s="297" t="s">
        <v>188</v>
      </c>
      <c r="E1600" s="303" t="s">
        <v>5</v>
      </c>
      <c r="F1600" s="304" t="s">
        <v>2254</v>
      </c>
      <c r="H1600" s="305">
        <v>72.072000000000003</v>
      </c>
      <c r="L1600" s="301"/>
      <c r="M1600" s="306"/>
      <c r="N1600" s="307"/>
      <c r="O1600" s="307"/>
      <c r="P1600" s="307"/>
      <c r="Q1600" s="307"/>
      <c r="R1600" s="307"/>
      <c r="S1600" s="307"/>
      <c r="T1600" s="308"/>
      <c r="AT1600" s="303" t="s">
        <v>188</v>
      </c>
      <c r="AU1600" s="303" t="s">
        <v>77</v>
      </c>
      <c r="AV1600" s="302" t="s">
        <v>77</v>
      </c>
      <c r="AW1600" s="302" t="s">
        <v>31</v>
      </c>
      <c r="AX1600" s="302" t="s">
        <v>68</v>
      </c>
      <c r="AY1600" s="303" t="s">
        <v>177</v>
      </c>
    </row>
    <row r="1601" spans="2:65" s="317" customFormat="1">
      <c r="B1601" s="316"/>
      <c r="D1601" s="297" t="s">
        <v>188</v>
      </c>
      <c r="E1601" s="318" t="s">
        <v>5</v>
      </c>
      <c r="F1601" s="319" t="s">
        <v>191</v>
      </c>
      <c r="H1601" s="320">
        <v>72.072000000000003</v>
      </c>
      <c r="L1601" s="316"/>
      <c r="M1601" s="321"/>
      <c r="N1601" s="322"/>
      <c r="O1601" s="322"/>
      <c r="P1601" s="322"/>
      <c r="Q1601" s="322"/>
      <c r="R1601" s="322"/>
      <c r="S1601" s="322"/>
      <c r="T1601" s="323"/>
      <c r="AT1601" s="318" t="s">
        <v>188</v>
      </c>
      <c r="AU1601" s="318" t="s">
        <v>77</v>
      </c>
      <c r="AV1601" s="317" t="s">
        <v>184</v>
      </c>
      <c r="AW1601" s="317" t="s">
        <v>31</v>
      </c>
      <c r="AX1601" s="317" t="s">
        <v>75</v>
      </c>
      <c r="AY1601" s="318" t="s">
        <v>177</v>
      </c>
    </row>
    <row r="1602" spans="2:65" s="921" customFormat="1" ht="25.5" customHeight="1">
      <c r="B1602" s="207"/>
      <c r="C1602" s="286" t="s">
        <v>2255</v>
      </c>
      <c r="D1602" s="286" t="s">
        <v>179</v>
      </c>
      <c r="E1602" s="287" t="s">
        <v>2256</v>
      </c>
      <c r="F1602" s="288" t="s">
        <v>2257</v>
      </c>
      <c r="G1602" s="289" t="s">
        <v>906</v>
      </c>
      <c r="H1602" s="290">
        <v>156.75</v>
      </c>
      <c r="I1602" s="926"/>
      <c r="J1602" s="291">
        <f>ROUND(I1602*H1602,2)</f>
        <v>0</v>
      </c>
      <c r="K1602" s="288" t="s">
        <v>183</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278</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278</v>
      </c>
      <c r="BM1602" s="196" t="s">
        <v>2258</v>
      </c>
    </row>
    <row r="1603" spans="2:65" s="302" customFormat="1">
      <c r="B1603" s="301"/>
      <c r="D1603" s="297" t="s">
        <v>188</v>
      </c>
      <c r="E1603" s="303" t="s">
        <v>5</v>
      </c>
      <c r="F1603" s="304" t="s">
        <v>2259</v>
      </c>
      <c r="H1603" s="305">
        <v>12.3</v>
      </c>
      <c r="L1603" s="301"/>
      <c r="M1603" s="306"/>
      <c r="N1603" s="307"/>
      <c r="O1603" s="307"/>
      <c r="P1603" s="307"/>
      <c r="Q1603" s="307"/>
      <c r="R1603" s="307"/>
      <c r="S1603" s="307"/>
      <c r="T1603" s="308"/>
      <c r="AT1603" s="303" t="s">
        <v>188</v>
      </c>
      <c r="AU1603" s="303" t="s">
        <v>77</v>
      </c>
      <c r="AV1603" s="302" t="s">
        <v>77</v>
      </c>
      <c r="AW1603" s="302" t="s">
        <v>31</v>
      </c>
      <c r="AX1603" s="302" t="s">
        <v>68</v>
      </c>
      <c r="AY1603" s="303" t="s">
        <v>177</v>
      </c>
    </row>
    <row r="1604" spans="2:65" s="310" customFormat="1">
      <c r="B1604" s="309"/>
      <c r="D1604" s="297" t="s">
        <v>188</v>
      </c>
      <c r="E1604" s="311" t="s">
        <v>5</v>
      </c>
      <c r="F1604" s="312" t="s">
        <v>2260</v>
      </c>
      <c r="H1604" s="311" t="s">
        <v>5</v>
      </c>
      <c r="L1604" s="309"/>
      <c r="M1604" s="313"/>
      <c r="N1604" s="314"/>
      <c r="O1604" s="314"/>
      <c r="P1604" s="314"/>
      <c r="Q1604" s="314"/>
      <c r="R1604" s="314"/>
      <c r="S1604" s="314"/>
      <c r="T1604" s="315"/>
      <c r="AT1604" s="311" t="s">
        <v>188</v>
      </c>
      <c r="AU1604" s="311" t="s">
        <v>77</v>
      </c>
      <c r="AV1604" s="310" t="s">
        <v>75</v>
      </c>
      <c r="AW1604" s="310" t="s">
        <v>31</v>
      </c>
      <c r="AX1604" s="310" t="s">
        <v>68</v>
      </c>
      <c r="AY1604" s="311" t="s">
        <v>177</v>
      </c>
    </row>
    <row r="1605" spans="2:65" s="302" customFormat="1">
      <c r="B1605" s="301"/>
      <c r="D1605" s="297" t="s">
        <v>188</v>
      </c>
      <c r="E1605" s="303" t="s">
        <v>5</v>
      </c>
      <c r="F1605" s="304" t="s">
        <v>2261</v>
      </c>
      <c r="H1605" s="305">
        <v>27.3</v>
      </c>
      <c r="L1605" s="301"/>
      <c r="M1605" s="306"/>
      <c r="N1605" s="307"/>
      <c r="O1605" s="307"/>
      <c r="P1605" s="307"/>
      <c r="Q1605" s="307"/>
      <c r="R1605" s="307"/>
      <c r="S1605" s="307"/>
      <c r="T1605" s="308"/>
      <c r="AT1605" s="303" t="s">
        <v>188</v>
      </c>
      <c r="AU1605" s="303" t="s">
        <v>77</v>
      </c>
      <c r="AV1605" s="302" t="s">
        <v>77</v>
      </c>
      <c r="AW1605" s="302" t="s">
        <v>31</v>
      </c>
      <c r="AX1605" s="302" t="s">
        <v>68</v>
      </c>
      <c r="AY1605" s="303" t="s">
        <v>177</v>
      </c>
    </row>
    <row r="1606" spans="2:65" s="310" customFormat="1">
      <c r="B1606" s="309"/>
      <c r="D1606" s="297" t="s">
        <v>188</v>
      </c>
      <c r="E1606" s="311" t="s">
        <v>5</v>
      </c>
      <c r="F1606" s="312" t="s">
        <v>2262</v>
      </c>
      <c r="H1606" s="311" t="s">
        <v>5</v>
      </c>
      <c r="L1606" s="309"/>
      <c r="M1606" s="313"/>
      <c r="N1606" s="314"/>
      <c r="O1606" s="314"/>
      <c r="P1606" s="314"/>
      <c r="Q1606" s="314"/>
      <c r="R1606" s="314"/>
      <c r="S1606" s="314"/>
      <c r="T1606" s="315"/>
      <c r="AT1606" s="311" t="s">
        <v>188</v>
      </c>
      <c r="AU1606" s="311" t="s">
        <v>77</v>
      </c>
      <c r="AV1606" s="310" t="s">
        <v>75</v>
      </c>
      <c r="AW1606" s="310" t="s">
        <v>31</v>
      </c>
      <c r="AX1606" s="310" t="s">
        <v>68</v>
      </c>
      <c r="AY1606" s="311" t="s">
        <v>177</v>
      </c>
    </row>
    <row r="1607" spans="2:65" s="302" customFormat="1">
      <c r="B1607" s="301"/>
      <c r="D1607" s="297" t="s">
        <v>188</v>
      </c>
      <c r="E1607" s="303" t="s">
        <v>5</v>
      </c>
      <c r="F1607" s="304" t="s">
        <v>2263</v>
      </c>
      <c r="H1607" s="305">
        <v>11.6</v>
      </c>
      <c r="L1607" s="301"/>
      <c r="M1607" s="306"/>
      <c r="N1607" s="307"/>
      <c r="O1607" s="307"/>
      <c r="P1607" s="307"/>
      <c r="Q1607" s="307"/>
      <c r="R1607" s="307"/>
      <c r="S1607" s="307"/>
      <c r="T1607" s="308"/>
      <c r="AT1607" s="303" t="s">
        <v>188</v>
      </c>
      <c r="AU1607" s="303" t="s">
        <v>77</v>
      </c>
      <c r="AV1607" s="302" t="s">
        <v>77</v>
      </c>
      <c r="AW1607" s="302" t="s">
        <v>31</v>
      </c>
      <c r="AX1607" s="302" t="s">
        <v>68</v>
      </c>
      <c r="AY1607" s="303" t="s">
        <v>177</v>
      </c>
    </row>
    <row r="1608" spans="2:65" s="310" customFormat="1">
      <c r="B1608" s="309"/>
      <c r="D1608" s="297" t="s">
        <v>188</v>
      </c>
      <c r="E1608" s="311" t="s">
        <v>5</v>
      </c>
      <c r="F1608" s="312" t="s">
        <v>2264</v>
      </c>
      <c r="H1608" s="311" t="s">
        <v>5</v>
      </c>
      <c r="L1608" s="309"/>
      <c r="M1608" s="313"/>
      <c r="N1608" s="314"/>
      <c r="O1608" s="314"/>
      <c r="P1608" s="314"/>
      <c r="Q1608" s="314"/>
      <c r="R1608" s="314"/>
      <c r="S1608" s="314"/>
      <c r="T1608" s="315"/>
      <c r="AT1608" s="311" t="s">
        <v>188</v>
      </c>
      <c r="AU1608" s="311" t="s">
        <v>77</v>
      </c>
      <c r="AV1608" s="310" t="s">
        <v>75</v>
      </c>
      <c r="AW1608" s="310" t="s">
        <v>31</v>
      </c>
      <c r="AX1608" s="310" t="s">
        <v>68</v>
      </c>
      <c r="AY1608" s="311" t="s">
        <v>177</v>
      </c>
    </row>
    <row r="1609" spans="2:65" s="302" customFormat="1">
      <c r="B1609" s="301"/>
      <c r="D1609" s="297" t="s">
        <v>188</v>
      </c>
      <c r="E1609" s="303" t="s">
        <v>5</v>
      </c>
      <c r="F1609" s="304" t="s">
        <v>2265</v>
      </c>
      <c r="H1609" s="305">
        <v>33.9</v>
      </c>
      <c r="L1609" s="301"/>
      <c r="M1609" s="306"/>
      <c r="N1609" s="307"/>
      <c r="O1609" s="307"/>
      <c r="P1609" s="307"/>
      <c r="Q1609" s="307"/>
      <c r="R1609" s="307"/>
      <c r="S1609" s="307"/>
      <c r="T1609" s="308"/>
      <c r="AT1609" s="303" t="s">
        <v>188</v>
      </c>
      <c r="AU1609" s="303" t="s">
        <v>77</v>
      </c>
      <c r="AV1609" s="302" t="s">
        <v>77</v>
      </c>
      <c r="AW1609" s="302" t="s">
        <v>31</v>
      </c>
      <c r="AX1609" s="302" t="s">
        <v>68</v>
      </c>
      <c r="AY1609" s="303" t="s">
        <v>177</v>
      </c>
    </row>
    <row r="1610" spans="2:65" s="310" customFormat="1">
      <c r="B1610" s="309"/>
      <c r="D1610" s="297" t="s">
        <v>188</v>
      </c>
      <c r="E1610" s="311" t="s">
        <v>5</v>
      </c>
      <c r="F1610" s="312" t="s">
        <v>2266</v>
      </c>
      <c r="H1610" s="311" t="s">
        <v>5</v>
      </c>
      <c r="L1610" s="309"/>
      <c r="M1610" s="313"/>
      <c r="N1610" s="314"/>
      <c r="O1610" s="314"/>
      <c r="P1610" s="314"/>
      <c r="Q1610" s="314"/>
      <c r="R1610" s="314"/>
      <c r="S1610" s="314"/>
      <c r="T1610" s="315"/>
      <c r="AT1610" s="311" t="s">
        <v>188</v>
      </c>
      <c r="AU1610" s="311" t="s">
        <v>77</v>
      </c>
      <c r="AV1610" s="310" t="s">
        <v>75</v>
      </c>
      <c r="AW1610" s="310" t="s">
        <v>31</v>
      </c>
      <c r="AX1610" s="310" t="s">
        <v>68</v>
      </c>
      <c r="AY1610" s="311" t="s">
        <v>177</v>
      </c>
    </row>
    <row r="1611" spans="2:65" s="302" customFormat="1">
      <c r="B1611" s="301"/>
      <c r="D1611" s="297" t="s">
        <v>188</v>
      </c>
      <c r="E1611" s="303" t="s">
        <v>5</v>
      </c>
      <c r="F1611" s="304" t="s">
        <v>2267</v>
      </c>
      <c r="H1611" s="305">
        <v>36.1</v>
      </c>
      <c r="L1611" s="301"/>
      <c r="M1611" s="306"/>
      <c r="N1611" s="307"/>
      <c r="O1611" s="307"/>
      <c r="P1611" s="307"/>
      <c r="Q1611" s="307"/>
      <c r="R1611" s="307"/>
      <c r="S1611" s="307"/>
      <c r="T1611" s="308"/>
      <c r="AT1611" s="303" t="s">
        <v>188</v>
      </c>
      <c r="AU1611" s="303" t="s">
        <v>77</v>
      </c>
      <c r="AV1611" s="302" t="s">
        <v>77</v>
      </c>
      <c r="AW1611" s="302" t="s">
        <v>31</v>
      </c>
      <c r="AX1611" s="302" t="s">
        <v>68</v>
      </c>
      <c r="AY1611" s="303" t="s">
        <v>177</v>
      </c>
    </row>
    <row r="1612" spans="2:65" s="310" customFormat="1">
      <c r="B1612" s="309"/>
      <c r="D1612" s="297" t="s">
        <v>188</v>
      </c>
      <c r="E1612" s="311" t="s">
        <v>5</v>
      </c>
      <c r="F1612" s="312" t="s">
        <v>2268</v>
      </c>
      <c r="H1612" s="311" t="s">
        <v>5</v>
      </c>
      <c r="L1612" s="309"/>
      <c r="M1612" s="313"/>
      <c r="N1612" s="314"/>
      <c r="O1612" s="314"/>
      <c r="P1612" s="314"/>
      <c r="Q1612" s="314"/>
      <c r="R1612" s="314"/>
      <c r="S1612" s="314"/>
      <c r="T1612" s="315"/>
      <c r="AT1612" s="311" t="s">
        <v>188</v>
      </c>
      <c r="AU1612" s="311" t="s">
        <v>77</v>
      </c>
      <c r="AV1612" s="310" t="s">
        <v>75</v>
      </c>
      <c r="AW1612" s="310" t="s">
        <v>31</v>
      </c>
      <c r="AX1612" s="310" t="s">
        <v>68</v>
      </c>
      <c r="AY1612" s="311" t="s">
        <v>177</v>
      </c>
    </row>
    <row r="1613" spans="2:65" s="302" customFormat="1">
      <c r="B1613" s="301"/>
      <c r="D1613" s="297" t="s">
        <v>188</v>
      </c>
      <c r="E1613" s="303" t="s">
        <v>5</v>
      </c>
      <c r="F1613" s="304" t="s">
        <v>2269</v>
      </c>
      <c r="H1613" s="305">
        <v>13.95</v>
      </c>
      <c r="L1613" s="301"/>
      <c r="M1613" s="306"/>
      <c r="N1613" s="307"/>
      <c r="O1613" s="307"/>
      <c r="P1613" s="307"/>
      <c r="Q1613" s="307"/>
      <c r="R1613" s="307"/>
      <c r="S1613" s="307"/>
      <c r="T1613" s="308"/>
      <c r="AT1613" s="303" t="s">
        <v>188</v>
      </c>
      <c r="AU1613" s="303" t="s">
        <v>77</v>
      </c>
      <c r="AV1613" s="302" t="s">
        <v>77</v>
      </c>
      <c r="AW1613" s="302" t="s">
        <v>31</v>
      </c>
      <c r="AX1613" s="302" t="s">
        <v>68</v>
      </c>
      <c r="AY1613" s="303" t="s">
        <v>177</v>
      </c>
    </row>
    <row r="1614" spans="2:65" s="310" customFormat="1">
      <c r="B1614" s="309"/>
      <c r="D1614" s="297" t="s">
        <v>188</v>
      </c>
      <c r="E1614" s="311" t="s">
        <v>5</v>
      </c>
      <c r="F1614" s="312" t="s">
        <v>2270</v>
      </c>
      <c r="H1614" s="311" t="s">
        <v>5</v>
      </c>
      <c r="L1614" s="309"/>
      <c r="M1614" s="313"/>
      <c r="N1614" s="314"/>
      <c r="O1614" s="314"/>
      <c r="P1614" s="314"/>
      <c r="Q1614" s="314"/>
      <c r="R1614" s="314"/>
      <c r="S1614" s="314"/>
      <c r="T1614" s="315"/>
      <c r="AT1614" s="311" t="s">
        <v>188</v>
      </c>
      <c r="AU1614" s="311" t="s">
        <v>77</v>
      </c>
      <c r="AV1614" s="310" t="s">
        <v>75</v>
      </c>
      <c r="AW1614" s="310" t="s">
        <v>31</v>
      </c>
      <c r="AX1614" s="310" t="s">
        <v>68</v>
      </c>
      <c r="AY1614" s="311" t="s">
        <v>177</v>
      </c>
    </row>
    <row r="1615" spans="2:65" s="302" customFormat="1">
      <c r="B1615" s="301"/>
      <c r="D1615" s="297" t="s">
        <v>188</v>
      </c>
      <c r="E1615" s="303" t="s">
        <v>5</v>
      </c>
      <c r="F1615" s="304" t="s">
        <v>2271</v>
      </c>
      <c r="H1615" s="305">
        <v>21.6</v>
      </c>
      <c r="L1615" s="301"/>
      <c r="M1615" s="306"/>
      <c r="N1615" s="307"/>
      <c r="O1615" s="307"/>
      <c r="P1615" s="307"/>
      <c r="Q1615" s="307"/>
      <c r="R1615" s="307"/>
      <c r="S1615" s="307"/>
      <c r="T1615" s="308"/>
      <c r="AT1615" s="303" t="s">
        <v>188</v>
      </c>
      <c r="AU1615" s="303" t="s">
        <v>77</v>
      </c>
      <c r="AV1615" s="302" t="s">
        <v>77</v>
      </c>
      <c r="AW1615" s="302" t="s">
        <v>31</v>
      </c>
      <c r="AX1615" s="302" t="s">
        <v>68</v>
      </c>
      <c r="AY1615" s="303" t="s">
        <v>177</v>
      </c>
    </row>
    <row r="1616" spans="2:65" s="310" customFormat="1">
      <c r="B1616" s="309"/>
      <c r="D1616" s="297" t="s">
        <v>188</v>
      </c>
      <c r="E1616" s="311" t="s">
        <v>5</v>
      </c>
      <c r="F1616" s="312" t="s">
        <v>2272</v>
      </c>
      <c r="H1616" s="311" t="s">
        <v>5</v>
      </c>
      <c r="L1616" s="309"/>
      <c r="M1616" s="313"/>
      <c r="N1616" s="314"/>
      <c r="O1616" s="314"/>
      <c r="P1616" s="314"/>
      <c r="Q1616" s="314"/>
      <c r="R1616" s="314"/>
      <c r="S1616" s="314"/>
      <c r="T1616" s="315"/>
      <c r="AT1616" s="311" t="s">
        <v>188</v>
      </c>
      <c r="AU1616" s="311" t="s">
        <v>77</v>
      </c>
      <c r="AV1616" s="310" t="s">
        <v>75</v>
      </c>
      <c r="AW1616" s="310" t="s">
        <v>31</v>
      </c>
      <c r="AX1616" s="310" t="s">
        <v>68</v>
      </c>
      <c r="AY1616" s="311" t="s">
        <v>177</v>
      </c>
    </row>
    <row r="1617" spans="2:65" s="317" customFormat="1">
      <c r="B1617" s="316"/>
      <c r="D1617" s="297" t="s">
        <v>188</v>
      </c>
      <c r="E1617" s="318" t="s">
        <v>5</v>
      </c>
      <c r="F1617" s="319" t="s">
        <v>191</v>
      </c>
      <c r="H1617" s="320">
        <v>156.75</v>
      </c>
      <c r="L1617" s="316"/>
      <c r="M1617" s="321"/>
      <c r="N1617" s="322"/>
      <c r="O1617" s="322"/>
      <c r="P1617" s="322"/>
      <c r="Q1617" s="322"/>
      <c r="R1617" s="322"/>
      <c r="S1617" s="322"/>
      <c r="T1617" s="323"/>
      <c r="AT1617" s="318" t="s">
        <v>188</v>
      </c>
      <c r="AU1617" s="318" t="s">
        <v>77</v>
      </c>
      <c r="AV1617" s="317" t="s">
        <v>184</v>
      </c>
      <c r="AW1617" s="317" t="s">
        <v>31</v>
      </c>
      <c r="AX1617" s="317" t="s">
        <v>75</v>
      </c>
      <c r="AY1617" s="318" t="s">
        <v>177</v>
      </c>
    </row>
    <row r="1618" spans="2:65" s="921" customFormat="1" ht="16.5" customHeight="1">
      <c r="B1618" s="207"/>
      <c r="C1618" s="324" t="s">
        <v>2273</v>
      </c>
      <c r="D1618" s="324" t="s">
        <v>440</v>
      </c>
      <c r="E1618" s="325" t="s">
        <v>2274</v>
      </c>
      <c r="F1618" s="326" t="s">
        <v>2275</v>
      </c>
      <c r="G1618" s="327" t="s">
        <v>182</v>
      </c>
      <c r="H1618" s="328">
        <v>18.809999999999999</v>
      </c>
      <c r="I1618" s="928"/>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351</v>
      </c>
      <c r="AT1618" s="196" t="s">
        <v>440</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278</v>
      </c>
      <c r="BM1618" s="196" t="s">
        <v>2276</v>
      </c>
    </row>
    <row r="1619" spans="2:65" s="302" customFormat="1">
      <c r="B1619" s="301"/>
      <c r="D1619" s="297" t="s">
        <v>188</v>
      </c>
      <c r="E1619" s="303" t="s">
        <v>5</v>
      </c>
      <c r="F1619" s="304" t="s">
        <v>2277</v>
      </c>
      <c r="H1619" s="305">
        <v>18.809999999999999</v>
      </c>
      <c r="L1619" s="301"/>
      <c r="M1619" s="306"/>
      <c r="N1619" s="307"/>
      <c r="O1619" s="307"/>
      <c r="P1619" s="307"/>
      <c r="Q1619" s="307"/>
      <c r="R1619" s="307"/>
      <c r="S1619" s="307"/>
      <c r="T1619" s="308"/>
      <c r="AT1619" s="303" t="s">
        <v>188</v>
      </c>
      <c r="AU1619" s="303" t="s">
        <v>77</v>
      </c>
      <c r="AV1619" s="302" t="s">
        <v>77</v>
      </c>
      <c r="AW1619" s="302" t="s">
        <v>31</v>
      </c>
      <c r="AX1619" s="302" t="s">
        <v>68</v>
      </c>
      <c r="AY1619" s="303" t="s">
        <v>177</v>
      </c>
    </row>
    <row r="1620" spans="2:65" s="317" customFormat="1">
      <c r="B1620" s="316"/>
      <c r="D1620" s="297" t="s">
        <v>188</v>
      </c>
      <c r="E1620" s="318" t="s">
        <v>5</v>
      </c>
      <c r="F1620" s="319" t="s">
        <v>191</v>
      </c>
      <c r="H1620" s="320">
        <v>18.809999999999999</v>
      </c>
      <c r="L1620" s="316"/>
      <c r="M1620" s="321"/>
      <c r="N1620" s="322"/>
      <c r="O1620" s="322"/>
      <c r="P1620" s="322"/>
      <c r="Q1620" s="322"/>
      <c r="R1620" s="322"/>
      <c r="S1620" s="322"/>
      <c r="T1620" s="323"/>
      <c r="AT1620" s="318" t="s">
        <v>188</v>
      </c>
      <c r="AU1620" s="318" t="s">
        <v>77</v>
      </c>
      <c r="AV1620" s="317" t="s">
        <v>184</v>
      </c>
      <c r="AW1620" s="317" t="s">
        <v>31</v>
      </c>
      <c r="AX1620" s="317" t="s">
        <v>75</v>
      </c>
      <c r="AY1620" s="318" t="s">
        <v>177</v>
      </c>
    </row>
    <row r="1621" spans="2:65" s="921" customFormat="1" ht="25.5" customHeight="1">
      <c r="B1621" s="207"/>
      <c r="C1621" s="286" t="s">
        <v>2278</v>
      </c>
      <c r="D1621" s="286" t="s">
        <v>179</v>
      </c>
      <c r="E1621" s="287" t="s">
        <v>2279</v>
      </c>
      <c r="F1621" s="288" t="s">
        <v>2280</v>
      </c>
      <c r="G1621" s="289" t="s">
        <v>906</v>
      </c>
      <c r="H1621" s="290">
        <v>85.8</v>
      </c>
      <c r="I1621" s="926"/>
      <c r="J1621" s="291">
        <f>ROUND(I1621*H1621,2)</f>
        <v>0</v>
      </c>
      <c r="K1621" s="288" t="s">
        <v>183</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278</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278</v>
      </c>
      <c r="BM1621" s="196" t="s">
        <v>2281</v>
      </c>
    </row>
    <row r="1622" spans="2:65" s="302" customFormat="1">
      <c r="B1622" s="301"/>
      <c r="D1622" s="297" t="s">
        <v>188</v>
      </c>
      <c r="E1622" s="303" t="s">
        <v>5</v>
      </c>
      <c r="F1622" s="304" t="s">
        <v>2282</v>
      </c>
      <c r="H1622" s="305">
        <v>59.4</v>
      </c>
      <c r="L1622" s="301"/>
      <c r="M1622" s="306"/>
      <c r="N1622" s="307"/>
      <c r="O1622" s="307"/>
      <c r="P1622" s="307"/>
      <c r="Q1622" s="307"/>
      <c r="R1622" s="307"/>
      <c r="S1622" s="307"/>
      <c r="T1622" s="308"/>
      <c r="AT1622" s="303" t="s">
        <v>188</v>
      </c>
      <c r="AU1622" s="303" t="s">
        <v>77</v>
      </c>
      <c r="AV1622" s="302" t="s">
        <v>77</v>
      </c>
      <c r="AW1622" s="302" t="s">
        <v>31</v>
      </c>
      <c r="AX1622" s="302" t="s">
        <v>68</v>
      </c>
      <c r="AY1622" s="303" t="s">
        <v>177</v>
      </c>
    </row>
    <row r="1623" spans="2:65" s="302" customFormat="1">
      <c r="B1623" s="301"/>
      <c r="D1623" s="297" t="s">
        <v>188</v>
      </c>
      <c r="E1623" s="303" t="s">
        <v>5</v>
      </c>
      <c r="F1623" s="304" t="s">
        <v>2283</v>
      </c>
      <c r="H1623" s="305">
        <v>26.4</v>
      </c>
      <c r="L1623" s="301"/>
      <c r="M1623" s="306"/>
      <c r="N1623" s="307"/>
      <c r="O1623" s="307"/>
      <c r="P1623" s="307"/>
      <c r="Q1623" s="307"/>
      <c r="R1623" s="307"/>
      <c r="S1623" s="307"/>
      <c r="T1623" s="308"/>
      <c r="AT1623" s="303" t="s">
        <v>188</v>
      </c>
      <c r="AU1623" s="303" t="s">
        <v>77</v>
      </c>
      <c r="AV1623" s="302" t="s">
        <v>77</v>
      </c>
      <c r="AW1623" s="302" t="s">
        <v>31</v>
      </c>
      <c r="AX1623" s="302" t="s">
        <v>68</v>
      </c>
      <c r="AY1623" s="303" t="s">
        <v>177</v>
      </c>
    </row>
    <row r="1624" spans="2:65" s="317" customFormat="1">
      <c r="B1624" s="316"/>
      <c r="D1624" s="297" t="s">
        <v>188</v>
      </c>
      <c r="E1624" s="318" t="s">
        <v>5</v>
      </c>
      <c r="F1624" s="319" t="s">
        <v>191</v>
      </c>
      <c r="H1624" s="320">
        <v>85.8</v>
      </c>
      <c r="L1624" s="316"/>
      <c r="M1624" s="321"/>
      <c r="N1624" s="322"/>
      <c r="O1624" s="322"/>
      <c r="P1624" s="322"/>
      <c r="Q1624" s="322"/>
      <c r="R1624" s="322"/>
      <c r="S1624" s="322"/>
      <c r="T1624" s="323"/>
      <c r="AT1624" s="318" t="s">
        <v>188</v>
      </c>
      <c r="AU1624" s="318" t="s">
        <v>77</v>
      </c>
      <c r="AV1624" s="317" t="s">
        <v>184</v>
      </c>
      <c r="AW1624" s="317" t="s">
        <v>31</v>
      </c>
      <c r="AX1624" s="317" t="s">
        <v>75</v>
      </c>
      <c r="AY1624" s="318" t="s">
        <v>177</v>
      </c>
    </row>
    <row r="1625" spans="2:65" s="921" customFormat="1" ht="16.5" customHeight="1">
      <c r="B1625" s="207"/>
      <c r="C1625" s="324" t="s">
        <v>2284</v>
      </c>
      <c r="D1625" s="324" t="s">
        <v>440</v>
      </c>
      <c r="E1625" s="325" t="s">
        <v>2285</v>
      </c>
      <c r="F1625" s="326" t="s">
        <v>2286</v>
      </c>
      <c r="G1625" s="327" t="s">
        <v>182</v>
      </c>
      <c r="H1625" s="328">
        <v>10.295999999999999</v>
      </c>
      <c r="I1625" s="928"/>
      <c r="J1625" s="329">
        <f>ROUND(I1625*H1625,2)</f>
        <v>0</v>
      </c>
      <c r="K1625" s="326" t="s">
        <v>183</v>
      </c>
      <c r="L1625" s="330"/>
      <c r="M1625" s="331" t="s">
        <v>5</v>
      </c>
      <c r="N1625" s="332" t="s">
        <v>39</v>
      </c>
      <c r="O1625" s="294">
        <v>0</v>
      </c>
      <c r="P1625" s="294">
        <f>O1625*H1625</f>
        <v>0</v>
      </c>
      <c r="Q1625" s="294">
        <v>1.9199999999999998E-2</v>
      </c>
      <c r="R1625" s="294">
        <f>Q1625*H1625</f>
        <v>0.19768319999999998</v>
      </c>
      <c r="S1625" s="294">
        <v>0</v>
      </c>
      <c r="T1625" s="295">
        <f>S1625*H1625</f>
        <v>0</v>
      </c>
      <c r="AR1625" s="196" t="s">
        <v>351</v>
      </c>
      <c r="AT1625" s="196" t="s">
        <v>440</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278</v>
      </c>
      <c r="BM1625" s="196" t="s">
        <v>2287</v>
      </c>
    </row>
    <row r="1626" spans="2:65" s="302" customFormat="1">
      <c r="B1626" s="301"/>
      <c r="D1626" s="297" t="s">
        <v>188</v>
      </c>
      <c r="E1626" s="303" t="s">
        <v>5</v>
      </c>
      <c r="F1626" s="304" t="s">
        <v>2288</v>
      </c>
      <c r="H1626" s="305">
        <v>10.295999999999999</v>
      </c>
      <c r="L1626" s="301"/>
      <c r="M1626" s="306"/>
      <c r="N1626" s="307"/>
      <c r="O1626" s="307"/>
      <c r="P1626" s="307"/>
      <c r="Q1626" s="307"/>
      <c r="R1626" s="307"/>
      <c r="S1626" s="307"/>
      <c r="T1626" s="308"/>
      <c r="AT1626" s="303" t="s">
        <v>188</v>
      </c>
      <c r="AU1626" s="303" t="s">
        <v>77</v>
      </c>
      <c r="AV1626" s="302" t="s">
        <v>77</v>
      </c>
      <c r="AW1626" s="302" t="s">
        <v>31</v>
      </c>
      <c r="AX1626" s="302" t="s">
        <v>68</v>
      </c>
      <c r="AY1626" s="303" t="s">
        <v>177</v>
      </c>
    </row>
    <row r="1627" spans="2:65" s="317" customFormat="1">
      <c r="B1627" s="316"/>
      <c r="D1627" s="297" t="s">
        <v>188</v>
      </c>
      <c r="E1627" s="318" t="s">
        <v>5</v>
      </c>
      <c r="F1627" s="319" t="s">
        <v>191</v>
      </c>
      <c r="H1627" s="320">
        <v>10.295999999999999</v>
      </c>
      <c r="L1627" s="316"/>
      <c r="M1627" s="321"/>
      <c r="N1627" s="322"/>
      <c r="O1627" s="322"/>
      <c r="P1627" s="322"/>
      <c r="Q1627" s="322"/>
      <c r="R1627" s="322"/>
      <c r="S1627" s="322"/>
      <c r="T1627" s="323"/>
      <c r="AT1627" s="318" t="s">
        <v>188</v>
      </c>
      <c r="AU1627" s="318" t="s">
        <v>77</v>
      </c>
      <c r="AV1627" s="317" t="s">
        <v>184</v>
      </c>
      <c r="AW1627" s="317" t="s">
        <v>31</v>
      </c>
      <c r="AX1627" s="317" t="s">
        <v>75</v>
      </c>
      <c r="AY1627" s="318" t="s">
        <v>177</v>
      </c>
    </row>
    <row r="1628" spans="2:65" s="921" customFormat="1" ht="25.5" customHeight="1">
      <c r="B1628" s="207"/>
      <c r="C1628" s="286" t="s">
        <v>2289</v>
      </c>
      <c r="D1628" s="286" t="s">
        <v>179</v>
      </c>
      <c r="E1628" s="287" t="s">
        <v>2290</v>
      </c>
      <c r="F1628" s="288" t="s">
        <v>2291</v>
      </c>
      <c r="G1628" s="289" t="s">
        <v>182</v>
      </c>
      <c r="H1628" s="290">
        <v>299.38</v>
      </c>
      <c r="I1628" s="926"/>
      <c r="J1628" s="291">
        <f>ROUND(I1628*H1628,2)</f>
        <v>0</v>
      </c>
      <c r="K1628" s="288" t="s">
        <v>183</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278</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278</v>
      </c>
      <c r="BM1628" s="196" t="s">
        <v>2292</v>
      </c>
    </row>
    <row r="1629" spans="2:65" s="302" customFormat="1">
      <c r="B1629" s="301"/>
      <c r="D1629" s="297" t="s">
        <v>188</v>
      </c>
      <c r="E1629" s="303" t="s">
        <v>5</v>
      </c>
      <c r="F1629" s="304" t="s">
        <v>2293</v>
      </c>
      <c r="H1629" s="305">
        <v>88.56</v>
      </c>
      <c r="L1629" s="301"/>
      <c r="M1629" s="306"/>
      <c r="N1629" s="307"/>
      <c r="O1629" s="307"/>
      <c r="P1629" s="307"/>
      <c r="Q1629" s="307"/>
      <c r="R1629" s="307"/>
      <c r="S1629" s="307"/>
      <c r="T1629" s="308"/>
      <c r="AT1629" s="303" t="s">
        <v>188</v>
      </c>
      <c r="AU1629" s="303" t="s">
        <v>77</v>
      </c>
      <c r="AV1629" s="302" t="s">
        <v>77</v>
      </c>
      <c r="AW1629" s="302" t="s">
        <v>31</v>
      </c>
      <c r="AX1629" s="302" t="s">
        <v>68</v>
      </c>
      <c r="AY1629" s="303" t="s">
        <v>177</v>
      </c>
    </row>
    <row r="1630" spans="2:65" s="310" customFormat="1">
      <c r="B1630" s="309"/>
      <c r="D1630" s="297" t="s">
        <v>188</v>
      </c>
      <c r="E1630" s="311" t="s">
        <v>5</v>
      </c>
      <c r="F1630" s="312" t="s">
        <v>736</v>
      </c>
      <c r="H1630" s="311" t="s">
        <v>5</v>
      </c>
      <c r="L1630" s="309"/>
      <c r="M1630" s="313"/>
      <c r="N1630" s="314"/>
      <c r="O1630" s="314"/>
      <c r="P1630" s="314"/>
      <c r="Q1630" s="314"/>
      <c r="R1630" s="314"/>
      <c r="S1630" s="314"/>
      <c r="T1630" s="315"/>
      <c r="AT1630" s="311" t="s">
        <v>188</v>
      </c>
      <c r="AU1630" s="311" t="s">
        <v>77</v>
      </c>
      <c r="AV1630" s="310" t="s">
        <v>75</v>
      </c>
      <c r="AW1630" s="310" t="s">
        <v>31</v>
      </c>
      <c r="AX1630" s="310" t="s">
        <v>68</v>
      </c>
      <c r="AY1630" s="311" t="s">
        <v>177</v>
      </c>
    </row>
    <row r="1631" spans="2:65" s="302" customFormat="1">
      <c r="B1631" s="301"/>
      <c r="D1631" s="297" t="s">
        <v>188</v>
      </c>
      <c r="E1631" s="303" t="s">
        <v>5</v>
      </c>
      <c r="F1631" s="304" t="s">
        <v>2294</v>
      </c>
      <c r="H1631" s="305">
        <v>137.88</v>
      </c>
      <c r="L1631" s="301"/>
      <c r="M1631" s="306"/>
      <c r="N1631" s="307"/>
      <c r="O1631" s="307"/>
      <c r="P1631" s="307"/>
      <c r="Q1631" s="307"/>
      <c r="R1631" s="307"/>
      <c r="S1631" s="307"/>
      <c r="T1631" s="308"/>
      <c r="AT1631" s="303" t="s">
        <v>188</v>
      </c>
      <c r="AU1631" s="303" t="s">
        <v>77</v>
      </c>
      <c r="AV1631" s="302" t="s">
        <v>77</v>
      </c>
      <c r="AW1631" s="302" t="s">
        <v>31</v>
      </c>
      <c r="AX1631" s="302" t="s">
        <v>68</v>
      </c>
      <c r="AY1631" s="303" t="s">
        <v>177</v>
      </c>
    </row>
    <row r="1632" spans="2:65" s="310" customFormat="1">
      <c r="B1632" s="309"/>
      <c r="D1632" s="297" t="s">
        <v>188</v>
      </c>
      <c r="E1632" s="311" t="s">
        <v>5</v>
      </c>
      <c r="F1632" s="312" t="s">
        <v>739</v>
      </c>
      <c r="H1632" s="311" t="s">
        <v>5</v>
      </c>
      <c r="L1632" s="309"/>
      <c r="M1632" s="313"/>
      <c r="N1632" s="314"/>
      <c r="O1632" s="314"/>
      <c r="P1632" s="314"/>
      <c r="Q1632" s="314"/>
      <c r="R1632" s="314"/>
      <c r="S1632" s="314"/>
      <c r="T1632" s="315"/>
      <c r="AT1632" s="311" t="s">
        <v>188</v>
      </c>
      <c r="AU1632" s="311" t="s">
        <v>77</v>
      </c>
      <c r="AV1632" s="310" t="s">
        <v>75</v>
      </c>
      <c r="AW1632" s="310" t="s">
        <v>31</v>
      </c>
      <c r="AX1632" s="310" t="s">
        <v>68</v>
      </c>
      <c r="AY1632" s="311" t="s">
        <v>177</v>
      </c>
    </row>
    <row r="1633" spans="2:65" s="302" customFormat="1">
      <c r="B1633" s="301"/>
      <c r="D1633" s="297" t="s">
        <v>188</v>
      </c>
      <c r="E1633" s="303" t="s">
        <v>5</v>
      </c>
      <c r="F1633" s="304" t="s">
        <v>2295</v>
      </c>
      <c r="H1633" s="305">
        <v>72.94</v>
      </c>
      <c r="L1633" s="301"/>
      <c r="M1633" s="306"/>
      <c r="N1633" s="307"/>
      <c r="O1633" s="307"/>
      <c r="P1633" s="307"/>
      <c r="Q1633" s="307"/>
      <c r="R1633" s="307"/>
      <c r="S1633" s="307"/>
      <c r="T1633" s="308"/>
      <c r="AT1633" s="303" t="s">
        <v>188</v>
      </c>
      <c r="AU1633" s="303" t="s">
        <v>77</v>
      </c>
      <c r="AV1633" s="302" t="s">
        <v>77</v>
      </c>
      <c r="AW1633" s="302" t="s">
        <v>31</v>
      </c>
      <c r="AX1633" s="302" t="s">
        <v>68</v>
      </c>
      <c r="AY1633" s="303" t="s">
        <v>177</v>
      </c>
    </row>
    <row r="1634" spans="2:65" s="310" customFormat="1">
      <c r="B1634" s="309"/>
      <c r="D1634" s="297" t="s">
        <v>188</v>
      </c>
      <c r="E1634" s="311" t="s">
        <v>5</v>
      </c>
      <c r="F1634" s="312" t="s">
        <v>612</v>
      </c>
      <c r="H1634" s="311" t="s">
        <v>5</v>
      </c>
      <c r="L1634" s="309"/>
      <c r="M1634" s="313"/>
      <c r="N1634" s="314"/>
      <c r="O1634" s="314"/>
      <c r="P1634" s="314"/>
      <c r="Q1634" s="314"/>
      <c r="R1634" s="314"/>
      <c r="S1634" s="314"/>
      <c r="T1634" s="315"/>
      <c r="AT1634" s="311" t="s">
        <v>188</v>
      </c>
      <c r="AU1634" s="311" t="s">
        <v>77</v>
      </c>
      <c r="AV1634" s="310" t="s">
        <v>75</v>
      </c>
      <c r="AW1634" s="310" t="s">
        <v>31</v>
      </c>
      <c r="AX1634" s="310" t="s">
        <v>68</v>
      </c>
      <c r="AY1634" s="311" t="s">
        <v>177</v>
      </c>
    </row>
    <row r="1635" spans="2:65" s="317" customFormat="1">
      <c r="B1635" s="316"/>
      <c r="D1635" s="297" t="s">
        <v>188</v>
      </c>
      <c r="E1635" s="318" t="s">
        <v>5</v>
      </c>
      <c r="F1635" s="319" t="s">
        <v>191</v>
      </c>
      <c r="H1635" s="320">
        <v>299.38</v>
      </c>
      <c r="L1635" s="316"/>
      <c r="M1635" s="321"/>
      <c r="N1635" s="322"/>
      <c r="O1635" s="322"/>
      <c r="P1635" s="322"/>
      <c r="Q1635" s="322"/>
      <c r="R1635" s="322"/>
      <c r="S1635" s="322"/>
      <c r="T1635" s="323"/>
      <c r="AT1635" s="318" t="s">
        <v>188</v>
      </c>
      <c r="AU1635" s="318" t="s">
        <v>77</v>
      </c>
      <c r="AV1635" s="317" t="s">
        <v>184</v>
      </c>
      <c r="AW1635" s="317" t="s">
        <v>31</v>
      </c>
      <c r="AX1635" s="317" t="s">
        <v>75</v>
      </c>
      <c r="AY1635" s="318" t="s">
        <v>177</v>
      </c>
    </row>
    <row r="1636" spans="2:65" s="921" customFormat="1" ht="16.5" customHeight="1">
      <c r="B1636" s="207"/>
      <c r="C1636" s="324" t="s">
        <v>2296</v>
      </c>
      <c r="D1636" s="324" t="s">
        <v>440</v>
      </c>
      <c r="E1636" s="325" t="s">
        <v>2274</v>
      </c>
      <c r="F1636" s="326" t="s">
        <v>2275</v>
      </c>
      <c r="G1636" s="327" t="s">
        <v>182</v>
      </c>
      <c r="H1636" s="328">
        <v>329.31799999999998</v>
      </c>
      <c r="I1636" s="928"/>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351</v>
      </c>
      <c r="AT1636" s="196" t="s">
        <v>440</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278</v>
      </c>
      <c r="BM1636" s="196" t="s">
        <v>2297</v>
      </c>
    </row>
    <row r="1637" spans="2:65" s="302" customFormat="1">
      <c r="B1637" s="301"/>
      <c r="D1637" s="297" t="s">
        <v>188</v>
      </c>
      <c r="F1637" s="304" t="s">
        <v>2298</v>
      </c>
      <c r="H1637" s="305">
        <v>329.31799999999998</v>
      </c>
      <c r="L1637" s="301"/>
      <c r="M1637" s="306"/>
      <c r="N1637" s="307"/>
      <c r="O1637" s="307"/>
      <c r="P1637" s="307"/>
      <c r="Q1637" s="307"/>
      <c r="R1637" s="307"/>
      <c r="S1637" s="307"/>
      <c r="T1637" s="308"/>
      <c r="AT1637" s="303" t="s">
        <v>188</v>
      </c>
      <c r="AU1637" s="303" t="s">
        <v>77</v>
      </c>
      <c r="AV1637" s="302" t="s">
        <v>77</v>
      </c>
      <c r="AW1637" s="302" t="s">
        <v>6</v>
      </c>
      <c r="AX1637" s="302" t="s">
        <v>75</v>
      </c>
      <c r="AY1637" s="303" t="s">
        <v>177</v>
      </c>
    </row>
    <row r="1638" spans="2:65" s="921" customFormat="1" ht="25.5" customHeight="1">
      <c r="B1638" s="207"/>
      <c r="C1638" s="286" t="s">
        <v>2299</v>
      </c>
      <c r="D1638" s="286" t="s">
        <v>179</v>
      </c>
      <c r="E1638" s="287" t="s">
        <v>2300</v>
      </c>
      <c r="F1638" s="288" t="s">
        <v>2301</v>
      </c>
      <c r="G1638" s="289" t="s">
        <v>182</v>
      </c>
      <c r="H1638" s="290">
        <v>39.5</v>
      </c>
      <c r="I1638" s="926"/>
      <c r="J1638" s="291">
        <f>ROUND(I1638*H1638,2)</f>
        <v>0</v>
      </c>
      <c r="K1638" s="288" t="s">
        <v>183</v>
      </c>
      <c r="L1638" s="207"/>
      <c r="M1638" s="292" t="s">
        <v>5</v>
      </c>
      <c r="N1638" s="293" t="s">
        <v>39</v>
      </c>
      <c r="O1638" s="294">
        <v>0.03</v>
      </c>
      <c r="P1638" s="294">
        <f>O1638*H1638</f>
        <v>1.1850000000000001</v>
      </c>
      <c r="Q1638" s="294">
        <v>0</v>
      </c>
      <c r="R1638" s="294">
        <f>Q1638*H1638</f>
        <v>0</v>
      </c>
      <c r="S1638" s="294">
        <v>0</v>
      </c>
      <c r="T1638" s="295">
        <f>S1638*H1638</f>
        <v>0</v>
      </c>
      <c r="AR1638" s="196" t="s">
        <v>278</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278</v>
      </c>
      <c r="BM1638" s="196" t="s">
        <v>2302</v>
      </c>
    </row>
    <row r="1639" spans="2:65" s="302" customFormat="1">
      <c r="B1639" s="301"/>
      <c r="D1639" s="297" t="s">
        <v>188</v>
      </c>
      <c r="E1639" s="303" t="s">
        <v>5</v>
      </c>
      <c r="F1639" s="304" t="s">
        <v>2303</v>
      </c>
      <c r="H1639" s="305">
        <v>13.38</v>
      </c>
      <c r="L1639" s="301"/>
      <c r="M1639" s="306"/>
      <c r="N1639" s="307"/>
      <c r="O1639" s="307"/>
      <c r="P1639" s="307"/>
      <c r="Q1639" s="307"/>
      <c r="R1639" s="307"/>
      <c r="S1639" s="307"/>
      <c r="T1639" s="308"/>
      <c r="AT1639" s="303" t="s">
        <v>188</v>
      </c>
      <c r="AU1639" s="303" t="s">
        <v>77</v>
      </c>
      <c r="AV1639" s="302" t="s">
        <v>77</v>
      </c>
      <c r="AW1639" s="302" t="s">
        <v>31</v>
      </c>
      <c r="AX1639" s="302" t="s">
        <v>68</v>
      </c>
      <c r="AY1639" s="303" t="s">
        <v>177</v>
      </c>
    </row>
    <row r="1640" spans="2:65" s="310" customFormat="1">
      <c r="B1640" s="309"/>
      <c r="D1640" s="297" t="s">
        <v>188</v>
      </c>
      <c r="E1640" s="311" t="s">
        <v>5</v>
      </c>
      <c r="F1640" s="312" t="s">
        <v>736</v>
      </c>
      <c r="H1640" s="311" t="s">
        <v>5</v>
      </c>
      <c r="L1640" s="309"/>
      <c r="M1640" s="313"/>
      <c r="N1640" s="314"/>
      <c r="O1640" s="314"/>
      <c r="P1640" s="314"/>
      <c r="Q1640" s="314"/>
      <c r="R1640" s="314"/>
      <c r="S1640" s="314"/>
      <c r="T1640" s="315"/>
      <c r="AT1640" s="311" t="s">
        <v>188</v>
      </c>
      <c r="AU1640" s="311" t="s">
        <v>77</v>
      </c>
      <c r="AV1640" s="310" t="s">
        <v>75</v>
      </c>
      <c r="AW1640" s="310" t="s">
        <v>31</v>
      </c>
      <c r="AX1640" s="310" t="s">
        <v>68</v>
      </c>
      <c r="AY1640" s="311" t="s">
        <v>177</v>
      </c>
    </row>
    <row r="1641" spans="2:65" s="302" customFormat="1">
      <c r="B1641" s="301"/>
      <c r="D1641" s="297" t="s">
        <v>188</v>
      </c>
      <c r="E1641" s="303" t="s">
        <v>5</v>
      </c>
      <c r="F1641" s="304" t="s">
        <v>2304</v>
      </c>
      <c r="H1641" s="305">
        <v>19.84</v>
      </c>
      <c r="L1641" s="301"/>
      <c r="M1641" s="306"/>
      <c r="N1641" s="307"/>
      <c r="O1641" s="307"/>
      <c r="P1641" s="307"/>
      <c r="Q1641" s="307"/>
      <c r="R1641" s="307"/>
      <c r="S1641" s="307"/>
      <c r="T1641" s="308"/>
      <c r="AT1641" s="303" t="s">
        <v>188</v>
      </c>
      <c r="AU1641" s="303" t="s">
        <v>77</v>
      </c>
      <c r="AV1641" s="302" t="s">
        <v>77</v>
      </c>
      <c r="AW1641" s="302" t="s">
        <v>31</v>
      </c>
      <c r="AX1641" s="302" t="s">
        <v>68</v>
      </c>
      <c r="AY1641" s="303" t="s">
        <v>177</v>
      </c>
    </row>
    <row r="1642" spans="2:65" s="310" customFormat="1">
      <c r="B1642" s="309"/>
      <c r="D1642" s="297" t="s">
        <v>188</v>
      </c>
      <c r="E1642" s="311" t="s">
        <v>5</v>
      </c>
      <c r="F1642" s="312" t="s">
        <v>739</v>
      </c>
      <c r="H1642" s="311" t="s">
        <v>5</v>
      </c>
      <c r="L1642" s="309"/>
      <c r="M1642" s="313"/>
      <c r="N1642" s="314"/>
      <c r="O1642" s="314"/>
      <c r="P1642" s="314"/>
      <c r="Q1642" s="314"/>
      <c r="R1642" s="314"/>
      <c r="S1642" s="314"/>
      <c r="T1642" s="315"/>
      <c r="AT1642" s="311" t="s">
        <v>188</v>
      </c>
      <c r="AU1642" s="311" t="s">
        <v>77</v>
      </c>
      <c r="AV1642" s="310" t="s">
        <v>75</v>
      </c>
      <c r="AW1642" s="310" t="s">
        <v>31</v>
      </c>
      <c r="AX1642" s="310" t="s">
        <v>68</v>
      </c>
      <c r="AY1642" s="311" t="s">
        <v>177</v>
      </c>
    </row>
    <row r="1643" spans="2:65" s="302" customFormat="1">
      <c r="B1643" s="301"/>
      <c r="D1643" s="297" t="s">
        <v>188</v>
      </c>
      <c r="E1643" s="303" t="s">
        <v>5</v>
      </c>
      <c r="F1643" s="304" t="s">
        <v>1278</v>
      </c>
      <c r="H1643" s="305">
        <v>6.28</v>
      </c>
      <c r="L1643" s="301"/>
      <c r="M1643" s="306"/>
      <c r="N1643" s="307"/>
      <c r="O1643" s="307"/>
      <c r="P1643" s="307"/>
      <c r="Q1643" s="307"/>
      <c r="R1643" s="307"/>
      <c r="S1643" s="307"/>
      <c r="T1643" s="308"/>
      <c r="AT1643" s="303" t="s">
        <v>188</v>
      </c>
      <c r="AU1643" s="303" t="s">
        <v>77</v>
      </c>
      <c r="AV1643" s="302" t="s">
        <v>77</v>
      </c>
      <c r="AW1643" s="302" t="s">
        <v>31</v>
      </c>
      <c r="AX1643" s="302" t="s">
        <v>68</v>
      </c>
      <c r="AY1643" s="303" t="s">
        <v>177</v>
      </c>
    </row>
    <row r="1644" spans="2:65" s="310" customFormat="1">
      <c r="B1644" s="309"/>
      <c r="D1644" s="297" t="s">
        <v>188</v>
      </c>
      <c r="E1644" s="311" t="s">
        <v>5</v>
      </c>
      <c r="F1644" s="312" t="s">
        <v>612</v>
      </c>
      <c r="H1644" s="311" t="s">
        <v>5</v>
      </c>
      <c r="L1644" s="309"/>
      <c r="M1644" s="313"/>
      <c r="N1644" s="314"/>
      <c r="O1644" s="314"/>
      <c r="P1644" s="314"/>
      <c r="Q1644" s="314"/>
      <c r="R1644" s="314"/>
      <c r="S1644" s="314"/>
      <c r="T1644" s="315"/>
      <c r="AT1644" s="311" t="s">
        <v>188</v>
      </c>
      <c r="AU1644" s="311" t="s">
        <v>77</v>
      </c>
      <c r="AV1644" s="310" t="s">
        <v>75</v>
      </c>
      <c r="AW1644" s="310" t="s">
        <v>31</v>
      </c>
      <c r="AX1644" s="310" t="s">
        <v>68</v>
      </c>
      <c r="AY1644" s="311" t="s">
        <v>177</v>
      </c>
    </row>
    <row r="1645" spans="2:65" s="317" customFormat="1">
      <c r="B1645" s="316"/>
      <c r="D1645" s="297" t="s">
        <v>188</v>
      </c>
      <c r="E1645" s="318" t="s">
        <v>5</v>
      </c>
      <c r="F1645" s="319" t="s">
        <v>191</v>
      </c>
      <c r="H1645" s="320">
        <v>39.5</v>
      </c>
      <c r="L1645" s="316"/>
      <c r="M1645" s="321"/>
      <c r="N1645" s="322"/>
      <c r="O1645" s="322"/>
      <c r="P1645" s="322"/>
      <c r="Q1645" s="322"/>
      <c r="R1645" s="322"/>
      <c r="S1645" s="322"/>
      <c r="T1645" s="323"/>
      <c r="AT1645" s="318" t="s">
        <v>188</v>
      </c>
      <c r="AU1645" s="318" t="s">
        <v>77</v>
      </c>
      <c r="AV1645" s="317" t="s">
        <v>184</v>
      </c>
      <c r="AW1645" s="317" t="s">
        <v>31</v>
      </c>
      <c r="AX1645" s="317" t="s">
        <v>75</v>
      </c>
      <c r="AY1645" s="318" t="s">
        <v>177</v>
      </c>
    </row>
    <row r="1646" spans="2:65" s="921" customFormat="1" ht="16.5" customHeight="1">
      <c r="B1646" s="207"/>
      <c r="C1646" s="286" t="s">
        <v>2305</v>
      </c>
      <c r="D1646" s="286" t="s">
        <v>179</v>
      </c>
      <c r="E1646" s="287" t="s">
        <v>2306</v>
      </c>
      <c r="F1646" s="288" t="s">
        <v>2307</v>
      </c>
      <c r="G1646" s="289" t="s">
        <v>182</v>
      </c>
      <c r="H1646" s="290">
        <v>299.38</v>
      </c>
      <c r="I1646" s="926"/>
      <c r="J1646" s="291">
        <f>ROUND(I1646*H1646,2)</f>
        <v>0</v>
      </c>
      <c r="K1646" s="288" t="s">
        <v>183</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278</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278</v>
      </c>
      <c r="BM1646" s="196" t="s">
        <v>2308</v>
      </c>
    </row>
    <row r="1647" spans="2:65" s="921" customFormat="1" ht="40.5">
      <c r="B1647" s="207"/>
      <c r="D1647" s="297" t="s">
        <v>186</v>
      </c>
      <c r="F1647" s="298" t="s">
        <v>2309</v>
      </c>
      <c r="L1647" s="207"/>
      <c r="M1647" s="299"/>
      <c r="N1647" s="925"/>
      <c r="O1647" s="925"/>
      <c r="P1647" s="925"/>
      <c r="Q1647" s="925"/>
      <c r="R1647" s="925"/>
      <c r="S1647" s="925"/>
      <c r="T1647" s="300"/>
      <c r="AT1647" s="196" t="s">
        <v>186</v>
      </c>
      <c r="AU1647" s="196" t="s">
        <v>77</v>
      </c>
    </row>
    <row r="1648" spans="2:65" s="921" customFormat="1" ht="16.5" customHeight="1">
      <c r="B1648" s="207"/>
      <c r="C1648" s="286" t="s">
        <v>2310</v>
      </c>
      <c r="D1648" s="286" t="s">
        <v>179</v>
      </c>
      <c r="E1648" s="287" t="s">
        <v>2311</v>
      </c>
      <c r="F1648" s="288" t="s">
        <v>2312</v>
      </c>
      <c r="G1648" s="289" t="s">
        <v>906</v>
      </c>
      <c r="H1648" s="290">
        <v>21.6</v>
      </c>
      <c r="I1648" s="926"/>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278</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278</v>
      </c>
      <c r="BM1648" s="196" t="s">
        <v>2313</v>
      </c>
    </row>
    <row r="1649" spans="2:65" s="921" customFormat="1" ht="40.5">
      <c r="B1649" s="207"/>
      <c r="D1649" s="297" t="s">
        <v>186</v>
      </c>
      <c r="F1649" s="298" t="s">
        <v>2309</v>
      </c>
      <c r="L1649" s="207"/>
      <c r="M1649" s="299"/>
      <c r="N1649" s="925"/>
      <c r="O1649" s="925"/>
      <c r="P1649" s="925"/>
      <c r="Q1649" s="925"/>
      <c r="R1649" s="925"/>
      <c r="S1649" s="925"/>
      <c r="T1649" s="300"/>
      <c r="AT1649" s="196" t="s">
        <v>186</v>
      </c>
      <c r="AU1649" s="196" t="s">
        <v>77</v>
      </c>
    </row>
    <row r="1650" spans="2:65" s="302" customFormat="1">
      <c r="B1650" s="301"/>
      <c r="D1650" s="297" t="s">
        <v>188</v>
      </c>
      <c r="E1650" s="303" t="s">
        <v>5</v>
      </c>
      <c r="F1650" s="304" t="s">
        <v>2314</v>
      </c>
      <c r="H1650" s="305">
        <v>21.6</v>
      </c>
      <c r="L1650" s="301"/>
      <c r="M1650" s="306"/>
      <c r="N1650" s="307"/>
      <c r="O1650" s="307"/>
      <c r="P1650" s="307"/>
      <c r="Q1650" s="307"/>
      <c r="R1650" s="307"/>
      <c r="S1650" s="307"/>
      <c r="T1650" s="308"/>
      <c r="AT1650" s="303" t="s">
        <v>188</v>
      </c>
      <c r="AU1650" s="303" t="s">
        <v>77</v>
      </c>
      <c r="AV1650" s="302" t="s">
        <v>77</v>
      </c>
      <c r="AW1650" s="302" t="s">
        <v>31</v>
      </c>
      <c r="AX1650" s="302" t="s">
        <v>68</v>
      </c>
      <c r="AY1650" s="303" t="s">
        <v>177</v>
      </c>
    </row>
    <row r="1651" spans="2:65" s="310" customFormat="1">
      <c r="B1651" s="309"/>
      <c r="D1651" s="297" t="s">
        <v>188</v>
      </c>
      <c r="E1651" s="311" t="s">
        <v>5</v>
      </c>
      <c r="F1651" s="312" t="s">
        <v>2315</v>
      </c>
      <c r="H1651" s="311" t="s">
        <v>5</v>
      </c>
      <c r="L1651" s="309"/>
      <c r="M1651" s="313"/>
      <c r="N1651" s="314"/>
      <c r="O1651" s="314"/>
      <c r="P1651" s="314"/>
      <c r="Q1651" s="314"/>
      <c r="R1651" s="314"/>
      <c r="S1651" s="314"/>
      <c r="T1651" s="315"/>
      <c r="AT1651" s="311" t="s">
        <v>188</v>
      </c>
      <c r="AU1651" s="311" t="s">
        <v>77</v>
      </c>
      <c r="AV1651" s="310" t="s">
        <v>75</v>
      </c>
      <c r="AW1651" s="310" t="s">
        <v>31</v>
      </c>
      <c r="AX1651" s="310" t="s">
        <v>68</v>
      </c>
      <c r="AY1651" s="311" t="s">
        <v>177</v>
      </c>
    </row>
    <row r="1652" spans="2:65" s="317" customFormat="1">
      <c r="B1652" s="316"/>
      <c r="D1652" s="297" t="s">
        <v>188</v>
      </c>
      <c r="E1652" s="318" t="s">
        <v>5</v>
      </c>
      <c r="F1652" s="319" t="s">
        <v>191</v>
      </c>
      <c r="H1652" s="320">
        <v>21.6</v>
      </c>
      <c r="L1652" s="316"/>
      <c r="M1652" s="321"/>
      <c r="N1652" s="322"/>
      <c r="O1652" s="322"/>
      <c r="P1652" s="322"/>
      <c r="Q1652" s="322"/>
      <c r="R1652" s="322"/>
      <c r="S1652" s="322"/>
      <c r="T1652" s="323"/>
      <c r="AT1652" s="318" t="s">
        <v>188</v>
      </c>
      <c r="AU1652" s="318" t="s">
        <v>77</v>
      </c>
      <c r="AV1652" s="317" t="s">
        <v>184</v>
      </c>
      <c r="AW1652" s="317" t="s">
        <v>31</v>
      </c>
      <c r="AX1652" s="317" t="s">
        <v>75</v>
      </c>
      <c r="AY1652" s="318" t="s">
        <v>177</v>
      </c>
    </row>
    <row r="1653" spans="2:65" s="921" customFormat="1" ht="25.5" customHeight="1">
      <c r="B1653" s="207"/>
      <c r="C1653" s="286" t="s">
        <v>2316</v>
      </c>
      <c r="D1653" s="286" t="s">
        <v>179</v>
      </c>
      <c r="E1653" s="287" t="s">
        <v>2317</v>
      </c>
      <c r="F1653" s="288" t="s">
        <v>2318</v>
      </c>
      <c r="G1653" s="289" t="s">
        <v>906</v>
      </c>
      <c r="H1653" s="290">
        <v>78.8</v>
      </c>
      <c r="I1653" s="926"/>
      <c r="J1653" s="291">
        <f>ROUND(I1653*H1653,2)</f>
        <v>0</v>
      </c>
      <c r="K1653" s="288" t="s">
        <v>183</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278</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278</v>
      </c>
      <c r="BM1653" s="196" t="s">
        <v>2319</v>
      </c>
    </row>
    <row r="1654" spans="2:65" s="921" customFormat="1" ht="40.5">
      <c r="B1654" s="207"/>
      <c r="D1654" s="297" t="s">
        <v>186</v>
      </c>
      <c r="F1654" s="298" t="s">
        <v>2309</v>
      </c>
      <c r="L1654" s="207"/>
      <c r="M1654" s="299"/>
      <c r="N1654" s="925"/>
      <c r="O1654" s="925"/>
      <c r="P1654" s="925"/>
      <c r="Q1654" s="925"/>
      <c r="R1654" s="925"/>
      <c r="S1654" s="925"/>
      <c r="T1654" s="300"/>
      <c r="AT1654" s="196" t="s">
        <v>186</v>
      </c>
      <c r="AU1654" s="196" t="s">
        <v>77</v>
      </c>
    </row>
    <row r="1655" spans="2:65" s="302" customFormat="1">
      <c r="B1655" s="301"/>
      <c r="D1655" s="297" t="s">
        <v>188</v>
      </c>
      <c r="E1655" s="303" t="s">
        <v>5</v>
      </c>
      <c r="F1655" s="304" t="s">
        <v>2320</v>
      </c>
      <c r="H1655" s="305">
        <v>9.8000000000000007</v>
      </c>
      <c r="L1655" s="301"/>
      <c r="M1655" s="306"/>
      <c r="N1655" s="307"/>
      <c r="O1655" s="307"/>
      <c r="P1655" s="307"/>
      <c r="Q1655" s="307"/>
      <c r="R1655" s="307"/>
      <c r="S1655" s="307"/>
      <c r="T1655" s="308"/>
      <c r="AT1655" s="303" t="s">
        <v>188</v>
      </c>
      <c r="AU1655" s="303" t="s">
        <v>77</v>
      </c>
      <c r="AV1655" s="302" t="s">
        <v>77</v>
      </c>
      <c r="AW1655" s="302" t="s">
        <v>31</v>
      </c>
      <c r="AX1655" s="302" t="s">
        <v>68</v>
      </c>
      <c r="AY1655" s="303" t="s">
        <v>177</v>
      </c>
    </row>
    <row r="1656" spans="2:65" s="302" customFormat="1">
      <c r="B1656" s="301"/>
      <c r="D1656" s="297" t="s">
        <v>188</v>
      </c>
      <c r="E1656" s="303" t="s">
        <v>5</v>
      </c>
      <c r="F1656" s="304" t="s">
        <v>2321</v>
      </c>
      <c r="H1656" s="305">
        <v>9.6</v>
      </c>
      <c r="L1656" s="301"/>
      <c r="M1656" s="306"/>
      <c r="N1656" s="307"/>
      <c r="O1656" s="307"/>
      <c r="P1656" s="307"/>
      <c r="Q1656" s="307"/>
      <c r="R1656" s="307"/>
      <c r="S1656" s="307"/>
      <c r="T1656" s="308"/>
      <c r="AT1656" s="303" t="s">
        <v>188</v>
      </c>
      <c r="AU1656" s="303" t="s">
        <v>77</v>
      </c>
      <c r="AV1656" s="302" t="s">
        <v>77</v>
      </c>
      <c r="AW1656" s="302" t="s">
        <v>31</v>
      </c>
      <c r="AX1656" s="302" t="s">
        <v>68</v>
      </c>
      <c r="AY1656" s="303" t="s">
        <v>177</v>
      </c>
    </row>
    <row r="1657" spans="2:65" s="302" customFormat="1">
      <c r="B1657" s="301"/>
      <c r="D1657" s="297" t="s">
        <v>188</v>
      </c>
      <c r="E1657" s="303" t="s">
        <v>5</v>
      </c>
      <c r="F1657" s="304" t="s">
        <v>2322</v>
      </c>
      <c r="H1657" s="305">
        <v>59.4</v>
      </c>
      <c r="L1657" s="301"/>
      <c r="M1657" s="306"/>
      <c r="N1657" s="307"/>
      <c r="O1657" s="307"/>
      <c r="P1657" s="307"/>
      <c r="Q1657" s="307"/>
      <c r="R1657" s="307"/>
      <c r="S1657" s="307"/>
      <c r="T1657" s="308"/>
      <c r="AT1657" s="303" t="s">
        <v>188</v>
      </c>
      <c r="AU1657" s="303" t="s">
        <v>77</v>
      </c>
      <c r="AV1657" s="302" t="s">
        <v>77</v>
      </c>
      <c r="AW1657" s="302" t="s">
        <v>31</v>
      </c>
      <c r="AX1657" s="302" t="s">
        <v>68</v>
      </c>
      <c r="AY1657" s="303" t="s">
        <v>177</v>
      </c>
    </row>
    <row r="1658" spans="2:65" s="317" customFormat="1">
      <c r="B1658" s="316"/>
      <c r="D1658" s="297" t="s">
        <v>188</v>
      </c>
      <c r="E1658" s="318" t="s">
        <v>5</v>
      </c>
      <c r="F1658" s="319" t="s">
        <v>191</v>
      </c>
      <c r="H1658" s="320">
        <v>78.8</v>
      </c>
      <c r="L1658" s="316"/>
      <c r="M1658" s="321"/>
      <c r="N1658" s="322"/>
      <c r="O1658" s="322"/>
      <c r="P1658" s="322"/>
      <c r="Q1658" s="322"/>
      <c r="R1658" s="322"/>
      <c r="S1658" s="322"/>
      <c r="T1658" s="323"/>
      <c r="AT1658" s="318" t="s">
        <v>188</v>
      </c>
      <c r="AU1658" s="318" t="s">
        <v>77</v>
      </c>
      <c r="AV1658" s="317" t="s">
        <v>184</v>
      </c>
      <c r="AW1658" s="317" t="s">
        <v>31</v>
      </c>
      <c r="AX1658" s="317" t="s">
        <v>75</v>
      </c>
      <c r="AY1658" s="318" t="s">
        <v>177</v>
      </c>
    </row>
    <row r="1659" spans="2:65" s="921" customFormat="1" ht="16.5" customHeight="1">
      <c r="B1659" s="207"/>
      <c r="C1659" s="324" t="s">
        <v>2323</v>
      </c>
      <c r="D1659" s="324" t="s">
        <v>440</v>
      </c>
      <c r="E1659" s="325" t="s">
        <v>2324</v>
      </c>
      <c r="F1659" s="326" t="s">
        <v>2325</v>
      </c>
      <c r="G1659" s="327" t="s">
        <v>906</v>
      </c>
      <c r="H1659" s="328">
        <v>86.68</v>
      </c>
      <c r="I1659" s="928"/>
      <c r="J1659" s="329">
        <f>ROUND(I1659*H1659,2)</f>
        <v>0</v>
      </c>
      <c r="K1659" s="326" t="s">
        <v>183</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351</v>
      </c>
      <c r="AT1659" s="196" t="s">
        <v>440</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278</v>
      </c>
      <c r="BM1659" s="196" t="s">
        <v>2326</v>
      </c>
    </row>
    <row r="1660" spans="2:65" s="302" customFormat="1">
      <c r="B1660" s="301"/>
      <c r="D1660" s="297" t="s">
        <v>188</v>
      </c>
      <c r="F1660" s="304" t="s">
        <v>2327</v>
      </c>
      <c r="H1660" s="305">
        <v>86.68</v>
      </c>
      <c r="L1660" s="301"/>
      <c r="M1660" s="306"/>
      <c r="N1660" s="307"/>
      <c r="O1660" s="307"/>
      <c r="P1660" s="307"/>
      <c r="Q1660" s="307"/>
      <c r="R1660" s="307"/>
      <c r="S1660" s="307"/>
      <c r="T1660" s="308"/>
      <c r="AT1660" s="303" t="s">
        <v>188</v>
      </c>
      <c r="AU1660" s="303" t="s">
        <v>77</v>
      </c>
      <c r="AV1660" s="302" t="s">
        <v>77</v>
      </c>
      <c r="AW1660" s="302" t="s">
        <v>6</v>
      </c>
      <c r="AX1660" s="302" t="s">
        <v>75</v>
      </c>
      <c r="AY1660" s="303" t="s">
        <v>177</v>
      </c>
    </row>
    <row r="1661" spans="2:65" s="921" customFormat="1" ht="38.25" customHeight="1">
      <c r="B1661" s="207"/>
      <c r="C1661" s="286" t="s">
        <v>2328</v>
      </c>
      <c r="D1661" s="286" t="s">
        <v>179</v>
      </c>
      <c r="E1661" s="287" t="s">
        <v>2329</v>
      </c>
      <c r="F1661" s="288" t="s">
        <v>2330</v>
      </c>
      <c r="G1661" s="289" t="s">
        <v>194</v>
      </c>
      <c r="H1661" s="290">
        <v>1</v>
      </c>
      <c r="I1661" s="926"/>
      <c r="J1661" s="291">
        <f>ROUND(I1661*H1661,2)</f>
        <v>0</v>
      </c>
      <c r="K1661" s="288" t="s">
        <v>183</v>
      </c>
      <c r="L1661" s="207"/>
      <c r="M1661" s="292" t="s">
        <v>5</v>
      </c>
      <c r="N1661" s="293" t="s">
        <v>39</v>
      </c>
      <c r="O1661" s="294">
        <v>0.25</v>
      </c>
      <c r="P1661" s="294">
        <f>O1661*H1661</f>
        <v>0.25</v>
      </c>
      <c r="Q1661" s="294">
        <v>5.62E-3</v>
      </c>
      <c r="R1661" s="294">
        <f>Q1661*H1661</f>
        <v>5.62E-3</v>
      </c>
      <c r="S1661" s="294">
        <v>0</v>
      </c>
      <c r="T1661" s="295">
        <f>S1661*H1661</f>
        <v>0</v>
      </c>
      <c r="AR1661" s="196" t="s">
        <v>278</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278</v>
      </c>
      <c r="BM1661" s="196" t="s">
        <v>2331</v>
      </c>
    </row>
    <row r="1662" spans="2:65" s="302" customFormat="1">
      <c r="B1662" s="301"/>
      <c r="D1662" s="297" t="s">
        <v>188</v>
      </c>
      <c r="E1662" s="303" t="s">
        <v>5</v>
      </c>
      <c r="F1662" s="304" t="s">
        <v>75</v>
      </c>
      <c r="H1662" s="305">
        <v>1</v>
      </c>
      <c r="L1662" s="301"/>
      <c r="M1662" s="306"/>
      <c r="N1662" s="307"/>
      <c r="O1662" s="307"/>
      <c r="P1662" s="307"/>
      <c r="Q1662" s="307"/>
      <c r="R1662" s="307"/>
      <c r="S1662" s="307"/>
      <c r="T1662" s="308"/>
      <c r="AT1662" s="303" t="s">
        <v>188</v>
      </c>
      <c r="AU1662" s="303" t="s">
        <v>77</v>
      </c>
      <c r="AV1662" s="302" t="s">
        <v>77</v>
      </c>
      <c r="AW1662" s="302" t="s">
        <v>31</v>
      </c>
      <c r="AX1662" s="302" t="s">
        <v>68</v>
      </c>
      <c r="AY1662" s="303" t="s">
        <v>177</v>
      </c>
    </row>
    <row r="1663" spans="2:65" s="310" customFormat="1">
      <c r="B1663" s="309"/>
      <c r="D1663" s="297" t="s">
        <v>188</v>
      </c>
      <c r="E1663" s="311" t="s">
        <v>5</v>
      </c>
      <c r="F1663" s="312" t="s">
        <v>612</v>
      </c>
      <c r="H1663" s="311" t="s">
        <v>5</v>
      </c>
      <c r="L1663" s="309"/>
      <c r="M1663" s="313"/>
      <c r="N1663" s="314"/>
      <c r="O1663" s="314"/>
      <c r="P1663" s="314"/>
      <c r="Q1663" s="314"/>
      <c r="R1663" s="314"/>
      <c r="S1663" s="314"/>
      <c r="T1663" s="315"/>
      <c r="AT1663" s="311" t="s">
        <v>188</v>
      </c>
      <c r="AU1663" s="311" t="s">
        <v>77</v>
      </c>
      <c r="AV1663" s="310" t="s">
        <v>75</v>
      </c>
      <c r="AW1663" s="310" t="s">
        <v>31</v>
      </c>
      <c r="AX1663" s="310" t="s">
        <v>68</v>
      </c>
      <c r="AY1663" s="311" t="s">
        <v>177</v>
      </c>
    </row>
    <row r="1664" spans="2:65" s="317" customFormat="1">
      <c r="B1664" s="316"/>
      <c r="D1664" s="297" t="s">
        <v>188</v>
      </c>
      <c r="E1664" s="318" t="s">
        <v>5</v>
      </c>
      <c r="F1664" s="319" t="s">
        <v>191</v>
      </c>
      <c r="H1664" s="320">
        <v>1</v>
      </c>
      <c r="L1664" s="316"/>
      <c r="M1664" s="321"/>
      <c r="N1664" s="322"/>
      <c r="O1664" s="322"/>
      <c r="P1664" s="322"/>
      <c r="Q1664" s="322"/>
      <c r="R1664" s="322"/>
      <c r="S1664" s="322"/>
      <c r="T1664" s="323"/>
      <c r="AT1664" s="318" t="s">
        <v>188</v>
      </c>
      <c r="AU1664" s="318" t="s">
        <v>77</v>
      </c>
      <c r="AV1664" s="317" t="s">
        <v>184</v>
      </c>
      <c r="AW1664" s="317" t="s">
        <v>31</v>
      </c>
      <c r="AX1664" s="317" t="s">
        <v>75</v>
      </c>
      <c r="AY1664" s="318" t="s">
        <v>177</v>
      </c>
    </row>
    <row r="1665" spans="2:65" s="921" customFormat="1" ht="38.25" customHeight="1">
      <c r="B1665" s="207"/>
      <c r="C1665" s="286" t="s">
        <v>2332</v>
      </c>
      <c r="D1665" s="286" t="s">
        <v>179</v>
      </c>
      <c r="E1665" s="287" t="s">
        <v>2333</v>
      </c>
      <c r="F1665" s="288" t="s">
        <v>2334</v>
      </c>
      <c r="G1665" s="289" t="s">
        <v>422</v>
      </c>
      <c r="H1665" s="290">
        <v>11.689</v>
      </c>
      <c r="I1665" s="926"/>
      <c r="J1665" s="291">
        <f>ROUND(I1665*H1665,2)</f>
        <v>0</v>
      </c>
      <c r="K1665" s="288" t="s">
        <v>183</v>
      </c>
      <c r="L1665" s="207"/>
      <c r="M1665" s="292" t="s">
        <v>5</v>
      </c>
      <c r="N1665" s="293" t="s">
        <v>39</v>
      </c>
      <c r="O1665" s="294">
        <v>1.2649999999999999</v>
      </c>
      <c r="P1665" s="294">
        <f>O1665*H1665</f>
        <v>14.786584999999999</v>
      </c>
      <c r="Q1665" s="294">
        <v>0</v>
      </c>
      <c r="R1665" s="294">
        <f>Q1665*H1665</f>
        <v>0</v>
      </c>
      <c r="S1665" s="294">
        <v>0</v>
      </c>
      <c r="T1665" s="295">
        <f>S1665*H1665</f>
        <v>0</v>
      </c>
      <c r="AR1665" s="196" t="s">
        <v>278</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278</v>
      </c>
      <c r="BM1665" s="196" t="s">
        <v>2335</v>
      </c>
    </row>
    <row r="1666" spans="2:65" s="921" customFormat="1" ht="121.5">
      <c r="B1666" s="207"/>
      <c r="D1666" s="297" t="s">
        <v>186</v>
      </c>
      <c r="F1666" s="298" t="s">
        <v>1342</v>
      </c>
      <c r="L1666" s="207"/>
      <c r="M1666" s="299"/>
      <c r="N1666" s="925"/>
      <c r="O1666" s="925"/>
      <c r="P1666" s="925"/>
      <c r="Q1666" s="925"/>
      <c r="R1666" s="925"/>
      <c r="S1666" s="925"/>
      <c r="T1666" s="300"/>
      <c r="AT1666" s="196" t="s">
        <v>186</v>
      </c>
      <c r="AU1666" s="196" t="s">
        <v>77</v>
      </c>
    </row>
    <row r="1667" spans="2:65" s="274" customFormat="1" ht="29.85" customHeight="1">
      <c r="B1667" s="273"/>
      <c r="D1667" s="275" t="s">
        <v>67</v>
      </c>
      <c r="E1667" s="284" t="s">
        <v>2336</v>
      </c>
      <c r="F1667" s="284" t="s">
        <v>2337</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21" customFormat="1" ht="16.5" customHeight="1">
      <c r="B1668" s="207"/>
      <c r="C1668" s="286" t="s">
        <v>2338</v>
      </c>
      <c r="D1668" s="286" t="s">
        <v>179</v>
      </c>
      <c r="E1668" s="287" t="s">
        <v>2339</v>
      </c>
      <c r="F1668" s="288" t="s">
        <v>2340</v>
      </c>
      <c r="G1668" s="289" t="s">
        <v>182</v>
      </c>
      <c r="H1668" s="290">
        <v>467.84</v>
      </c>
      <c r="I1668" s="926"/>
      <c r="J1668" s="291">
        <f>ROUND(I1668*H1668,2)</f>
        <v>0</v>
      </c>
      <c r="K1668" s="288" t="s">
        <v>183</v>
      </c>
      <c r="L1668" s="207"/>
      <c r="M1668" s="292" t="s">
        <v>5</v>
      </c>
      <c r="N1668" s="293" t="s">
        <v>39</v>
      </c>
      <c r="O1668" s="294">
        <v>3.5000000000000003E-2</v>
      </c>
      <c r="P1668" s="294">
        <f>O1668*H1668</f>
        <v>16.374400000000001</v>
      </c>
      <c r="Q1668" s="294">
        <v>0</v>
      </c>
      <c r="R1668" s="294">
        <f>Q1668*H1668</f>
        <v>0</v>
      </c>
      <c r="S1668" s="294">
        <v>0</v>
      </c>
      <c r="T1668" s="295">
        <f>S1668*H1668</f>
        <v>0</v>
      </c>
      <c r="AR1668" s="196" t="s">
        <v>278</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278</v>
      </c>
      <c r="BM1668" s="196" t="s">
        <v>2341</v>
      </c>
    </row>
    <row r="1669" spans="2:65" s="921" customFormat="1" ht="67.5">
      <c r="B1669" s="207"/>
      <c r="D1669" s="297" t="s">
        <v>186</v>
      </c>
      <c r="F1669" s="298" t="s">
        <v>2342</v>
      </c>
      <c r="L1669" s="207"/>
      <c r="M1669" s="299"/>
      <c r="N1669" s="925"/>
      <c r="O1669" s="925"/>
      <c r="P1669" s="925"/>
      <c r="Q1669" s="925"/>
      <c r="R1669" s="925"/>
      <c r="S1669" s="925"/>
      <c r="T1669" s="300"/>
      <c r="AT1669" s="196" t="s">
        <v>186</v>
      </c>
      <c r="AU1669" s="196" t="s">
        <v>77</v>
      </c>
    </row>
    <row r="1670" spans="2:65" s="921" customFormat="1" ht="16.5" customHeight="1">
      <c r="B1670" s="207"/>
      <c r="C1670" s="286" t="s">
        <v>2343</v>
      </c>
      <c r="D1670" s="286" t="s">
        <v>179</v>
      </c>
      <c r="E1670" s="287" t="s">
        <v>2344</v>
      </c>
      <c r="F1670" s="288" t="s">
        <v>2345</v>
      </c>
      <c r="G1670" s="289" t="s">
        <v>182</v>
      </c>
      <c r="H1670" s="290">
        <v>461.66</v>
      </c>
      <c r="I1670" s="926"/>
      <c r="J1670" s="291">
        <f>ROUND(I1670*H1670,2)</f>
        <v>0</v>
      </c>
      <c r="K1670" s="288" t="s">
        <v>183</v>
      </c>
      <c r="L1670" s="207"/>
      <c r="M1670" s="292" t="s">
        <v>5</v>
      </c>
      <c r="N1670" s="293" t="s">
        <v>39</v>
      </c>
      <c r="O1670" s="294">
        <v>2.4E-2</v>
      </c>
      <c r="P1670" s="294">
        <f>O1670*H1670</f>
        <v>11.079840000000001</v>
      </c>
      <c r="Q1670" s="294">
        <v>0</v>
      </c>
      <c r="R1670" s="294">
        <f>Q1670*H1670</f>
        <v>0</v>
      </c>
      <c r="S1670" s="294">
        <v>0</v>
      </c>
      <c r="T1670" s="295">
        <f>S1670*H1670</f>
        <v>0</v>
      </c>
      <c r="AR1670" s="196" t="s">
        <v>278</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278</v>
      </c>
      <c r="BM1670" s="196" t="s">
        <v>2346</v>
      </c>
    </row>
    <row r="1671" spans="2:65" s="921" customFormat="1" ht="67.5">
      <c r="B1671" s="207"/>
      <c r="D1671" s="297" t="s">
        <v>186</v>
      </c>
      <c r="F1671" s="298" t="s">
        <v>2342</v>
      </c>
      <c r="L1671" s="207"/>
      <c r="M1671" s="299"/>
      <c r="N1671" s="925"/>
      <c r="O1671" s="925"/>
      <c r="P1671" s="925"/>
      <c r="Q1671" s="925"/>
      <c r="R1671" s="925"/>
      <c r="S1671" s="925"/>
      <c r="T1671" s="300"/>
      <c r="AT1671" s="196" t="s">
        <v>186</v>
      </c>
      <c r="AU1671" s="196" t="s">
        <v>77</v>
      </c>
    </row>
    <row r="1672" spans="2:65" s="302" customFormat="1">
      <c r="B1672" s="301"/>
      <c r="D1672" s="297" t="s">
        <v>188</v>
      </c>
      <c r="E1672" s="303" t="s">
        <v>5</v>
      </c>
      <c r="F1672" s="304" t="s">
        <v>2347</v>
      </c>
      <c r="H1672" s="305">
        <v>461.66</v>
      </c>
      <c r="L1672" s="301"/>
      <c r="M1672" s="306"/>
      <c r="N1672" s="307"/>
      <c r="O1672" s="307"/>
      <c r="P1672" s="307"/>
      <c r="Q1672" s="307"/>
      <c r="R1672" s="307"/>
      <c r="S1672" s="307"/>
      <c r="T1672" s="308"/>
      <c r="AT1672" s="303" t="s">
        <v>188</v>
      </c>
      <c r="AU1672" s="303" t="s">
        <v>77</v>
      </c>
      <c r="AV1672" s="302" t="s">
        <v>77</v>
      </c>
      <c r="AW1672" s="302" t="s">
        <v>31</v>
      </c>
      <c r="AX1672" s="302" t="s">
        <v>68</v>
      </c>
      <c r="AY1672" s="303" t="s">
        <v>177</v>
      </c>
    </row>
    <row r="1673" spans="2:65" s="317" customFormat="1">
      <c r="B1673" s="316"/>
      <c r="D1673" s="297" t="s">
        <v>188</v>
      </c>
      <c r="E1673" s="318" t="s">
        <v>5</v>
      </c>
      <c r="F1673" s="319" t="s">
        <v>191</v>
      </c>
      <c r="H1673" s="320">
        <v>461.66</v>
      </c>
      <c r="L1673" s="316"/>
      <c r="M1673" s="321"/>
      <c r="N1673" s="322"/>
      <c r="O1673" s="322"/>
      <c r="P1673" s="322"/>
      <c r="Q1673" s="322"/>
      <c r="R1673" s="322"/>
      <c r="S1673" s="322"/>
      <c r="T1673" s="323"/>
      <c r="AT1673" s="318" t="s">
        <v>188</v>
      </c>
      <c r="AU1673" s="318" t="s">
        <v>77</v>
      </c>
      <c r="AV1673" s="317" t="s">
        <v>184</v>
      </c>
      <c r="AW1673" s="317" t="s">
        <v>31</v>
      </c>
      <c r="AX1673" s="317" t="s">
        <v>75</v>
      </c>
      <c r="AY1673" s="318" t="s">
        <v>177</v>
      </c>
    </row>
    <row r="1674" spans="2:65" s="921" customFormat="1" ht="25.5" customHeight="1">
      <c r="B1674" s="207"/>
      <c r="C1674" s="286" t="s">
        <v>2348</v>
      </c>
      <c r="D1674" s="286" t="s">
        <v>179</v>
      </c>
      <c r="E1674" s="287" t="s">
        <v>2349</v>
      </c>
      <c r="F1674" s="288" t="s">
        <v>2350</v>
      </c>
      <c r="G1674" s="289" t="s">
        <v>182</v>
      </c>
      <c r="H1674" s="290">
        <v>461.66</v>
      </c>
      <c r="I1674" s="926"/>
      <c r="J1674" s="291">
        <f>ROUND(I1674*H1674,2)</f>
        <v>0</v>
      </c>
      <c r="K1674" s="288" t="s">
        <v>183</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278</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278</v>
      </c>
      <c r="BM1674" s="196" t="s">
        <v>2351</v>
      </c>
    </row>
    <row r="1675" spans="2:65" s="921" customFormat="1" ht="67.5">
      <c r="B1675" s="207"/>
      <c r="D1675" s="297" t="s">
        <v>186</v>
      </c>
      <c r="F1675" s="298" t="s">
        <v>2342</v>
      </c>
      <c r="L1675" s="207"/>
      <c r="M1675" s="299"/>
      <c r="N1675" s="925"/>
      <c r="O1675" s="925"/>
      <c r="P1675" s="925"/>
      <c r="Q1675" s="925"/>
      <c r="R1675" s="925"/>
      <c r="S1675" s="925"/>
      <c r="T1675" s="300"/>
      <c r="AT1675" s="196" t="s">
        <v>186</v>
      </c>
      <c r="AU1675" s="196" t="s">
        <v>77</v>
      </c>
    </row>
    <row r="1676" spans="2:65" s="921" customFormat="1" ht="25.5" customHeight="1">
      <c r="B1676" s="207"/>
      <c r="C1676" s="286" t="s">
        <v>2352</v>
      </c>
      <c r="D1676" s="286" t="s">
        <v>179</v>
      </c>
      <c r="E1676" s="287" t="s">
        <v>2353</v>
      </c>
      <c r="F1676" s="288" t="s">
        <v>2354</v>
      </c>
      <c r="G1676" s="289" t="s">
        <v>182</v>
      </c>
      <c r="H1676" s="290">
        <v>461.66</v>
      </c>
      <c r="I1676" s="926"/>
      <c r="J1676" s="291">
        <f>ROUND(I1676*H1676,2)</f>
        <v>0</v>
      </c>
      <c r="K1676" s="288" t="s">
        <v>183</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278</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278</v>
      </c>
      <c r="BM1676" s="196" t="s">
        <v>2355</v>
      </c>
    </row>
    <row r="1677" spans="2:65" s="921" customFormat="1" ht="67.5">
      <c r="B1677" s="207"/>
      <c r="D1677" s="297" t="s">
        <v>186</v>
      </c>
      <c r="F1677" s="298" t="s">
        <v>2342</v>
      </c>
      <c r="L1677" s="207"/>
      <c r="M1677" s="299"/>
      <c r="N1677" s="925"/>
      <c r="O1677" s="925"/>
      <c r="P1677" s="925"/>
      <c r="Q1677" s="925"/>
      <c r="R1677" s="925"/>
      <c r="S1677" s="925"/>
      <c r="T1677" s="300"/>
      <c r="AT1677" s="196" t="s">
        <v>186</v>
      </c>
      <c r="AU1677" s="196" t="s">
        <v>77</v>
      </c>
    </row>
    <row r="1678" spans="2:65" s="921" customFormat="1" ht="16.5" customHeight="1">
      <c r="B1678" s="207"/>
      <c r="C1678" s="286" t="s">
        <v>2356</v>
      </c>
      <c r="D1678" s="286" t="s">
        <v>179</v>
      </c>
      <c r="E1678" s="287" t="s">
        <v>2357</v>
      </c>
      <c r="F1678" s="288" t="s">
        <v>2358</v>
      </c>
      <c r="G1678" s="289" t="s">
        <v>182</v>
      </c>
      <c r="H1678" s="290">
        <v>348.69</v>
      </c>
      <c r="I1678" s="926"/>
      <c r="J1678" s="291">
        <f>ROUND(I1678*H1678,2)</f>
        <v>0</v>
      </c>
      <c r="K1678" s="288" t="s">
        <v>183</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278</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278</v>
      </c>
      <c r="BM1678" s="196" t="s">
        <v>2359</v>
      </c>
    </row>
    <row r="1679" spans="2:65" s="921" customFormat="1" ht="40.5">
      <c r="B1679" s="207"/>
      <c r="D1679" s="297" t="s">
        <v>186</v>
      </c>
      <c r="F1679" s="298" t="s">
        <v>2360</v>
      </c>
      <c r="L1679" s="207"/>
      <c r="M1679" s="299"/>
      <c r="N1679" s="925"/>
      <c r="O1679" s="925"/>
      <c r="P1679" s="925"/>
      <c r="Q1679" s="925"/>
      <c r="R1679" s="925"/>
      <c r="S1679" s="925"/>
      <c r="T1679" s="300"/>
      <c r="AT1679" s="196" t="s">
        <v>186</v>
      </c>
      <c r="AU1679" s="196" t="s">
        <v>77</v>
      </c>
    </row>
    <row r="1680" spans="2:65" s="302" customFormat="1">
      <c r="B1680" s="301"/>
      <c r="D1680" s="297" t="s">
        <v>188</v>
      </c>
      <c r="E1680" s="303" t="s">
        <v>5</v>
      </c>
      <c r="F1680" s="304" t="s">
        <v>2361</v>
      </c>
      <c r="H1680" s="305">
        <v>246.54</v>
      </c>
      <c r="L1680" s="301"/>
      <c r="M1680" s="306"/>
      <c r="N1680" s="307"/>
      <c r="O1680" s="307"/>
      <c r="P1680" s="307"/>
      <c r="Q1680" s="307"/>
      <c r="R1680" s="307"/>
      <c r="S1680" s="307"/>
      <c r="T1680" s="308"/>
      <c r="AT1680" s="303" t="s">
        <v>188</v>
      </c>
      <c r="AU1680" s="303" t="s">
        <v>77</v>
      </c>
      <c r="AV1680" s="302" t="s">
        <v>77</v>
      </c>
      <c r="AW1680" s="302" t="s">
        <v>31</v>
      </c>
      <c r="AX1680" s="302" t="s">
        <v>68</v>
      </c>
      <c r="AY1680" s="303" t="s">
        <v>177</v>
      </c>
    </row>
    <row r="1681" spans="2:65" s="310" customFormat="1">
      <c r="B1681" s="309"/>
      <c r="D1681" s="297" t="s">
        <v>188</v>
      </c>
      <c r="E1681" s="311" t="s">
        <v>5</v>
      </c>
      <c r="F1681" s="312" t="s">
        <v>2362</v>
      </c>
      <c r="H1681" s="311" t="s">
        <v>5</v>
      </c>
      <c r="L1681" s="309"/>
      <c r="M1681" s="313"/>
      <c r="N1681" s="314"/>
      <c r="O1681" s="314"/>
      <c r="P1681" s="314"/>
      <c r="Q1681" s="314"/>
      <c r="R1681" s="314"/>
      <c r="S1681" s="314"/>
      <c r="T1681" s="315"/>
      <c r="AT1681" s="311" t="s">
        <v>188</v>
      </c>
      <c r="AU1681" s="311" t="s">
        <v>77</v>
      </c>
      <c r="AV1681" s="310" t="s">
        <v>75</v>
      </c>
      <c r="AW1681" s="310" t="s">
        <v>31</v>
      </c>
      <c r="AX1681" s="310" t="s">
        <v>68</v>
      </c>
      <c r="AY1681" s="311" t="s">
        <v>177</v>
      </c>
    </row>
    <row r="1682" spans="2:65" s="302" customFormat="1">
      <c r="B1682" s="301"/>
      <c r="D1682" s="297" t="s">
        <v>188</v>
      </c>
      <c r="E1682" s="303" t="s">
        <v>5</v>
      </c>
      <c r="F1682" s="304" t="s">
        <v>2363</v>
      </c>
      <c r="H1682" s="305">
        <v>102.15</v>
      </c>
      <c r="L1682" s="301"/>
      <c r="M1682" s="306"/>
      <c r="N1682" s="307"/>
      <c r="O1682" s="307"/>
      <c r="P1682" s="307"/>
      <c r="Q1682" s="307"/>
      <c r="R1682" s="307"/>
      <c r="S1682" s="307"/>
      <c r="T1682" s="308"/>
      <c r="AT1682" s="303" t="s">
        <v>188</v>
      </c>
      <c r="AU1682" s="303" t="s">
        <v>77</v>
      </c>
      <c r="AV1682" s="302" t="s">
        <v>77</v>
      </c>
      <c r="AW1682" s="302" t="s">
        <v>31</v>
      </c>
      <c r="AX1682" s="302" t="s">
        <v>68</v>
      </c>
      <c r="AY1682" s="303" t="s">
        <v>177</v>
      </c>
    </row>
    <row r="1683" spans="2:65" s="310" customFormat="1">
      <c r="B1683" s="309"/>
      <c r="D1683" s="297" t="s">
        <v>188</v>
      </c>
      <c r="E1683" s="311" t="s">
        <v>5</v>
      </c>
      <c r="F1683" s="312" t="s">
        <v>2364</v>
      </c>
      <c r="H1683" s="311" t="s">
        <v>5</v>
      </c>
      <c r="L1683" s="309"/>
      <c r="M1683" s="313"/>
      <c r="N1683" s="314"/>
      <c r="O1683" s="314"/>
      <c r="P1683" s="314"/>
      <c r="Q1683" s="314"/>
      <c r="R1683" s="314"/>
      <c r="S1683" s="314"/>
      <c r="T1683" s="315"/>
      <c r="AT1683" s="311" t="s">
        <v>188</v>
      </c>
      <c r="AU1683" s="311" t="s">
        <v>77</v>
      </c>
      <c r="AV1683" s="310" t="s">
        <v>75</v>
      </c>
      <c r="AW1683" s="310" t="s">
        <v>31</v>
      </c>
      <c r="AX1683" s="310" t="s">
        <v>68</v>
      </c>
      <c r="AY1683" s="311" t="s">
        <v>177</v>
      </c>
    </row>
    <row r="1684" spans="2:65" s="317" customFormat="1">
      <c r="B1684" s="316"/>
      <c r="D1684" s="297" t="s">
        <v>188</v>
      </c>
      <c r="E1684" s="318" t="s">
        <v>5</v>
      </c>
      <c r="F1684" s="319" t="s">
        <v>191</v>
      </c>
      <c r="H1684" s="320">
        <v>348.69</v>
      </c>
      <c r="L1684" s="316"/>
      <c r="M1684" s="321"/>
      <c r="N1684" s="322"/>
      <c r="O1684" s="322"/>
      <c r="P1684" s="322"/>
      <c r="Q1684" s="322"/>
      <c r="R1684" s="322"/>
      <c r="S1684" s="322"/>
      <c r="T1684" s="323"/>
      <c r="AT1684" s="318" t="s">
        <v>188</v>
      </c>
      <c r="AU1684" s="318" t="s">
        <v>77</v>
      </c>
      <c r="AV1684" s="317" t="s">
        <v>184</v>
      </c>
      <c r="AW1684" s="317" t="s">
        <v>31</v>
      </c>
      <c r="AX1684" s="317" t="s">
        <v>75</v>
      </c>
      <c r="AY1684" s="318" t="s">
        <v>177</v>
      </c>
    </row>
    <row r="1685" spans="2:65" s="921" customFormat="1" ht="16.5" customHeight="1">
      <c r="B1685" s="207"/>
      <c r="C1685" s="324" t="s">
        <v>2365</v>
      </c>
      <c r="D1685" s="324" t="s">
        <v>440</v>
      </c>
      <c r="E1685" s="325" t="s">
        <v>2366</v>
      </c>
      <c r="F1685" s="326" t="s">
        <v>2367</v>
      </c>
      <c r="G1685" s="327" t="s">
        <v>182</v>
      </c>
      <c r="H1685" s="328">
        <v>383.55900000000003</v>
      </c>
      <c r="I1685" s="928"/>
      <c r="J1685" s="329">
        <f>ROUND(I1685*H1685,2)</f>
        <v>0</v>
      </c>
      <c r="K1685" s="326" t="s">
        <v>183</v>
      </c>
      <c r="L1685" s="330"/>
      <c r="M1685" s="331" t="s">
        <v>5</v>
      </c>
      <c r="N1685" s="332" t="s">
        <v>39</v>
      </c>
      <c r="O1685" s="294">
        <v>0</v>
      </c>
      <c r="P1685" s="294">
        <f>O1685*H1685</f>
        <v>0</v>
      </c>
      <c r="Q1685" s="294">
        <v>2.3500000000000001E-3</v>
      </c>
      <c r="R1685" s="294">
        <f>Q1685*H1685</f>
        <v>0.90136365000000007</v>
      </c>
      <c r="S1685" s="294">
        <v>0</v>
      </c>
      <c r="T1685" s="295">
        <f>S1685*H1685</f>
        <v>0</v>
      </c>
      <c r="AR1685" s="196" t="s">
        <v>351</v>
      </c>
      <c r="AT1685" s="196" t="s">
        <v>440</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278</v>
      </c>
      <c r="BM1685" s="196" t="s">
        <v>2368</v>
      </c>
    </row>
    <row r="1686" spans="2:65" s="302" customFormat="1">
      <c r="B1686" s="301"/>
      <c r="D1686" s="297" t="s">
        <v>188</v>
      </c>
      <c r="F1686" s="304" t="s">
        <v>2369</v>
      </c>
      <c r="H1686" s="305">
        <v>383.55900000000003</v>
      </c>
      <c r="L1686" s="301"/>
      <c r="M1686" s="306"/>
      <c r="N1686" s="307"/>
      <c r="O1686" s="307"/>
      <c r="P1686" s="307"/>
      <c r="Q1686" s="307"/>
      <c r="R1686" s="307"/>
      <c r="S1686" s="307"/>
      <c r="T1686" s="308"/>
      <c r="AT1686" s="303" t="s">
        <v>188</v>
      </c>
      <c r="AU1686" s="303" t="s">
        <v>77</v>
      </c>
      <c r="AV1686" s="302" t="s">
        <v>77</v>
      </c>
      <c r="AW1686" s="302" t="s">
        <v>6</v>
      </c>
      <c r="AX1686" s="302" t="s">
        <v>75</v>
      </c>
      <c r="AY1686" s="303" t="s">
        <v>177</v>
      </c>
    </row>
    <row r="1687" spans="2:65" s="921" customFormat="1" ht="16.5" customHeight="1">
      <c r="B1687" s="207"/>
      <c r="C1687" s="286" t="s">
        <v>2370</v>
      </c>
      <c r="D1687" s="286" t="s">
        <v>179</v>
      </c>
      <c r="E1687" s="287" t="s">
        <v>2371</v>
      </c>
      <c r="F1687" s="288" t="s">
        <v>2372</v>
      </c>
      <c r="G1687" s="289" t="s">
        <v>182</v>
      </c>
      <c r="H1687" s="290">
        <v>112.97</v>
      </c>
      <c r="I1687" s="926"/>
      <c r="J1687" s="291">
        <f>ROUND(I1687*H1687,2)</f>
        <v>0</v>
      </c>
      <c r="K1687" s="288" t="s">
        <v>183</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278</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278</v>
      </c>
      <c r="BM1687" s="196" t="s">
        <v>2373</v>
      </c>
    </row>
    <row r="1688" spans="2:65" s="302" customFormat="1">
      <c r="B1688" s="301"/>
      <c r="D1688" s="297" t="s">
        <v>188</v>
      </c>
      <c r="E1688" s="303" t="s">
        <v>5</v>
      </c>
      <c r="F1688" s="304" t="s">
        <v>2374</v>
      </c>
      <c r="H1688" s="305">
        <v>14.4</v>
      </c>
      <c r="L1688" s="301"/>
      <c r="M1688" s="306"/>
      <c r="N1688" s="307"/>
      <c r="O1688" s="307"/>
      <c r="P1688" s="307"/>
      <c r="Q1688" s="307"/>
      <c r="R1688" s="307"/>
      <c r="S1688" s="307"/>
      <c r="T1688" s="308"/>
      <c r="AT1688" s="303" t="s">
        <v>188</v>
      </c>
      <c r="AU1688" s="303" t="s">
        <v>77</v>
      </c>
      <c r="AV1688" s="302" t="s">
        <v>77</v>
      </c>
      <c r="AW1688" s="302" t="s">
        <v>31</v>
      </c>
      <c r="AX1688" s="302" t="s">
        <v>68</v>
      </c>
      <c r="AY1688" s="303" t="s">
        <v>177</v>
      </c>
    </row>
    <row r="1689" spans="2:65" s="310" customFormat="1">
      <c r="B1689" s="309"/>
      <c r="D1689" s="297" t="s">
        <v>188</v>
      </c>
      <c r="E1689" s="311" t="s">
        <v>5</v>
      </c>
      <c r="F1689" s="312" t="s">
        <v>2375</v>
      </c>
      <c r="H1689" s="311" t="s">
        <v>5</v>
      </c>
      <c r="L1689" s="309"/>
      <c r="M1689" s="313"/>
      <c r="N1689" s="314"/>
      <c r="O1689" s="314"/>
      <c r="P1689" s="314"/>
      <c r="Q1689" s="314"/>
      <c r="R1689" s="314"/>
      <c r="S1689" s="314"/>
      <c r="T1689" s="315"/>
      <c r="AT1689" s="311" t="s">
        <v>188</v>
      </c>
      <c r="AU1689" s="311" t="s">
        <v>77</v>
      </c>
      <c r="AV1689" s="310" t="s">
        <v>75</v>
      </c>
      <c r="AW1689" s="310" t="s">
        <v>31</v>
      </c>
      <c r="AX1689" s="310" t="s">
        <v>68</v>
      </c>
      <c r="AY1689" s="311" t="s">
        <v>177</v>
      </c>
    </row>
    <row r="1690" spans="2:65" s="302" customFormat="1">
      <c r="B1690" s="301"/>
      <c r="D1690" s="297" t="s">
        <v>188</v>
      </c>
      <c r="E1690" s="303" t="s">
        <v>5</v>
      </c>
      <c r="F1690" s="304" t="s">
        <v>2376</v>
      </c>
      <c r="H1690" s="305">
        <v>66.41</v>
      </c>
      <c r="L1690" s="301"/>
      <c r="M1690" s="306"/>
      <c r="N1690" s="307"/>
      <c r="O1690" s="307"/>
      <c r="P1690" s="307"/>
      <c r="Q1690" s="307"/>
      <c r="R1690" s="307"/>
      <c r="S1690" s="307"/>
      <c r="T1690" s="308"/>
      <c r="AT1690" s="303" t="s">
        <v>188</v>
      </c>
      <c r="AU1690" s="303" t="s">
        <v>77</v>
      </c>
      <c r="AV1690" s="302" t="s">
        <v>77</v>
      </c>
      <c r="AW1690" s="302" t="s">
        <v>31</v>
      </c>
      <c r="AX1690" s="302" t="s">
        <v>68</v>
      </c>
      <c r="AY1690" s="303" t="s">
        <v>177</v>
      </c>
    </row>
    <row r="1691" spans="2:65" s="310" customFormat="1">
      <c r="B1691" s="309"/>
      <c r="D1691" s="297" t="s">
        <v>188</v>
      </c>
      <c r="E1691" s="311" t="s">
        <v>5</v>
      </c>
      <c r="F1691" s="312" t="s">
        <v>2377</v>
      </c>
      <c r="H1691" s="311" t="s">
        <v>5</v>
      </c>
      <c r="L1691" s="309"/>
      <c r="M1691" s="313"/>
      <c r="N1691" s="314"/>
      <c r="O1691" s="314"/>
      <c r="P1691" s="314"/>
      <c r="Q1691" s="314"/>
      <c r="R1691" s="314"/>
      <c r="S1691" s="314"/>
      <c r="T1691" s="315"/>
      <c r="AT1691" s="311" t="s">
        <v>188</v>
      </c>
      <c r="AU1691" s="311" t="s">
        <v>77</v>
      </c>
      <c r="AV1691" s="310" t="s">
        <v>75</v>
      </c>
      <c r="AW1691" s="310" t="s">
        <v>31</v>
      </c>
      <c r="AX1691" s="310" t="s">
        <v>68</v>
      </c>
      <c r="AY1691" s="311" t="s">
        <v>177</v>
      </c>
    </row>
    <row r="1692" spans="2:65" s="302" customFormat="1">
      <c r="B1692" s="301"/>
      <c r="D1692" s="297" t="s">
        <v>188</v>
      </c>
      <c r="E1692" s="303" t="s">
        <v>5</v>
      </c>
      <c r="F1692" s="304" t="s">
        <v>2378</v>
      </c>
      <c r="H1692" s="305">
        <v>32.159999999999997</v>
      </c>
      <c r="L1692" s="301"/>
      <c r="M1692" s="306"/>
      <c r="N1692" s="307"/>
      <c r="O1692" s="307"/>
      <c r="P1692" s="307"/>
      <c r="Q1692" s="307"/>
      <c r="R1692" s="307"/>
      <c r="S1692" s="307"/>
      <c r="T1692" s="308"/>
      <c r="AT1692" s="303" t="s">
        <v>188</v>
      </c>
      <c r="AU1692" s="303" t="s">
        <v>77</v>
      </c>
      <c r="AV1692" s="302" t="s">
        <v>77</v>
      </c>
      <c r="AW1692" s="302" t="s">
        <v>31</v>
      </c>
      <c r="AX1692" s="302" t="s">
        <v>68</v>
      </c>
      <c r="AY1692" s="303" t="s">
        <v>177</v>
      </c>
    </row>
    <row r="1693" spans="2:65" s="310" customFormat="1">
      <c r="B1693" s="309"/>
      <c r="D1693" s="297" t="s">
        <v>188</v>
      </c>
      <c r="E1693" s="311" t="s">
        <v>5</v>
      </c>
      <c r="F1693" s="312" t="s">
        <v>2379</v>
      </c>
      <c r="H1693" s="311" t="s">
        <v>5</v>
      </c>
      <c r="L1693" s="309"/>
      <c r="M1693" s="313"/>
      <c r="N1693" s="314"/>
      <c r="O1693" s="314"/>
      <c r="P1693" s="314"/>
      <c r="Q1693" s="314"/>
      <c r="R1693" s="314"/>
      <c r="S1693" s="314"/>
      <c r="T1693" s="315"/>
      <c r="AT1693" s="311" t="s">
        <v>188</v>
      </c>
      <c r="AU1693" s="311" t="s">
        <v>77</v>
      </c>
      <c r="AV1693" s="310" t="s">
        <v>75</v>
      </c>
      <c r="AW1693" s="310" t="s">
        <v>31</v>
      </c>
      <c r="AX1693" s="310" t="s">
        <v>68</v>
      </c>
      <c r="AY1693" s="311" t="s">
        <v>177</v>
      </c>
    </row>
    <row r="1694" spans="2:65" s="317" customFormat="1">
      <c r="B1694" s="316"/>
      <c r="D1694" s="297" t="s">
        <v>188</v>
      </c>
      <c r="E1694" s="318" t="s">
        <v>5</v>
      </c>
      <c r="F1694" s="319" t="s">
        <v>191</v>
      </c>
      <c r="H1694" s="320">
        <v>112.97</v>
      </c>
      <c r="L1694" s="316"/>
      <c r="M1694" s="321"/>
      <c r="N1694" s="322"/>
      <c r="O1694" s="322"/>
      <c r="P1694" s="322"/>
      <c r="Q1694" s="322"/>
      <c r="R1694" s="322"/>
      <c r="S1694" s="322"/>
      <c r="T1694" s="323"/>
      <c r="AT1694" s="318" t="s">
        <v>188</v>
      </c>
      <c r="AU1694" s="318" t="s">
        <v>77</v>
      </c>
      <c r="AV1694" s="317" t="s">
        <v>184</v>
      </c>
      <c r="AW1694" s="317" t="s">
        <v>31</v>
      </c>
      <c r="AX1694" s="317" t="s">
        <v>75</v>
      </c>
      <c r="AY1694" s="318" t="s">
        <v>177</v>
      </c>
    </row>
    <row r="1695" spans="2:65" s="921" customFormat="1" ht="25.5" customHeight="1">
      <c r="B1695" s="207"/>
      <c r="C1695" s="324" t="s">
        <v>2380</v>
      </c>
      <c r="D1695" s="324" t="s">
        <v>440</v>
      </c>
      <c r="E1695" s="325" t="s">
        <v>2381</v>
      </c>
      <c r="F1695" s="326" t="s">
        <v>2382</v>
      </c>
      <c r="G1695" s="327" t="s">
        <v>182</v>
      </c>
      <c r="H1695" s="328">
        <v>124.267</v>
      </c>
      <c r="I1695" s="928"/>
      <c r="J1695" s="329">
        <f>ROUND(I1695*H1695,2)</f>
        <v>0</v>
      </c>
      <c r="K1695" s="326" t="s">
        <v>183</v>
      </c>
      <c r="L1695" s="330"/>
      <c r="M1695" s="331" t="s">
        <v>5</v>
      </c>
      <c r="N1695" s="332" t="s">
        <v>39</v>
      </c>
      <c r="O1695" s="294">
        <v>0</v>
      </c>
      <c r="P1695" s="294">
        <f>O1695*H1695</f>
        <v>0</v>
      </c>
      <c r="Q1695" s="294">
        <v>2.8700000000000002E-3</v>
      </c>
      <c r="R1695" s="294">
        <f>Q1695*H1695</f>
        <v>0.35664629000000003</v>
      </c>
      <c r="S1695" s="294">
        <v>0</v>
      </c>
      <c r="T1695" s="295">
        <f>S1695*H1695</f>
        <v>0</v>
      </c>
      <c r="AR1695" s="196" t="s">
        <v>351</v>
      </c>
      <c r="AT1695" s="196" t="s">
        <v>440</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278</v>
      </c>
      <c r="BM1695" s="196" t="s">
        <v>2383</v>
      </c>
    </row>
    <row r="1696" spans="2:65" s="302" customFormat="1">
      <c r="B1696" s="301"/>
      <c r="D1696" s="297" t="s">
        <v>188</v>
      </c>
      <c r="F1696" s="304" t="s">
        <v>2384</v>
      </c>
      <c r="H1696" s="305">
        <v>124.267</v>
      </c>
      <c r="L1696" s="301"/>
      <c r="M1696" s="306"/>
      <c r="N1696" s="307"/>
      <c r="O1696" s="307"/>
      <c r="P1696" s="307"/>
      <c r="Q1696" s="307"/>
      <c r="R1696" s="307"/>
      <c r="S1696" s="307"/>
      <c r="T1696" s="308"/>
      <c r="AT1696" s="303" t="s">
        <v>188</v>
      </c>
      <c r="AU1696" s="303" t="s">
        <v>77</v>
      </c>
      <c r="AV1696" s="302" t="s">
        <v>77</v>
      </c>
      <c r="AW1696" s="302" t="s">
        <v>6</v>
      </c>
      <c r="AX1696" s="302" t="s">
        <v>75</v>
      </c>
      <c r="AY1696" s="303" t="s">
        <v>177</v>
      </c>
    </row>
    <row r="1697" spans="2:65" s="921" customFormat="1" ht="16.5" customHeight="1">
      <c r="B1697" s="207"/>
      <c r="C1697" s="286" t="s">
        <v>2385</v>
      </c>
      <c r="D1697" s="286" t="s">
        <v>179</v>
      </c>
      <c r="E1697" s="287" t="s">
        <v>2386</v>
      </c>
      <c r="F1697" s="288" t="s">
        <v>2387</v>
      </c>
      <c r="G1697" s="289" t="s">
        <v>906</v>
      </c>
      <c r="H1697" s="290">
        <v>91.72</v>
      </c>
      <c r="I1697" s="926"/>
      <c r="J1697" s="291">
        <f>ROUND(I1697*H1697,2)</f>
        <v>0</v>
      </c>
      <c r="K1697" s="288" t="s">
        <v>183</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278</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278</v>
      </c>
      <c r="BM1697" s="196" t="s">
        <v>2388</v>
      </c>
    </row>
    <row r="1698" spans="2:65" s="302" customFormat="1">
      <c r="B1698" s="301"/>
      <c r="D1698" s="297" t="s">
        <v>188</v>
      </c>
      <c r="E1698" s="303" t="s">
        <v>5</v>
      </c>
      <c r="F1698" s="304" t="s">
        <v>2389</v>
      </c>
      <c r="H1698" s="305">
        <v>5.6</v>
      </c>
      <c r="L1698" s="301"/>
      <c r="M1698" s="306"/>
      <c r="N1698" s="307"/>
      <c r="O1698" s="307"/>
      <c r="P1698" s="307"/>
      <c r="Q1698" s="307"/>
      <c r="R1698" s="307"/>
      <c r="S1698" s="307"/>
      <c r="T1698" s="308"/>
      <c r="AT1698" s="303" t="s">
        <v>188</v>
      </c>
      <c r="AU1698" s="303" t="s">
        <v>77</v>
      </c>
      <c r="AV1698" s="302" t="s">
        <v>77</v>
      </c>
      <c r="AW1698" s="302" t="s">
        <v>31</v>
      </c>
      <c r="AX1698" s="302" t="s">
        <v>68</v>
      </c>
      <c r="AY1698" s="303" t="s">
        <v>177</v>
      </c>
    </row>
    <row r="1699" spans="2:65" s="302" customFormat="1">
      <c r="B1699" s="301"/>
      <c r="D1699" s="297" t="s">
        <v>188</v>
      </c>
      <c r="E1699" s="303" t="s">
        <v>5</v>
      </c>
      <c r="F1699" s="304" t="s">
        <v>2390</v>
      </c>
      <c r="H1699" s="305">
        <v>7.7</v>
      </c>
      <c r="L1699" s="301"/>
      <c r="M1699" s="306"/>
      <c r="N1699" s="307"/>
      <c r="O1699" s="307"/>
      <c r="P1699" s="307"/>
      <c r="Q1699" s="307"/>
      <c r="R1699" s="307"/>
      <c r="S1699" s="307"/>
      <c r="T1699" s="308"/>
      <c r="AT1699" s="303" t="s">
        <v>188</v>
      </c>
      <c r="AU1699" s="303" t="s">
        <v>77</v>
      </c>
      <c r="AV1699" s="302" t="s">
        <v>77</v>
      </c>
      <c r="AW1699" s="302" t="s">
        <v>31</v>
      </c>
      <c r="AX1699" s="302" t="s">
        <v>68</v>
      </c>
      <c r="AY1699" s="303" t="s">
        <v>177</v>
      </c>
    </row>
    <row r="1700" spans="2:65" s="302" customFormat="1">
      <c r="B1700" s="301"/>
      <c r="D1700" s="297" t="s">
        <v>188</v>
      </c>
      <c r="E1700" s="303" t="s">
        <v>5</v>
      </c>
      <c r="F1700" s="304" t="s">
        <v>2391</v>
      </c>
      <c r="H1700" s="305">
        <v>7.7</v>
      </c>
      <c r="L1700" s="301"/>
      <c r="M1700" s="306"/>
      <c r="N1700" s="307"/>
      <c r="O1700" s="307"/>
      <c r="P1700" s="307"/>
      <c r="Q1700" s="307"/>
      <c r="R1700" s="307"/>
      <c r="S1700" s="307"/>
      <c r="T1700" s="308"/>
      <c r="AT1700" s="303" t="s">
        <v>188</v>
      </c>
      <c r="AU1700" s="303" t="s">
        <v>77</v>
      </c>
      <c r="AV1700" s="302" t="s">
        <v>77</v>
      </c>
      <c r="AW1700" s="302" t="s">
        <v>31</v>
      </c>
      <c r="AX1700" s="302" t="s">
        <v>68</v>
      </c>
      <c r="AY1700" s="303" t="s">
        <v>177</v>
      </c>
    </row>
    <row r="1701" spans="2:65" s="310" customFormat="1">
      <c r="B1701" s="309"/>
      <c r="D1701" s="297" t="s">
        <v>188</v>
      </c>
      <c r="E1701" s="311" t="s">
        <v>5</v>
      </c>
      <c r="F1701" s="312" t="s">
        <v>736</v>
      </c>
      <c r="H1701" s="311" t="s">
        <v>5</v>
      </c>
      <c r="L1701" s="309"/>
      <c r="M1701" s="313"/>
      <c r="N1701" s="314"/>
      <c r="O1701" s="314"/>
      <c r="P1701" s="314"/>
      <c r="Q1701" s="314"/>
      <c r="R1701" s="314"/>
      <c r="S1701" s="314"/>
      <c r="T1701" s="315"/>
      <c r="AT1701" s="311" t="s">
        <v>188</v>
      </c>
      <c r="AU1701" s="311" t="s">
        <v>77</v>
      </c>
      <c r="AV1701" s="310" t="s">
        <v>75</v>
      </c>
      <c r="AW1701" s="310" t="s">
        <v>31</v>
      </c>
      <c r="AX1701" s="310" t="s">
        <v>68</v>
      </c>
      <c r="AY1701" s="311" t="s">
        <v>177</v>
      </c>
    </row>
    <row r="1702" spans="2:65" s="302" customFormat="1">
      <c r="B1702" s="301"/>
      <c r="D1702" s="297" t="s">
        <v>188</v>
      </c>
      <c r="E1702" s="303" t="s">
        <v>5</v>
      </c>
      <c r="F1702" s="304" t="s">
        <v>2392</v>
      </c>
      <c r="H1702" s="305">
        <v>23.5</v>
      </c>
      <c r="L1702" s="301"/>
      <c r="M1702" s="306"/>
      <c r="N1702" s="307"/>
      <c r="O1702" s="307"/>
      <c r="P1702" s="307"/>
      <c r="Q1702" s="307"/>
      <c r="R1702" s="307"/>
      <c r="S1702" s="307"/>
      <c r="T1702" s="308"/>
      <c r="AT1702" s="303" t="s">
        <v>188</v>
      </c>
      <c r="AU1702" s="303" t="s">
        <v>77</v>
      </c>
      <c r="AV1702" s="302" t="s">
        <v>77</v>
      </c>
      <c r="AW1702" s="302" t="s">
        <v>31</v>
      </c>
      <c r="AX1702" s="302" t="s">
        <v>68</v>
      </c>
      <c r="AY1702" s="303" t="s">
        <v>177</v>
      </c>
    </row>
    <row r="1703" spans="2:65" s="302" customFormat="1">
      <c r="B1703" s="301"/>
      <c r="D1703" s="297" t="s">
        <v>188</v>
      </c>
      <c r="E1703" s="303" t="s">
        <v>5</v>
      </c>
      <c r="F1703" s="304" t="s">
        <v>2393</v>
      </c>
      <c r="H1703" s="305">
        <v>23.55</v>
      </c>
      <c r="L1703" s="301"/>
      <c r="M1703" s="306"/>
      <c r="N1703" s="307"/>
      <c r="O1703" s="307"/>
      <c r="P1703" s="307"/>
      <c r="Q1703" s="307"/>
      <c r="R1703" s="307"/>
      <c r="S1703" s="307"/>
      <c r="T1703" s="308"/>
      <c r="AT1703" s="303" t="s">
        <v>188</v>
      </c>
      <c r="AU1703" s="303" t="s">
        <v>77</v>
      </c>
      <c r="AV1703" s="302" t="s">
        <v>77</v>
      </c>
      <c r="AW1703" s="302" t="s">
        <v>31</v>
      </c>
      <c r="AX1703" s="302" t="s">
        <v>68</v>
      </c>
      <c r="AY1703" s="303" t="s">
        <v>177</v>
      </c>
    </row>
    <row r="1704" spans="2:65" s="310" customFormat="1">
      <c r="B1704" s="309"/>
      <c r="D1704" s="297" t="s">
        <v>188</v>
      </c>
      <c r="E1704" s="311" t="s">
        <v>5</v>
      </c>
      <c r="F1704" s="312" t="s">
        <v>739</v>
      </c>
      <c r="H1704" s="311" t="s">
        <v>5</v>
      </c>
      <c r="L1704" s="309"/>
      <c r="M1704" s="313"/>
      <c r="N1704" s="314"/>
      <c r="O1704" s="314"/>
      <c r="P1704" s="314"/>
      <c r="Q1704" s="314"/>
      <c r="R1704" s="314"/>
      <c r="S1704" s="314"/>
      <c r="T1704" s="315"/>
      <c r="AT1704" s="311" t="s">
        <v>188</v>
      </c>
      <c r="AU1704" s="311" t="s">
        <v>77</v>
      </c>
      <c r="AV1704" s="310" t="s">
        <v>75</v>
      </c>
      <c r="AW1704" s="310" t="s">
        <v>31</v>
      </c>
      <c r="AX1704" s="310" t="s">
        <v>68</v>
      </c>
      <c r="AY1704" s="311" t="s">
        <v>177</v>
      </c>
    </row>
    <row r="1705" spans="2:65" s="302" customFormat="1">
      <c r="B1705" s="301"/>
      <c r="D1705" s="297" t="s">
        <v>188</v>
      </c>
      <c r="E1705" s="303" t="s">
        <v>5</v>
      </c>
      <c r="F1705" s="304" t="s">
        <v>2394</v>
      </c>
      <c r="H1705" s="305">
        <v>23.67</v>
      </c>
      <c r="L1705" s="301"/>
      <c r="M1705" s="306"/>
      <c r="N1705" s="307"/>
      <c r="O1705" s="307"/>
      <c r="P1705" s="307"/>
      <c r="Q1705" s="307"/>
      <c r="R1705" s="307"/>
      <c r="S1705" s="307"/>
      <c r="T1705" s="308"/>
      <c r="AT1705" s="303" t="s">
        <v>188</v>
      </c>
      <c r="AU1705" s="303" t="s">
        <v>77</v>
      </c>
      <c r="AV1705" s="302" t="s">
        <v>77</v>
      </c>
      <c r="AW1705" s="302" t="s">
        <v>31</v>
      </c>
      <c r="AX1705" s="302" t="s">
        <v>68</v>
      </c>
      <c r="AY1705" s="303" t="s">
        <v>177</v>
      </c>
    </row>
    <row r="1706" spans="2:65" s="310" customFormat="1">
      <c r="B1706" s="309"/>
      <c r="D1706" s="297" t="s">
        <v>188</v>
      </c>
      <c r="E1706" s="311" t="s">
        <v>5</v>
      </c>
      <c r="F1706" s="312" t="s">
        <v>612</v>
      </c>
      <c r="H1706" s="311" t="s">
        <v>5</v>
      </c>
      <c r="L1706" s="309"/>
      <c r="M1706" s="313"/>
      <c r="N1706" s="314"/>
      <c r="O1706" s="314"/>
      <c r="P1706" s="314"/>
      <c r="Q1706" s="314"/>
      <c r="R1706" s="314"/>
      <c r="S1706" s="314"/>
      <c r="T1706" s="315"/>
      <c r="AT1706" s="311" t="s">
        <v>188</v>
      </c>
      <c r="AU1706" s="311" t="s">
        <v>77</v>
      </c>
      <c r="AV1706" s="310" t="s">
        <v>75</v>
      </c>
      <c r="AW1706" s="310" t="s">
        <v>31</v>
      </c>
      <c r="AX1706" s="310" t="s">
        <v>68</v>
      </c>
      <c r="AY1706" s="311" t="s">
        <v>177</v>
      </c>
    </row>
    <row r="1707" spans="2:65" s="317" customFormat="1">
      <c r="B1707" s="316"/>
      <c r="D1707" s="297" t="s">
        <v>188</v>
      </c>
      <c r="E1707" s="318" t="s">
        <v>5</v>
      </c>
      <c r="F1707" s="319" t="s">
        <v>191</v>
      </c>
      <c r="H1707" s="320">
        <v>91.72</v>
      </c>
      <c r="L1707" s="316"/>
      <c r="M1707" s="321"/>
      <c r="N1707" s="322"/>
      <c r="O1707" s="322"/>
      <c r="P1707" s="322"/>
      <c r="Q1707" s="322"/>
      <c r="R1707" s="322"/>
      <c r="S1707" s="322"/>
      <c r="T1707" s="323"/>
      <c r="AT1707" s="318" t="s">
        <v>188</v>
      </c>
      <c r="AU1707" s="318" t="s">
        <v>77</v>
      </c>
      <c r="AV1707" s="317" t="s">
        <v>184</v>
      </c>
      <c r="AW1707" s="317" t="s">
        <v>31</v>
      </c>
      <c r="AX1707" s="317" t="s">
        <v>75</v>
      </c>
      <c r="AY1707" s="318" t="s">
        <v>177</v>
      </c>
    </row>
    <row r="1708" spans="2:65" s="921" customFormat="1" ht="25.5" customHeight="1">
      <c r="B1708" s="207"/>
      <c r="C1708" s="324" t="s">
        <v>2395</v>
      </c>
      <c r="D1708" s="324" t="s">
        <v>440</v>
      </c>
      <c r="E1708" s="325" t="s">
        <v>2381</v>
      </c>
      <c r="F1708" s="326" t="s">
        <v>2382</v>
      </c>
      <c r="G1708" s="327" t="s">
        <v>182</v>
      </c>
      <c r="H1708" s="328">
        <v>10.089</v>
      </c>
      <c r="I1708" s="928"/>
      <c r="J1708" s="329">
        <f>ROUND(I1708*H1708,2)</f>
        <v>0</v>
      </c>
      <c r="K1708" s="326" t="s">
        <v>183</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351</v>
      </c>
      <c r="AT1708" s="196" t="s">
        <v>440</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278</v>
      </c>
      <c r="BM1708" s="196" t="s">
        <v>2396</v>
      </c>
    </row>
    <row r="1709" spans="2:65" s="302" customFormat="1">
      <c r="B1709" s="301"/>
      <c r="D1709" s="297" t="s">
        <v>188</v>
      </c>
      <c r="E1709" s="303" t="s">
        <v>5</v>
      </c>
      <c r="F1709" s="304" t="s">
        <v>2397</v>
      </c>
      <c r="H1709" s="305">
        <v>10.089</v>
      </c>
      <c r="L1709" s="301"/>
      <c r="M1709" s="306"/>
      <c r="N1709" s="307"/>
      <c r="O1709" s="307"/>
      <c r="P1709" s="307"/>
      <c r="Q1709" s="307"/>
      <c r="R1709" s="307"/>
      <c r="S1709" s="307"/>
      <c r="T1709" s="308"/>
      <c r="AT1709" s="303" t="s">
        <v>188</v>
      </c>
      <c r="AU1709" s="303" t="s">
        <v>77</v>
      </c>
      <c r="AV1709" s="302" t="s">
        <v>77</v>
      </c>
      <c r="AW1709" s="302" t="s">
        <v>31</v>
      </c>
      <c r="AX1709" s="302" t="s">
        <v>68</v>
      </c>
      <c r="AY1709" s="303" t="s">
        <v>177</v>
      </c>
    </row>
    <row r="1710" spans="2:65" s="317" customFormat="1">
      <c r="B1710" s="316"/>
      <c r="D1710" s="297" t="s">
        <v>188</v>
      </c>
      <c r="E1710" s="318" t="s">
        <v>5</v>
      </c>
      <c r="F1710" s="319" t="s">
        <v>191</v>
      </c>
      <c r="H1710" s="320">
        <v>10.089</v>
      </c>
      <c r="L1710" s="316"/>
      <c r="M1710" s="321"/>
      <c r="N1710" s="322"/>
      <c r="O1710" s="322"/>
      <c r="P1710" s="322"/>
      <c r="Q1710" s="322"/>
      <c r="R1710" s="322"/>
      <c r="S1710" s="322"/>
      <c r="T1710" s="323"/>
      <c r="AT1710" s="318" t="s">
        <v>188</v>
      </c>
      <c r="AU1710" s="318" t="s">
        <v>77</v>
      </c>
      <c r="AV1710" s="317" t="s">
        <v>184</v>
      </c>
      <c r="AW1710" s="317" t="s">
        <v>31</v>
      </c>
      <c r="AX1710" s="317" t="s">
        <v>75</v>
      </c>
      <c r="AY1710" s="318" t="s">
        <v>177</v>
      </c>
    </row>
    <row r="1711" spans="2:65" s="921" customFormat="1" ht="16.5" customHeight="1">
      <c r="B1711" s="207"/>
      <c r="C1711" s="286" t="s">
        <v>2398</v>
      </c>
      <c r="D1711" s="286" t="s">
        <v>179</v>
      </c>
      <c r="E1711" s="287" t="s">
        <v>2399</v>
      </c>
      <c r="F1711" s="288" t="s">
        <v>2400</v>
      </c>
      <c r="G1711" s="289" t="s">
        <v>906</v>
      </c>
      <c r="H1711" s="290">
        <v>272.16000000000003</v>
      </c>
      <c r="I1711" s="926"/>
      <c r="J1711" s="291">
        <f>ROUND(I1711*H1711,2)</f>
        <v>0</v>
      </c>
      <c r="K1711" s="288" t="s">
        <v>183</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278</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278</v>
      </c>
      <c r="BM1711" s="196" t="s">
        <v>2401</v>
      </c>
    </row>
    <row r="1712" spans="2:65" s="302" customFormat="1">
      <c r="B1712" s="301"/>
      <c r="D1712" s="297" t="s">
        <v>188</v>
      </c>
      <c r="E1712" s="303" t="s">
        <v>5</v>
      </c>
      <c r="F1712" s="304" t="s">
        <v>2402</v>
      </c>
      <c r="H1712" s="305">
        <v>36.17</v>
      </c>
      <c r="L1712" s="301"/>
      <c r="M1712" s="306"/>
      <c r="N1712" s="307"/>
      <c r="O1712" s="307"/>
      <c r="P1712" s="307"/>
      <c r="Q1712" s="307"/>
      <c r="R1712" s="307"/>
      <c r="S1712" s="307"/>
      <c r="T1712" s="308"/>
      <c r="AT1712" s="303" t="s">
        <v>188</v>
      </c>
      <c r="AU1712" s="303" t="s">
        <v>77</v>
      </c>
      <c r="AV1712" s="302" t="s">
        <v>77</v>
      </c>
      <c r="AW1712" s="302" t="s">
        <v>31</v>
      </c>
      <c r="AX1712" s="302" t="s">
        <v>68</v>
      </c>
      <c r="AY1712" s="303" t="s">
        <v>177</v>
      </c>
    </row>
    <row r="1713" spans="2:65" s="310" customFormat="1">
      <c r="B1713" s="309"/>
      <c r="D1713" s="297" t="s">
        <v>188</v>
      </c>
      <c r="E1713" s="311" t="s">
        <v>5</v>
      </c>
      <c r="F1713" s="312" t="s">
        <v>2403</v>
      </c>
      <c r="H1713" s="311" t="s">
        <v>5</v>
      </c>
      <c r="L1713" s="309"/>
      <c r="M1713" s="313"/>
      <c r="N1713" s="314"/>
      <c r="O1713" s="314"/>
      <c r="P1713" s="314"/>
      <c r="Q1713" s="314"/>
      <c r="R1713" s="314"/>
      <c r="S1713" s="314"/>
      <c r="T1713" s="315"/>
      <c r="AT1713" s="311" t="s">
        <v>188</v>
      </c>
      <c r="AU1713" s="311" t="s">
        <v>77</v>
      </c>
      <c r="AV1713" s="310" t="s">
        <v>75</v>
      </c>
      <c r="AW1713" s="310" t="s">
        <v>31</v>
      </c>
      <c r="AX1713" s="310" t="s">
        <v>68</v>
      </c>
      <c r="AY1713" s="311" t="s">
        <v>177</v>
      </c>
    </row>
    <row r="1714" spans="2:65" s="302" customFormat="1">
      <c r="B1714" s="301"/>
      <c r="D1714" s="297" t="s">
        <v>188</v>
      </c>
      <c r="E1714" s="303" t="s">
        <v>5</v>
      </c>
      <c r="F1714" s="304" t="s">
        <v>2404</v>
      </c>
      <c r="H1714" s="305">
        <v>51.22</v>
      </c>
      <c r="L1714" s="301"/>
      <c r="M1714" s="306"/>
      <c r="N1714" s="307"/>
      <c r="O1714" s="307"/>
      <c r="P1714" s="307"/>
      <c r="Q1714" s="307"/>
      <c r="R1714" s="307"/>
      <c r="S1714" s="307"/>
      <c r="T1714" s="308"/>
      <c r="AT1714" s="303" t="s">
        <v>188</v>
      </c>
      <c r="AU1714" s="303" t="s">
        <v>77</v>
      </c>
      <c r="AV1714" s="302" t="s">
        <v>77</v>
      </c>
      <c r="AW1714" s="302" t="s">
        <v>31</v>
      </c>
      <c r="AX1714" s="302" t="s">
        <v>68</v>
      </c>
      <c r="AY1714" s="303" t="s">
        <v>177</v>
      </c>
    </row>
    <row r="1715" spans="2:65" s="310" customFormat="1">
      <c r="B1715" s="309"/>
      <c r="D1715" s="297" t="s">
        <v>188</v>
      </c>
      <c r="E1715" s="311" t="s">
        <v>5</v>
      </c>
      <c r="F1715" s="312" t="s">
        <v>2405</v>
      </c>
      <c r="H1715" s="311" t="s">
        <v>5</v>
      </c>
      <c r="L1715" s="309"/>
      <c r="M1715" s="313"/>
      <c r="N1715" s="314"/>
      <c r="O1715" s="314"/>
      <c r="P1715" s="314"/>
      <c r="Q1715" s="314"/>
      <c r="R1715" s="314"/>
      <c r="S1715" s="314"/>
      <c r="T1715" s="315"/>
      <c r="AT1715" s="311" t="s">
        <v>188</v>
      </c>
      <c r="AU1715" s="311" t="s">
        <v>77</v>
      </c>
      <c r="AV1715" s="310" t="s">
        <v>75</v>
      </c>
      <c r="AW1715" s="310" t="s">
        <v>31</v>
      </c>
      <c r="AX1715" s="310" t="s">
        <v>68</v>
      </c>
      <c r="AY1715" s="311" t="s">
        <v>177</v>
      </c>
    </row>
    <row r="1716" spans="2:65" s="302" customFormat="1">
      <c r="B1716" s="301"/>
      <c r="D1716" s="297" t="s">
        <v>188</v>
      </c>
      <c r="E1716" s="303" t="s">
        <v>5</v>
      </c>
      <c r="F1716" s="304" t="s">
        <v>2406</v>
      </c>
      <c r="H1716" s="305">
        <v>36.549999999999997</v>
      </c>
      <c r="L1716" s="301"/>
      <c r="M1716" s="306"/>
      <c r="N1716" s="307"/>
      <c r="O1716" s="307"/>
      <c r="P1716" s="307"/>
      <c r="Q1716" s="307"/>
      <c r="R1716" s="307"/>
      <c r="S1716" s="307"/>
      <c r="T1716" s="308"/>
      <c r="AT1716" s="303" t="s">
        <v>188</v>
      </c>
      <c r="AU1716" s="303" t="s">
        <v>77</v>
      </c>
      <c r="AV1716" s="302" t="s">
        <v>77</v>
      </c>
      <c r="AW1716" s="302" t="s">
        <v>31</v>
      </c>
      <c r="AX1716" s="302" t="s">
        <v>68</v>
      </c>
      <c r="AY1716" s="303" t="s">
        <v>177</v>
      </c>
    </row>
    <row r="1717" spans="2:65" s="310" customFormat="1">
      <c r="B1717" s="309"/>
      <c r="D1717" s="297" t="s">
        <v>188</v>
      </c>
      <c r="E1717" s="311" t="s">
        <v>5</v>
      </c>
      <c r="F1717" s="312" t="s">
        <v>2407</v>
      </c>
      <c r="H1717" s="311" t="s">
        <v>5</v>
      </c>
      <c r="L1717" s="309"/>
      <c r="M1717" s="313"/>
      <c r="N1717" s="314"/>
      <c r="O1717" s="314"/>
      <c r="P1717" s="314"/>
      <c r="Q1717" s="314"/>
      <c r="R1717" s="314"/>
      <c r="S1717" s="314"/>
      <c r="T1717" s="315"/>
      <c r="AT1717" s="311" t="s">
        <v>188</v>
      </c>
      <c r="AU1717" s="311" t="s">
        <v>77</v>
      </c>
      <c r="AV1717" s="310" t="s">
        <v>75</v>
      </c>
      <c r="AW1717" s="310" t="s">
        <v>31</v>
      </c>
      <c r="AX1717" s="310" t="s">
        <v>68</v>
      </c>
      <c r="AY1717" s="311" t="s">
        <v>177</v>
      </c>
    </row>
    <row r="1718" spans="2:65" s="302" customFormat="1">
      <c r="B1718" s="301"/>
      <c r="D1718" s="297" t="s">
        <v>188</v>
      </c>
      <c r="E1718" s="303" t="s">
        <v>5</v>
      </c>
      <c r="F1718" s="304" t="s">
        <v>2408</v>
      </c>
      <c r="H1718" s="305">
        <v>62.65</v>
      </c>
      <c r="L1718" s="301"/>
      <c r="M1718" s="306"/>
      <c r="N1718" s="307"/>
      <c r="O1718" s="307"/>
      <c r="P1718" s="307"/>
      <c r="Q1718" s="307"/>
      <c r="R1718" s="307"/>
      <c r="S1718" s="307"/>
      <c r="T1718" s="308"/>
      <c r="AT1718" s="303" t="s">
        <v>188</v>
      </c>
      <c r="AU1718" s="303" t="s">
        <v>77</v>
      </c>
      <c r="AV1718" s="302" t="s">
        <v>77</v>
      </c>
      <c r="AW1718" s="302" t="s">
        <v>31</v>
      </c>
      <c r="AX1718" s="302" t="s">
        <v>68</v>
      </c>
      <c r="AY1718" s="303" t="s">
        <v>177</v>
      </c>
    </row>
    <row r="1719" spans="2:65" s="310" customFormat="1">
      <c r="B1719" s="309"/>
      <c r="D1719" s="297" t="s">
        <v>188</v>
      </c>
      <c r="E1719" s="311" t="s">
        <v>5</v>
      </c>
      <c r="F1719" s="312" t="s">
        <v>2409</v>
      </c>
      <c r="H1719" s="311" t="s">
        <v>5</v>
      </c>
      <c r="L1719" s="309"/>
      <c r="M1719" s="313"/>
      <c r="N1719" s="314"/>
      <c r="O1719" s="314"/>
      <c r="P1719" s="314"/>
      <c r="Q1719" s="314"/>
      <c r="R1719" s="314"/>
      <c r="S1719" s="314"/>
      <c r="T1719" s="315"/>
      <c r="AT1719" s="311" t="s">
        <v>188</v>
      </c>
      <c r="AU1719" s="311" t="s">
        <v>77</v>
      </c>
      <c r="AV1719" s="310" t="s">
        <v>75</v>
      </c>
      <c r="AW1719" s="310" t="s">
        <v>31</v>
      </c>
      <c r="AX1719" s="310" t="s">
        <v>68</v>
      </c>
      <c r="AY1719" s="311" t="s">
        <v>177</v>
      </c>
    </row>
    <row r="1720" spans="2:65" s="310" customFormat="1">
      <c r="B1720" s="309"/>
      <c r="D1720" s="297" t="s">
        <v>188</v>
      </c>
      <c r="E1720" s="311" t="s">
        <v>5</v>
      </c>
      <c r="F1720" s="312" t="s">
        <v>739</v>
      </c>
      <c r="H1720" s="311" t="s">
        <v>5</v>
      </c>
      <c r="L1720" s="309"/>
      <c r="M1720" s="313"/>
      <c r="N1720" s="314"/>
      <c r="O1720" s="314"/>
      <c r="P1720" s="314"/>
      <c r="Q1720" s="314"/>
      <c r="R1720" s="314"/>
      <c r="S1720" s="314"/>
      <c r="T1720" s="315"/>
      <c r="AT1720" s="311" t="s">
        <v>188</v>
      </c>
      <c r="AU1720" s="311" t="s">
        <v>77</v>
      </c>
      <c r="AV1720" s="310" t="s">
        <v>75</v>
      </c>
      <c r="AW1720" s="310" t="s">
        <v>31</v>
      </c>
      <c r="AX1720" s="310" t="s">
        <v>68</v>
      </c>
      <c r="AY1720" s="311" t="s">
        <v>177</v>
      </c>
    </row>
    <row r="1721" spans="2:65" s="302" customFormat="1">
      <c r="B1721" s="301"/>
      <c r="D1721" s="297" t="s">
        <v>188</v>
      </c>
      <c r="E1721" s="303" t="s">
        <v>5</v>
      </c>
      <c r="F1721" s="304" t="s">
        <v>2410</v>
      </c>
      <c r="H1721" s="305">
        <v>52.85</v>
      </c>
      <c r="L1721" s="301"/>
      <c r="M1721" s="306"/>
      <c r="N1721" s="307"/>
      <c r="O1721" s="307"/>
      <c r="P1721" s="307"/>
      <c r="Q1721" s="307"/>
      <c r="R1721" s="307"/>
      <c r="S1721" s="307"/>
      <c r="T1721" s="308"/>
      <c r="AT1721" s="303" t="s">
        <v>188</v>
      </c>
      <c r="AU1721" s="303" t="s">
        <v>77</v>
      </c>
      <c r="AV1721" s="302" t="s">
        <v>77</v>
      </c>
      <c r="AW1721" s="302" t="s">
        <v>31</v>
      </c>
      <c r="AX1721" s="302" t="s">
        <v>68</v>
      </c>
      <c r="AY1721" s="303" t="s">
        <v>177</v>
      </c>
    </row>
    <row r="1722" spans="2:65" s="310" customFormat="1">
      <c r="B1722" s="309"/>
      <c r="D1722" s="297" t="s">
        <v>188</v>
      </c>
      <c r="E1722" s="311" t="s">
        <v>5</v>
      </c>
      <c r="F1722" s="312" t="s">
        <v>2411</v>
      </c>
      <c r="H1722" s="311" t="s">
        <v>5</v>
      </c>
      <c r="L1722" s="309"/>
      <c r="M1722" s="313"/>
      <c r="N1722" s="314"/>
      <c r="O1722" s="314"/>
      <c r="P1722" s="314"/>
      <c r="Q1722" s="314"/>
      <c r="R1722" s="314"/>
      <c r="S1722" s="314"/>
      <c r="T1722" s="315"/>
      <c r="AT1722" s="311" t="s">
        <v>188</v>
      </c>
      <c r="AU1722" s="311" t="s">
        <v>77</v>
      </c>
      <c r="AV1722" s="310" t="s">
        <v>75</v>
      </c>
      <c r="AW1722" s="310" t="s">
        <v>31</v>
      </c>
      <c r="AX1722" s="310" t="s">
        <v>68</v>
      </c>
      <c r="AY1722" s="311" t="s">
        <v>177</v>
      </c>
    </row>
    <row r="1723" spans="2:65" s="302" customFormat="1">
      <c r="B1723" s="301"/>
      <c r="D1723" s="297" t="s">
        <v>188</v>
      </c>
      <c r="E1723" s="303" t="s">
        <v>5</v>
      </c>
      <c r="F1723" s="304" t="s">
        <v>2412</v>
      </c>
      <c r="H1723" s="305">
        <v>32.72</v>
      </c>
      <c r="L1723" s="301"/>
      <c r="M1723" s="306"/>
      <c r="N1723" s="307"/>
      <c r="O1723" s="307"/>
      <c r="P1723" s="307"/>
      <c r="Q1723" s="307"/>
      <c r="R1723" s="307"/>
      <c r="S1723" s="307"/>
      <c r="T1723" s="308"/>
      <c r="AT1723" s="303" t="s">
        <v>188</v>
      </c>
      <c r="AU1723" s="303" t="s">
        <v>77</v>
      </c>
      <c r="AV1723" s="302" t="s">
        <v>77</v>
      </c>
      <c r="AW1723" s="302" t="s">
        <v>31</v>
      </c>
      <c r="AX1723" s="302" t="s">
        <v>68</v>
      </c>
      <c r="AY1723" s="303" t="s">
        <v>177</v>
      </c>
    </row>
    <row r="1724" spans="2:65" s="310" customFormat="1">
      <c r="B1724" s="309"/>
      <c r="D1724" s="297" t="s">
        <v>188</v>
      </c>
      <c r="E1724" s="311" t="s">
        <v>5</v>
      </c>
      <c r="F1724" s="312" t="s">
        <v>2413</v>
      </c>
      <c r="H1724" s="311" t="s">
        <v>5</v>
      </c>
      <c r="L1724" s="309"/>
      <c r="M1724" s="313"/>
      <c r="N1724" s="314"/>
      <c r="O1724" s="314"/>
      <c r="P1724" s="314"/>
      <c r="Q1724" s="314"/>
      <c r="R1724" s="314"/>
      <c r="S1724" s="314"/>
      <c r="T1724" s="315"/>
      <c r="AT1724" s="311" t="s">
        <v>188</v>
      </c>
      <c r="AU1724" s="311" t="s">
        <v>77</v>
      </c>
      <c r="AV1724" s="310" t="s">
        <v>75</v>
      </c>
      <c r="AW1724" s="310" t="s">
        <v>31</v>
      </c>
      <c r="AX1724" s="310" t="s">
        <v>68</v>
      </c>
      <c r="AY1724" s="311" t="s">
        <v>177</v>
      </c>
    </row>
    <row r="1725" spans="2:65" s="317" customFormat="1">
      <c r="B1725" s="316"/>
      <c r="D1725" s="297" t="s">
        <v>188</v>
      </c>
      <c r="E1725" s="318" t="s">
        <v>5</v>
      </c>
      <c r="F1725" s="319" t="s">
        <v>191</v>
      </c>
      <c r="H1725" s="320">
        <v>272.16000000000003</v>
      </c>
      <c r="L1725" s="316"/>
      <c r="M1725" s="321"/>
      <c r="N1725" s="322"/>
      <c r="O1725" s="322"/>
      <c r="P1725" s="322"/>
      <c r="Q1725" s="322"/>
      <c r="R1725" s="322"/>
      <c r="S1725" s="322"/>
      <c r="T1725" s="323"/>
      <c r="AT1725" s="318" t="s">
        <v>188</v>
      </c>
      <c r="AU1725" s="318" t="s">
        <v>77</v>
      </c>
      <c r="AV1725" s="317" t="s">
        <v>184</v>
      </c>
      <c r="AW1725" s="317" t="s">
        <v>31</v>
      </c>
      <c r="AX1725" s="317" t="s">
        <v>75</v>
      </c>
      <c r="AY1725" s="318" t="s">
        <v>177</v>
      </c>
    </row>
    <row r="1726" spans="2:65" s="921" customFormat="1" ht="16.5" customHeight="1">
      <c r="B1726" s="207"/>
      <c r="C1726" s="324" t="s">
        <v>2414</v>
      </c>
      <c r="D1726" s="324" t="s">
        <v>440</v>
      </c>
      <c r="E1726" s="325" t="s">
        <v>2366</v>
      </c>
      <c r="F1726" s="326" t="s">
        <v>2367</v>
      </c>
      <c r="G1726" s="327" t="s">
        <v>182</v>
      </c>
      <c r="H1726" s="328">
        <v>29.937999999999999</v>
      </c>
      <c r="I1726" s="928"/>
      <c r="J1726" s="329">
        <f>ROUND(I1726*H1726,2)</f>
        <v>0</v>
      </c>
      <c r="K1726" s="326" t="s">
        <v>183</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351</v>
      </c>
      <c r="AT1726" s="196" t="s">
        <v>440</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278</v>
      </c>
      <c r="BM1726" s="196" t="s">
        <v>2415</v>
      </c>
    </row>
    <row r="1727" spans="2:65" s="302" customFormat="1">
      <c r="B1727" s="301"/>
      <c r="D1727" s="297" t="s">
        <v>188</v>
      </c>
      <c r="E1727" s="303" t="s">
        <v>5</v>
      </c>
      <c r="F1727" s="304" t="s">
        <v>2416</v>
      </c>
      <c r="H1727" s="305">
        <v>29.937999999999999</v>
      </c>
      <c r="L1727" s="301"/>
      <c r="M1727" s="306"/>
      <c r="N1727" s="307"/>
      <c r="O1727" s="307"/>
      <c r="P1727" s="307"/>
      <c r="Q1727" s="307"/>
      <c r="R1727" s="307"/>
      <c r="S1727" s="307"/>
      <c r="T1727" s="308"/>
      <c r="AT1727" s="303" t="s">
        <v>188</v>
      </c>
      <c r="AU1727" s="303" t="s">
        <v>77</v>
      </c>
      <c r="AV1727" s="302" t="s">
        <v>77</v>
      </c>
      <c r="AW1727" s="302" t="s">
        <v>31</v>
      </c>
      <c r="AX1727" s="302" t="s">
        <v>68</v>
      </c>
      <c r="AY1727" s="303" t="s">
        <v>177</v>
      </c>
    </row>
    <row r="1728" spans="2:65" s="317" customFormat="1">
      <c r="B1728" s="316"/>
      <c r="D1728" s="297" t="s">
        <v>188</v>
      </c>
      <c r="E1728" s="318" t="s">
        <v>5</v>
      </c>
      <c r="F1728" s="319" t="s">
        <v>191</v>
      </c>
      <c r="H1728" s="320">
        <v>29.937999999999999</v>
      </c>
      <c r="L1728" s="316"/>
      <c r="M1728" s="321"/>
      <c r="N1728" s="322"/>
      <c r="O1728" s="322"/>
      <c r="P1728" s="322"/>
      <c r="Q1728" s="322"/>
      <c r="R1728" s="322"/>
      <c r="S1728" s="322"/>
      <c r="T1728" s="323"/>
      <c r="AT1728" s="318" t="s">
        <v>188</v>
      </c>
      <c r="AU1728" s="318" t="s">
        <v>77</v>
      </c>
      <c r="AV1728" s="317" t="s">
        <v>184</v>
      </c>
      <c r="AW1728" s="317" t="s">
        <v>31</v>
      </c>
      <c r="AX1728" s="317" t="s">
        <v>75</v>
      </c>
      <c r="AY1728" s="318" t="s">
        <v>177</v>
      </c>
    </row>
    <row r="1729" spans="2:65" s="921" customFormat="1" ht="38.25" customHeight="1">
      <c r="B1729" s="207"/>
      <c r="C1729" s="286" t="s">
        <v>2417</v>
      </c>
      <c r="D1729" s="286" t="s">
        <v>179</v>
      </c>
      <c r="E1729" s="287" t="s">
        <v>2418</v>
      </c>
      <c r="F1729" s="288" t="s">
        <v>2419</v>
      </c>
      <c r="G1729" s="289" t="s">
        <v>422</v>
      </c>
      <c r="H1729" s="290">
        <v>3.661</v>
      </c>
      <c r="I1729" s="926"/>
      <c r="J1729" s="291">
        <f>ROUND(I1729*H1729,2)</f>
        <v>0</v>
      </c>
      <c r="K1729" s="288" t="s">
        <v>183</v>
      </c>
      <c r="L1729" s="207"/>
      <c r="M1729" s="292" t="s">
        <v>5</v>
      </c>
      <c r="N1729" s="293" t="s">
        <v>39</v>
      </c>
      <c r="O1729" s="294">
        <v>1.1140000000000001</v>
      </c>
      <c r="P1729" s="294">
        <f>O1729*H1729</f>
        <v>4.078354</v>
      </c>
      <c r="Q1729" s="294">
        <v>0</v>
      </c>
      <c r="R1729" s="294">
        <f>Q1729*H1729</f>
        <v>0</v>
      </c>
      <c r="S1729" s="294">
        <v>0</v>
      </c>
      <c r="T1729" s="295">
        <f>S1729*H1729</f>
        <v>0</v>
      </c>
      <c r="AR1729" s="196" t="s">
        <v>278</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278</v>
      </c>
      <c r="BM1729" s="196" t="s">
        <v>2420</v>
      </c>
    </row>
    <row r="1730" spans="2:65" s="921" customFormat="1" ht="121.5">
      <c r="B1730" s="207"/>
      <c r="D1730" s="297" t="s">
        <v>186</v>
      </c>
      <c r="F1730" s="298" t="s">
        <v>1874</v>
      </c>
      <c r="L1730" s="207"/>
      <c r="M1730" s="299"/>
      <c r="N1730" s="925"/>
      <c r="O1730" s="925"/>
      <c r="P1730" s="925"/>
      <c r="Q1730" s="925"/>
      <c r="R1730" s="925"/>
      <c r="S1730" s="925"/>
      <c r="T1730" s="300"/>
      <c r="AT1730" s="196" t="s">
        <v>186</v>
      </c>
      <c r="AU1730" s="196" t="s">
        <v>77</v>
      </c>
    </row>
    <row r="1731" spans="2:65" s="274" customFormat="1" ht="29.85" customHeight="1">
      <c r="B1731" s="273"/>
      <c r="D1731" s="275" t="s">
        <v>67</v>
      </c>
      <c r="E1731" s="284" t="s">
        <v>2421</v>
      </c>
      <c r="F1731" s="284" t="s">
        <v>2422</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21" customFormat="1" ht="16.5" customHeight="1">
      <c r="B1732" s="207"/>
      <c r="C1732" s="286" t="s">
        <v>2423</v>
      </c>
      <c r="D1732" s="286" t="s">
        <v>179</v>
      </c>
      <c r="E1732" s="287" t="s">
        <v>2424</v>
      </c>
      <c r="F1732" s="288" t="s">
        <v>2425</v>
      </c>
      <c r="G1732" s="289" t="s">
        <v>182</v>
      </c>
      <c r="H1732" s="290">
        <v>467.84</v>
      </c>
      <c r="I1732" s="926"/>
      <c r="J1732" s="291">
        <f>ROUND(I1732*H1732,2)</f>
        <v>0</v>
      </c>
      <c r="K1732" s="288" t="s">
        <v>183</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278</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278</v>
      </c>
      <c r="BM1732" s="196" t="s">
        <v>2426</v>
      </c>
    </row>
    <row r="1733" spans="2:65" s="921" customFormat="1" ht="16.5" customHeight="1">
      <c r="B1733" s="207"/>
      <c r="C1733" s="286" t="s">
        <v>2427</v>
      </c>
      <c r="D1733" s="286" t="s">
        <v>179</v>
      </c>
      <c r="E1733" s="287" t="s">
        <v>2428</v>
      </c>
      <c r="F1733" s="288" t="s">
        <v>2429</v>
      </c>
      <c r="G1733" s="289" t="s">
        <v>182</v>
      </c>
      <c r="H1733" s="290">
        <v>467.84</v>
      </c>
      <c r="I1733" s="926"/>
      <c r="J1733" s="291">
        <f>ROUND(I1733*H1733,2)</f>
        <v>0</v>
      </c>
      <c r="K1733" s="288" t="s">
        <v>183</v>
      </c>
      <c r="L1733" s="207"/>
      <c r="M1733" s="292" t="s">
        <v>5</v>
      </c>
      <c r="N1733" s="293" t="s">
        <v>39</v>
      </c>
      <c r="O1733" s="294">
        <v>0.21</v>
      </c>
      <c r="P1733" s="294">
        <f>O1733*H1733</f>
        <v>98.246399999999994</v>
      </c>
      <c r="Q1733" s="294">
        <v>1.4E-3</v>
      </c>
      <c r="R1733" s="294">
        <f>Q1733*H1733</f>
        <v>0.654976</v>
      </c>
      <c r="S1733" s="294">
        <v>0</v>
      </c>
      <c r="T1733" s="295">
        <f>S1733*H1733</f>
        <v>0</v>
      </c>
      <c r="AR1733" s="196" t="s">
        <v>278</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278</v>
      </c>
      <c r="BM1733" s="196" t="s">
        <v>2430</v>
      </c>
    </row>
    <row r="1734" spans="2:65" s="302" customFormat="1">
      <c r="B1734" s="301"/>
      <c r="D1734" s="297" t="s">
        <v>188</v>
      </c>
      <c r="E1734" s="303" t="s">
        <v>5</v>
      </c>
      <c r="F1734" s="304" t="s">
        <v>1418</v>
      </c>
      <c r="H1734" s="305">
        <v>432.83</v>
      </c>
      <c r="L1734" s="301"/>
      <c r="M1734" s="306"/>
      <c r="N1734" s="307"/>
      <c r="O1734" s="307"/>
      <c r="P1734" s="307"/>
      <c r="Q1734" s="307"/>
      <c r="R1734" s="307"/>
      <c r="S1734" s="307"/>
      <c r="T1734" s="308"/>
      <c r="AT1734" s="303" t="s">
        <v>188</v>
      </c>
      <c r="AU1734" s="303" t="s">
        <v>77</v>
      </c>
      <c r="AV1734" s="302" t="s">
        <v>77</v>
      </c>
      <c r="AW1734" s="302" t="s">
        <v>31</v>
      </c>
      <c r="AX1734" s="302" t="s">
        <v>68</v>
      </c>
      <c r="AY1734" s="303" t="s">
        <v>177</v>
      </c>
    </row>
    <row r="1735" spans="2:65" s="310" customFormat="1">
      <c r="B1735" s="309"/>
      <c r="D1735" s="297" t="s">
        <v>188</v>
      </c>
      <c r="E1735" s="311" t="s">
        <v>5</v>
      </c>
      <c r="F1735" s="312" t="s">
        <v>736</v>
      </c>
      <c r="H1735" s="311" t="s">
        <v>5</v>
      </c>
      <c r="L1735" s="309"/>
      <c r="M1735" s="313"/>
      <c r="N1735" s="314"/>
      <c r="O1735" s="314"/>
      <c r="P1735" s="314"/>
      <c r="Q1735" s="314"/>
      <c r="R1735" s="314"/>
      <c r="S1735" s="314"/>
      <c r="T1735" s="315"/>
      <c r="AT1735" s="311" t="s">
        <v>188</v>
      </c>
      <c r="AU1735" s="311" t="s">
        <v>77</v>
      </c>
      <c r="AV1735" s="310" t="s">
        <v>75</v>
      </c>
      <c r="AW1735" s="310" t="s">
        <v>31</v>
      </c>
      <c r="AX1735" s="310" t="s">
        <v>68</v>
      </c>
      <c r="AY1735" s="311" t="s">
        <v>177</v>
      </c>
    </row>
    <row r="1736" spans="2:65" s="302" customFormat="1">
      <c r="B1736" s="301"/>
      <c r="D1736" s="297" t="s">
        <v>188</v>
      </c>
      <c r="E1736" s="303" t="s">
        <v>5</v>
      </c>
      <c r="F1736" s="304" t="s">
        <v>2431</v>
      </c>
      <c r="H1736" s="305">
        <v>25.93</v>
      </c>
      <c r="L1736" s="301"/>
      <c r="M1736" s="306"/>
      <c r="N1736" s="307"/>
      <c r="O1736" s="307"/>
      <c r="P1736" s="307"/>
      <c r="Q1736" s="307"/>
      <c r="R1736" s="307"/>
      <c r="S1736" s="307"/>
      <c r="T1736" s="308"/>
      <c r="AT1736" s="303" t="s">
        <v>188</v>
      </c>
      <c r="AU1736" s="303" t="s">
        <v>77</v>
      </c>
      <c r="AV1736" s="302" t="s">
        <v>77</v>
      </c>
      <c r="AW1736" s="302" t="s">
        <v>31</v>
      </c>
      <c r="AX1736" s="302" t="s">
        <v>68</v>
      </c>
      <c r="AY1736" s="303" t="s">
        <v>177</v>
      </c>
    </row>
    <row r="1737" spans="2:65" s="310" customFormat="1">
      <c r="B1737" s="309"/>
      <c r="D1737" s="297" t="s">
        <v>188</v>
      </c>
      <c r="E1737" s="311" t="s">
        <v>5</v>
      </c>
      <c r="F1737" s="312" t="s">
        <v>739</v>
      </c>
      <c r="H1737" s="311" t="s">
        <v>5</v>
      </c>
      <c r="L1737" s="309"/>
      <c r="M1737" s="313"/>
      <c r="N1737" s="314"/>
      <c r="O1737" s="314"/>
      <c r="P1737" s="314"/>
      <c r="Q1737" s="314"/>
      <c r="R1737" s="314"/>
      <c r="S1737" s="314"/>
      <c r="T1737" s="315"/>
      <c r="AT1737" s="311" t="s">
        <v>188</v>
      </c>
      <c r="AU1737" s="311" t="s">
        <v>77</v>
      </c>
      <c r="AV1737" s="310" t="s">
        <v>75</v>
      </c>
      <c r="AW1737" s="310" t="s">
        <v>31</v>
      </c>
      <c r="AX1737" s="310" t="s">
        <v>68</v>
      </c>
      <c r="AY1737" s="311" t="s">
        <v>177</v>
      </c>
    </row>
    <row r="1738" spans="2:65" s="302" customFormat="1">
      <c r="B1738" s="301"/>
      <c r="D1738" s="297" t="s">
        <v>188</v>
      </c>
      <c r="E1738" s="303" t="s">
        <v>5</v>
      </c>
      <c r="F1738" s="304" t="s">
        <v>2432</v>
      </c>
      <c r="H1738" s="305">
        <v>9.08</v>
      </c>
      <c r="L1738" s="301"/>
      <c r="M1738" s="306"/>
      <c r="N1738" s="307"/>
      <c r="O1738" s="307"/>
      <c r="P1738" s="307"/>
      <c r="Q1738" s="307"/>
      <c r="R1738" s="307"/>
      <c r="S1738" s="307"/>
      <c r="T1738" s="308"/>
      <c r="AT1738" s="303" t="s">
        <v>188</v>
      </c>
      <c r="AU1738" s="303" t="s">
        <v>77</v>
      </c>
      <c r="AV1738" s="302" t="s">
        <v>77</v>
      </c>
      <c r="AW1738" s="302" t="s">
        <v>31</v>
      </c>
      <c r="AX1738" s="302" t="s">
        <v>68</v>
      </c>
      <c r="AY1738" s="303" t="s">
        <v>177</v>
      </c>
    </row>
    <row r="1739" spans="2:65" s="310" customFormat="1">
      <c r="B1739" s="309"/>
      <c r="D1739" s="297" t="s">
        <v>188</v>
      </c>
      <c r="E1739" s="311" t="s">
        <v>5</v>
      </c>
      <c r="F1739" s="312" t="s">
        <v>612</v>
      </c>
      <c r="H1739" s="311" t="s">
        <v>5</v>
      </c>
      <c r="L1739" s="309"/>
      <c r="M1739" s="313"/>
      <c r="N1739" s="314"/>
      <c r="O1739" s="314"/>
      <c r="P1739" s="314"/>
      <c r="Q1739" s="314"/>
      <c r="R1739" s="314"/>
      <c r="S1739" s="314"/>
      <c r="T1739" s="315"/>
      <c r="AT1739" s="311" t="s">
        <v>188</v>
      </c>
      <c r="AU1739" s="311" t="s">
        <v>77</v>
      </c>
      <c r="AV1739" s="310" t="s">
        <v>75</v>
      </c>
      <c r="AW1739" s="310" t="s">
        <v>31</v>
      </c>
      <c r="AX1739" s="310" t="s">
        <v>68</v>
      </c>
      <c r="AY1739" s="311" t="s">
        <v>177</v>
      </c>
    </row>
    <row r="1740" spans="2:65" s="317" customFormat="1">
      <c r="B1740" s="316"/>
      <c r="D1740" s="297" t="s">
        <v>188</v>
      </c>
      <c r="E1740" s="318" t="s">
        <v>5</v>
      </c>
      <c r="F1740" s="319" t="s">
        <v>191</v>
      </c>
      <c r="H1740" s="320">
        <v>467.84</v>
      </c>
      <c r="L1740" s="316"/>
      <c r="M1740" s="321"/>
      <c r="N1740" s="322"/>
      <c r="O1740" s="322"/>
      <c r="P1740" s="322"/>
      <c r="Q1740" s="322"/>
      <c r="R1740" s="322"/>
      <c r="S1740" s="322"/>
      <c r="T1740" s="323"/>
      <c r="AT1740" s="318" t="s">
        <v>188</v>
      </c>
      <c r="AU1740" s="318" t="s">
        <v>77</v>
      </c>
      <c r="AV1740" s="317" t="s">
        <v>184</v>
      </c>
      <c r="AW1740" s="317" t="s">
        <v>31</v>
      </c>
      <c r="AX1740" s="317" t="s">
        <v>75</v>
      </c>
      <c r="AY1740" s="318" t="s">
        <v>177</v>
      </c>
    </row>
    <row r="1741" spans="2:65" s="921" customFormat="1" ht="38.25" customHeight="1">
      <c r="B1741" s="207"/>
      <c r="C1741" s="286" t="s">
        <v>2433</v>
      </c>
      <c r="D1741" s="286" t="s">
        <v>179</v>
      </c>
      <c r="E1741" s="287" t="s">
        <v>2434</v>
      </c>
      <c r="F1741" s="288" t="s">
        <v>2435</v>
      </c>
      <c r="G1741" s="289" t="s">
        <v>422</v>
      </c>
      <c r="H1741" s="290">
        <v>0.79500000000000004</v>
      </c>
      <c r="I1741" s="926"/>
      <c r="J1741" s="291">
        <f>ROUND(I1741*H1741,2)</f>
        <v>0</v>
      </c>
      <c r="K1741" s="288" t="s">
        <v>183</v>
      </c>
      <c r="L1741" s="207"/>
      <c r="M1741" s="292" t="s">
        <v>5</v>
      </c>
      <c r="N1741" s="293" t="s">
        <v>39</v>
      </c>
      <c r="O1741" s="294">
        <v>1.375</v>
      </c>
      <c r="P1741" s="294">
        <f>O1741*H1741</f>
        <v>1.0931250000000001</v>
      </c>
      <c r="Q1741" s="294">
        <v>0</v>
      </c>
      <c r="R1741" s="294">
        <f>Q1741*H1741</f>
        <v>0</v>
      </c>
      <c r="S1741" s="294">
        <v>0</v>
      </c>
      <c r="T1741" s="295">
        <f>S1741*H1741</f>
        <v>0</v>
      </c>
      <c r="AR1741" s="196" t="s">
        <v>278</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278</v>
      </c>
      <c r="BM1741" s="196" t="s">
        <v>2436</v>
      </c>
    </row>
    <row r="1742" spans="2:65" s="921" customFormat="1" ht="121.5">
      <c r="B1742" s="207"/>
      <c r="D1742" s="297" t="s">
        <v>186</v>
      </c>
      <c r="F1742" s="298" t="s">
        <v>2236</v>
      </c>
      <c r="L1742" s="207"/>
      <c r="M1742" s="299"/>
      <c r="N1742" s="925"/>
      <c r="O1742" s="925"/>
      <c r="P1742" s="925"/>
      <c r="Q1742" s="925"/>
      <c r="R1742" s="925"/>
      <c r="S1742" s="925"/>
      <c r="T1742" s="300"/>
      <c r="AT1742" s="196" t="s">
        <v>186</v>
      </c>
      <c r="AU1742" s="196" t="s">
        <v>77</v>
      </c>
    </row>
    <row r="1743" spans="2:65" s="274" customFormat="1" ht="29.85" customHeight="1">
      <c r="B1743" s="273"/>
      <c r="D1743" s="275" t="s">
        <v>67</v>
      </c>
      <c r="E1743" s="284" t="s">
        <v>2437</v>
      </c>
      <c r="F1743" s="284" t="s">
        <v>2438</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21" customFormat="1" ht="25.5" customHeight="1">
      <c r="B1744" s="207"/>
      <c r="C1744" s="286" t="s">
        <v>2439</v>
      </c>
      <c r="D1744" s="286" t="s">
        <v>179</v>
      </c>
      <c r="E1744" s="287" t="s">
        <v>2440</v>
      </c>
      <c r="F1744" s="288" t="s">
        <v>2441</v>
      </c>
      <c r="G1744" s="289" t="s">
        <v>182</v>
      </c>
      <c r="H1744" s="290">
        <v>416.59699999999998</v>
      </c>
      <c r="I1744" s="926"/>
      <c r="J1744" s="291">
        <f>ROUND(I1744*H1744,2)</f>
        <v>0</v>
      </c>
      <c r="K1744" s="288" t="s">
        <v>183</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278</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278</v>
      </c>
      <c r="BM1744" s="196" t="s">
        <v>2442</v>
      </c>
    </row>
    <row r="1745" spans="2:51" s="302" customFormat="1">
      <c r="B1745" s="301"/>
      <c r="D1745" s="297" t="s">
        <v>188</v>
      </c>
      <c r="E1745" s="303" t="s">
        <v>5</v>
      </c>
      <c r="F1745" s="304" t="s">
        <v>2443</v>
      </c>
      <c r="H1745" s="305">
        <v>33.700000000000003</v>
      </c>
      <c r="L1745" s="301"/>
      <c r="M1745" s="306"/>
      <c r="N1745" s="307"/>
      <c r="O1745" s="307"/>
      <c r="P1745" s="307"/>
      <c r="Q1745" s="307"/>
      <c r="R1745" s="307"/>
      <c r="S1745" s="307"/>
      <c r="T1745" s="308"/>
      <c r="AT1745" s="303" t="s">
        <v>188</v>
      </c>
      <c r="AU1745" s="303" t="s">
        <v>77</v>
      </c>
      <c r="AV1745" s="302" t="s">
        <v>77</v>
      </c>
      <c r="AW1745" s="302" t="s">
        <v>31</v>
      </c>
      <c r="AX1745" s="302" t="s">
        <v>68</v>
      </c>
      <c r="AY1745" s="303" t="s">
        <v>177</v>
      </c>
    </row>
    <row r="1746" spans="2:51" s="310" customFormat="1">
      <c r="B1746" s="309"/>
      <c r="D1746" s="297" t="s">
        <v>188</v>
      </c>
      <c r="E1746" s="311" t="s">
        <v>5</v>
      </c>
      <c r="F1746" s="312" t="s">
        <v>2444</v>
      </c>
      <c r="H1746" s="311" t="s">
        <v>5</v>
      </c>
      <c r="L1746" s="309"/>
      <c r="M1746" s="313"/>
      <c r="N1746" s="314"/>
      <c r="O1746" s="314"/>
      <c r="P1746" s="314"/>
      <c r="Q1746" s="314"/>
      <c r="R1746" s="314"/>
      <c r="S1746" s="314"/>
      <c r="T1746" s="315"/>
      <c r="AT1746" s="311" t="s">
        <v>188</v>
      </c>
      <c r="AU1746" s="311" t="s">
        <v>77</v>
      </c>
      <c r="AV1746" s="310" t="s">
        <v>75</v>
      </c>
      <c r="AW1746" s="310" t="s">
        <v>31</v>
      </c>
      <c r="AX1746" s="310" t="s">
        <v>68</v>
      </c>
      <c r="AY1746" s="311" t="s">
        <v>177</v>
      </c>
    </row>
    <row r="1747" spans="2:51" s="302" customFormat="1">
      <c r="B1747" s="301"/>
      <c r="D1747" s="297" t="s">
        <v>188</v>
      </c>
      <c r="E1747" s="303" t="s">
        <v>5</v>
      </c>
      <c r="F1747" s="304" t="s">
        <v>2445</v>
      </c>
      <c r="H1747" s="305">
        <v>34.299999999999997</v>
      </c>
      <c r="L1747" s="301"/>
      <c r="M1747" s="306"/>
      <c r="N1747" s="307"/>
      <c r="O1747" s="307"/>
      <c r="P1747" s="307"/>
      <c r="Q1747" s="307"/>
      <c r="R1747" s="307"/>
      <c r="S1747" s="307"/>
      <c r="T1747" s="308"/>
      <c r="AT1747" s="303" t="s">
        <v>188</v>
      </c>
      <c r="AU1747" s="303" t="s">
        <v>77</v>
      </c>
      <c r="AV1747" s="302" t="s">
        <v>77</v>
      </c>
      <c r="AW1747" s="302" t="s">
        <v>31</v>
      </c>
      <c r="AX1747" s="302" t="s">
        <v>68</v>
      </c>
      <c r="AY1747" s="303" t="s">
        <v>177</v>
      </c>
    </row>
    <row r="1748" spans="2:51" s="310" customFormat="1">
      <c r="B1748" s="309"/>
      <c r="D1748" s="297" t="s">
        <v>188</v>
      </c>
      <c r="E1748" s="311" t="s">
        <v>5</v>
      </c>
      <c r="F1748" s="312" t="s">
        <v>2446</v>
      </c>
      <c r="H1748" s="311" t="s">
        <v>5</v>
      </c>
      <c r="L1748" s="309"/>
      <c r="M1748" s="313"/>
      <c r="N1748" s="314"/>
      <c r="O1748" s="314"/>
      <c r="P1748" s="314"/>
      <c r="Q1748" s="314"/>
      <c r="R1748" s="314"/>
      <c r="S1748" s="314"/>
      <c r="T1748" s="315"/>
      <c r="AT1748" s="311" t="s">
        <v>188</v>
      </c>
      <c r="AU1748" s="311" t="s">
        <v>77</v>
      </c>
      <c r="AV1748" s="310" t="s">
        <v>75</v>
      </c>
      <c r="AW1748" s="310" t="s">
        <v>31</v>
      </c>
      <c r="AX1748" s="310" t="s">
        <v>68</v>
      </c>
      <c r="AY1748" s="311" t="s">
        <v>177</v>
      </c>
    </row>
    <row r="1749" spans="2:51" s="302" customFormat="1">
      <c r="B1749" s="301"/>
      <c r="D1749" s="297" t="s">
        <v>188</v>
      </c>
      <c r="E1749" s="303" t="s">
        <v>5</v>
      </c>
      <c r="F1749" s="304" t="s">
        <v>2447</v>
      </c>
      <c r="H1749" s="305">
        <v>33.6</v>
      </c>
      <c r="L1749" s="301"/>
      <c r="M1749" s="306"/>
      <c r="N1749" s="307"/>
      <c r="O1749" s="307"/>
      <c r="P1749" s="307"/>
      <c r="Q1749" s="307"/>
      <c r="R1749" s="307"/>
      <c r="S1749" s="307"/>
      <c r="T1749" s="308"/>
      <c r="AT1749" s="303" t="s">
        <v>188</v>
      </c>
      <c r="AU1749" s="303" t="s">
        <v>77</v>
      </c>
      <c r="AV1749" s="302" t="s">
        <v>77</v>
      </c>
      <c r="AW1749" s="302" t="s">
        <v>31</v>
      </c>
      <c r="AX1749" s="302" t="s">
        <v>68</v>
      </c>
      <c r="AY1749" s="303" t="s">
        <v>177</v>
      </c>
    </row>
    <row r="1750" spans="2:51" s="310" customFormat="1">
      <c r="B1750" s="309"/>
      <c r="D1750" s="297" t="s">
        <v>188</v>
      </c>
      <c r="E1750" s="311" t="s">
        <v>5</v>
      </c>
      <c r="F1750" s="312" t="s">
        <v>2448</v>
      </c>
      <c r="H1750" s="311" t="s">
        <v>5</v>
      </c>
      <c r="L1750" s="309"/>
      <c r="M1750" s="313"/>
      <c r="N1750" s="314"/>
      <c r="O1750" s="314"/>
      <c r="P1750" s="314"/>
      <c r="Q1750" s="314"/>
      <c r="R1750" s="314"/>
      <c r="S1750" s="314"/>
      <c r="T1750" s="315"/>
      <c r="AT1750" s="311" t="s">
        <v>188</v>
      </c>
      <c r="AU1750" s="311" t="s">
        <v>77</v>
      </c>
      <c r="AV1750" s="310" t="s">
        <v>75</v>
      </c>
      <c r="AW1750" s="310" t="s">
        <v>31</v>
      </c>
      <c r="AX1750" s="310" t="s">
        <v>68</v>
      </c>
      <c r="AY1750" s="311" t="s">
        <v>177</v>
      </c>
    </row>
    <row r="1751" spans="2:51" s="302" customFormat="1">
      <c r="B1751" s="301"/>
      <c r="D1751" s="297" t="s">
        <v>188</v>
      </c>
      <c r="E1751" s="303" t="s">
        <v>5</v>
      </c>
      <c r="F1751" s="304" t="s">
        <v>2449</v>
      </c>
      <c r="H1751" s="305">
        <v>14.8</v>
      </c>
      <c r="L1751" s="301"/>
      <c r="M1751" s="306"/>
      <c r="N1751" s="307"/>
      <c r="O1751" s="307"/>
      <c r="P1751" s="307"/>
      <c r="Q1751" s="307"/>
      <c r="R1751" s="307"/>
      <c r="S1751" s="307"/>
      <c r="T1751" s="308"/>
      <c r="AT1751" s="303" t="s">
        <v>188</v>
      </c>
      <c r="AU1751" s="303" t="s">
        <v>77</v>
      </c>
      <c r="AV1751" s="302" t="s">
        <v>77</v>
      </c>
      <c r="AW1751" s="302" t="s">
        <v>31</v>
      </c>
      <c r="AX1751" s="302" t="s">
        <v>68</v>
      </c>
      <c r="AY1751" s="303" t="s">
        <v>177</v>
      </c>
    </row>
    <row r="1752" spans="2:51" s="310" customFormat="1">
      <c r="B1752" s="309"/>
      <c r="D1752" s="297" t="s">
        <v>188</v>
      </c>
      <c r="E1752" s="311" t="s">
        <v>5</v>
      </c>
      <c r="F1752" s="312" t="s">
        <v>2450</v>
      </c>
      <c r="H1752" s="311" t="s">
        <v>5</v>
      </c>
      <c r="L1752" s="309"/>
      <c r="M1752" s="313"/>
      <c r="N1752" s="314"/>
      <c r="O1752" s="314"/>
      <c r="P1752" s="314"/>
      <c r="Q1752" s="314"/>
      <c r="R1752" s="314"/>
      <c r="S1752" s="314"/>
      <c r="T1752" s="315"/>
      <c r="AT1752" s="311" t="s">
        <v>188</v>
      </c>
      <c r="AU1752" s="311" t="s">
        <v>77</v>
      </c>
      <c r="AV1752" s="310" t="s">
        <v>75</v>
      </c>
      <c r="AW1752" s="310" t="s">
        <v>31</v>
      </c>
      <c r="AX1752" s="310" t="s">
        <v>68</v>
      </c>
      <c r="AY1752" s="311" t="s">
        <v>177</v>
      </c>
    </row>
    <row r="1753" spans="2:51" s="310" customFormat="1">
      <c r="B1753" s="309"/>
      <c r="D1753" s="297" t="s">
        <v>188</v>
      </c>
      <c r="E1753" s="311" t="s">
        <v>5</v>
      </c>
      <c r="F1753" s="312" t="s">
        <v>736</v>
      </c>
      <c r="H1753" s="311" t="s">
        <v>5</v>
      </c>
      <c r="L1753" s="309"/>
      <c r="M1753" s="313"/>
      <c r="N1753" s="314"/>
      <c r="O1753" s="314"/>
      <c r="P1753" s="314"/>
      <c r="Q1753" s="314"/>
      <c r="R1753" s="314"/>
      <c r="S1753" s="314"/>
      <c r="T1753" s="315"/>
      <c r="AT1753" s="311" t="s">
        <v>188</v>
      </c>
      <c r="AU1753" s="311" t="s">
        <v>77</v>
      </c>
      <c r="AV1753" s="310" t="s">
        <v>75</v>
      </c>
      <c r="AW1753" s="310" t="s">
        <v>31</v>
      </c>
      <c r="AX1753" s="310" t="s">
        <v>68</v>
      </c>
      <c r="AY1753" s="311" t="s">
        <v>177</v>
      </c>
    </row>
    <row r="1754" spans="2:51" s="302" customFormat="1">
      <c r="B1754" s="301"/>
      <c r="D1754" s="297" t="s">
        <v>188</v>
      </c>
      <c r="E1754" s="303" t="s">
        <v>5</v>
      </c>
      <c r="F1754" s="304" t="s">
        <v>2451</v>
      </c>
      <c r="H1754" s="305">
        <v>41.3</v>
      </c>
      <c r="L1754" s="301"/>
      <c r="M1754" s="306"/>
      <c r="N1754" s="307"/>
      <c r="O1754" s="307"/>
      <c r="P1754" s="307"/>
      <c r="Q1754" s="307"/>
      <c r="R1754" s="307"/>
      <c r="S1754" s="307"/>
      <c r="T1754" s="308"/>
      <c r="AT1754" s="303" t="s">
        <v>188</v>
      </c>
      <c r="AU1754" s="303" t="s">
        <v>77</v>
      </c>
      <c r="AV1754" s="302" t="s">
        <v>77</v>
      </c>
      <c r="AW1754" s="302" t="s">
        <v>31</v>
      </c>
      <c r="AX1754" s="302" t="s">
        <v>68</v>
      </c>
      <c r="AY1754" s="303" t="s">
        <v>177</v>
      </c>
    </row>
    <row r="1755" spans="2:51" s="310" customFormat="1">
      <c r="B1755" s="309"/>
      <c r="D1755" s="297" t="s">
        <v>188</v>
      </c>
      <c r="E1755" s="311" t="s">
        <v>5</v>
      </c>
      <c r="F1755" s="312" t="s">
        <v>2452</v>
      </c>
      <c r="H1755" s="311" t="s">
        <v>5</v>
      </c>
      <c r="L1755" s="309"/>
      <c r="M1755" s="313"/>
      <c r="N1755" s="314"/>
      <c r="O1755" s="314"/>
      <c r="P1755" s="314"/>
      <c r="Q1755" s="314"/>
      <c r="R1755" s="314"/>
      <c r="S1755" s="314"/>
      <c r="T1755" s="315"/>
      <c r="AT1755" s="311" t="s">
        <v>188</v>
      </c>
      <c r="AU1755" s="311" t="s">
        <v>77</v>
      </c>
      <c r="AV1755" s="310" t="s">
        <v>75</v>
      </c>
      <c r="AW1755" s="310" t="s">
        <v>31</v>
      </c>
      <c r="AX1755" s="310" t="s">
        <v>68</v>
      </c>
      <c r="AY1755" s="311" t="s">
        <v>177</v>
      </c>
    </row>
    <row r="1756" spans="2:51" s="302" customFormat="1">
      <c r="B1756" s="301"/>
      <c r="D1756" s="297" t="s">
        <v>188</v>
      </c>
      <c r="E1756" s="303" t="s">
        <v>5</v>
      </c>
      <c r="F1756" s="304" t="s">
        <v>2453</v>
      </c>
      <c r="H1756" s="305">
        <v>54.307000000000002</v>
      </c>
      <c r="L1756" s="301"/>
      <c r="M1756" s="306"/>
      <c r="N1756" s="307"/>
      <c r="O1756" s="307"/>
      <c r="P1756" s="307"/>
      <c r="Q1756" s="307"/>
      <c r="R1756" s="307"/>
      <c r="S1756" s="307"/>
      <c r="T1756" s="308"/>
      <c r="AT1756" s="303" t="s">
        <v>188</v>
      </c>
      <c r="AU1756" s="303" t="s">
        <v>77</v>
      </c>
      <c r="AV1756" s="302" t="s">
        <v>77</v>
      </c>
      <c r="AW1756" s="302" t="s">
        <v>31</v>
      </c>
      <c r="AX1756" s="302" t="s">
        <v>68</v>
      </c>
      <c r="AY1756" s="303" t="s">
        <v>177</v>
      </c>
    </row>
    <row r="1757" spans="2:51" s="310" customFormat="1">
      <c r="B1757" s="309"/>
      <c r="D1757" s="297" t="s">
        <v>188</v>
      </c>
      <c r="E1757" s="311" t="s">
        <v>5</v>
      </c>
      <c r="F1757" s="312" t="s">
        <v>2454</v>
      </c>
      <c r="H1757" s="311" t="s">
        <v>5</v>
      </c>
      <c r="L1757" s="309"/>
      <c r="M1757" s="313"/>
      <c r="N1757" s="314"/>
      <c r="O1757" s="314"/>
      <c r="P1757" s="314"/>
      <c r="Q1757" s="314"/>
      <c r="R1757" s="314"/>
      <c r="S1757" s="314"/>
      <c r="T1757" s="315"/>
      <c r="AT1757" s="311" t="s">
        <v>188</v>
      </c>
      <c r="AU1757" s="311" t="s">
        <v>77</v>
      </c>
      <c r="AV1757" s="310" t="s">
        <v>75</v>
      </c>
      <c r="AW1757" s="310" t="s">
        <v>31</v>
      </c>
      <c r="AX1757" s="310" t="s">
        <v>68</v>
      </c>
      <c r="AY1757" s="311" t="s">
        <v>177</v>
      </c>
    </row>
    <row r="1758" spans="2:51" s="302" customFormat="1">
      <c r="B1758" s="301"/>
      <c r="D1758" s="297" t="s">
        <v>188</v>
      </c>
      <c r="E1758" s="303" t="s">
        <v>5</v>
      </c>
      <c r="F1758" s="304" t="s">
        <v>2455</v>
      </c>
      <c r="H1758" s="305">
        <v>14.4</v>
      </c>
      <c r="L1758" s="301"/>
      <c r="M1758" s="306"/>
      <c r="N1758" s="307"/>
      <c r="O1758" s="307"/>
      <c r="P1758" s="307"/>
      <c r="Q1758" s="307"/>
      <c r="R1758" s="307"/>
      <c r="S1758" s="307"/>
      <c r="T1758" s="308"/>
      <c r="AT1758" s="303" t="s">
        <v>188</v>
      </c>
      <c r="AU1758" s="303" t="s">
        <v>77</v>
      </c>
      <c r="AV1758" s="302" t="s">
        <v>77</v>
      </c>
      <c r="AW1758" s="302" t="s">
        <v>31</v>
      </c>
      <c r="AX1758" s="302" t="s">
        <v>68</v>
      </c>
      <c r="AY1758" s="303" t="s">
        <v>177</v>
      </c>
    </row>
    <row r="1759" spans="2:51" s="310" customFormat="1">
      <c r="B1759" s="309"/>
      <c r="D1759" s="297" t="s">
        <v>188</v>
      </c>
      <c r="E1759" s="311" t="s">
        <v>5</v>
      </c>
      <c r="F1759" s="312" t="s">
        <v>2456</v>
      </c>
      <c r="H1759" s="311" t="s">
        <v>5</v>
      </c>
      <c r="L1759" s="309"/>
      <c r="M1759" s="313"/>
      <c r="N1759" s="314"/>
      <c r="O1759" s="314"/>
      <c r="P1759" s="314"/>
      <c r="Q1759" s="314"/>
      <c r="R1759" s="314"/>
      <c r="S1759" s="314"/>
      <c r="T1759" s="315"/>
      <c r="AT1759" s="311" t="s">
        <v>188</v>
      </c>
      <c r="AU1759" s="311" t="s">
        <v>77</v>
      </c>
      <c r="AV1759" s="310" t="s">
        <v>75</v>
      </c>
      <c r="AW1759" s="310" t="s">
        <v>31</v>
      </c>
      <c r="AX1759" s="310" t="s">
        <v>68</v>
      </c>
      <c r="AY1759" s="311" t="s">
        <v>177</v>
      </c>
    </row>
    <row r="1760" spans="2:51" s="302" customFormat="1">
      <c r="B1760" s="301"/>
      <c r="D1760" s="297" t="s">
        <v>188</v>
      </c>
      <c r="E1760" s="303" t="s">
        <v>5</v>
      </c>
      <c r="F1760" s="304" t="s">
        <v>2457</v>
      </c>
      <c r="H1760" s="305">
        <v>45.89</v>
      </c>
      <c r="L1760" s="301"/>
      <c r="M1760" s="306"/>
      <c r="N1760" s="307"/>
      <c r="O1760" s="307"/>
      <c r="P1760" s="307"/>
      <c r="Q1760" s="307"/>
      <c r="R1760" s="307"/>
      <c r="S1760" s="307"/>
      <c r="T1760" s="308"/>
      <c r="AT1760" s="303" t="s">
        <v>188</v>
      </c>
      <c r="AU1760" s="303" t="s">
        <v>77</v>
      </c>
      <c r="AV1760" s="302" t="s">
        <v>77</v>
      </c>
      <c r="AW1760" s="302" t="s">
        <v>31</v>
      </c>
      <c r="AX1760" s="302" t="s">
        <v>68</v>
      </c>
      <c r="AY1760" s="303" t="s">
        <v>177</v>
      </c>
    </row>
    <row r="1761" spans="2:65" s="310" customFormat="1">
      <c r="B1761" s="309"/>
      <c r="D1761" s="297" t="s">
        <v>188</v>
      </c>
      <c r="E1761" s="311" t="s">
        <v>5</v>
      </c>
      <c r="F1761" s="312" t="s">
        <v>2458</v>
      </c>
      <c r="H1761" s="311" t="s">
        <v>5</v>
      </c>
      <c r="L1761" s="309"/>
      <c r="M1761" s="313"/>
      <c r="N1761" s="314"/>
      <c r="O1761" s="314"/>
      <c r="P1761" s="314"/>
      <c r="Q1761" s="314"/>
      <c r="R1761" s="314"/>
      <c r="S1761" s="314"/>
      <c r="T1761" s="315"/>
      <c r="AT1761" s="311" t="s">
        <v>188</v>
      </c>
      <c r="AU1761" s="311" t="s">
        <v>77</v>
      </c>
      <c r="AV1761" s="310" t="s">
        <v>75</v>
      </c>
      <c r="AW1761" s="310" t="s">
        <v>31</v>
      </c>
      <c r="AX1761" s="310" t="s">
        <v>68</v>
      </c>
      <c r="AY1761" s="311" t="s">
        <v>177</v>
      </c>
    </row>
    <row r="1762" spans="2:65" s="302" customFormat="1">
      <c r="B1762" s="301"/>
      <c r="D1762" s="297" t="s">
        <v>188</v>
      </c>
      <c r="E1762" s="303" t="s">
        <v>5</v>
      </c>
      <c r="F1762" s="304" t="s">
        <v>2459</v>
      </c>
      <c r="H1762" s="305">
        <v>17</v>
      </c>
      <c r="L1762" s="301"/>
      <c r="M1762" s="306"/>
      <c r="N1762" s="307"/>
      <c r="O1762" s="307"/>
      <c r="P1762" s="307"/>
      <c r="Q1762" s="307"/>
      <c r="R1762" s="307"/>
      <c r="S1762" s="307"/>
      <c r="T1762" s="308"/>
      <c r="AT1762" s="303" t="s">
        <v>188</v>
      </c>
      <c r="AU1762" s="303" t="s">
        <v>77</v>
      </c>
      <c r="AV1762" s="302" t="s">
        <v>77</v>
      </c>
      <c r="AW1762" s="302" t="s">
        <v>31</v>
      </c>
      <c r="AX1762" s="302" t="s">
        <v>68</v>
      </c>
      <c r="AY1762" s="303" t="s">
        <v>177</v>
      </c>
    </row>
    <row r="1763" spans="2:65" s="310" customFormat="1">
      <c r="B1763" s="309"/>
      <c r="D1763" s="297" t="s">
        <v>188</v>
      </c>
      <c r="E1763" s="311" t="s">
        <v>5</v>
      </c>
      <c r="F1763" s="312" t="s">
        <v>2460</v>
      </c>
      <c r="H1763" s="311" t="s">
        <v>5</v>
      </c>
      <c r="L1763" s="309"/>
      <c r="M1763" s="313"/>
      <c r="N1763" s="314"/>
      <c r="O1763" s="314"/>
      <c r="P1763" s="314"/>
      <c r="Q1763" s="314"/>
      <c r="R1763" s="314"/>
      <c r="S1763" s="314"/>
      <c r="T1763" s="315"/>
      <c r="AT1763" s="311" t="s">
        <v>188</v>
      </c>
      <c r="AU1763" s="311" t="s">
        <v>77</v>
      </c>
      <c r="AV1763" s="310" t="s">
        <v>75</v>
      </c>
      <c r="AW1763" s="310" t="s">
        <v>31</v>
      </c>
      <c r="AX1763" s="310" t="s">
        <v>68</v>
      </c>
      <c r="AY1763" s="311" t="s">
        <v>177</v>
      </c>
    </row>
    <row r="1764" spans="2:65" s="302" customFormat="1">
      <c r="B1764" s="301"/>
      <c r="D1764" s="297" t="s">
        <v>188</v>
      </c>
      <c r="E1764" s="303" t="s">
        <v>5</v>
      </c>
      <c r="F1764" s="304" t="s">
        <v>2461</v>
      </c>
      <c r="H1764" s="305">
        <v>44</v>
      </c>
      <c r="L1764" s="301"/>
      <c r="M1764" s="306"/>
      <c r="N1764" s="307"/>
      <c r="O1764" s="307"/>
      <c r="P1764" s="307"/>
      <c r="Q1764" s="307"/>
      <c r="R1764" s="307"/>
      <c r="S1764" s="307"/>
      <c r="T1764" s="308"/>
      <c r="AT1764" s="303" t="s">
        <v>188</v>
      </c>
      <c r="AU1764" s="303" t="s">
        <v>77</v>
      </c>
      <c r="AV1764" s="302" t="s">
        <v>77</v>
      </c>
      <c r="AW1764" s="302" t="s">
        <v>31</v>
      </c>
      <c r="AX1764" s="302" t="s">
        <v>68</v>
      </c>
      <c r="AY1764" s="303" t="s">
        <v>177</v>
      </c>
    </row>
    <row r="1765" spans="2:65" s="310" customFormat="1">
      <c r="B1765" s="309"/>
      <c r="D1765" s="297" t="s">
        <v>188</v>
      </c>
      <c r="E1765" s="311" t="s">
        <v>5</v>
      </c>
      <c r="F1765" s="312" t="s">
        <v>2462</v>
      </c>
      <c r="H1765" s="311" t="s">
        <v>5</v>
      </c>
      <c r="L1765" s="309"/>
      <c r="M1765" s="313"/>
      <c r="N1765" s="314"/>
      <c r="O1765" s="314"/>
      <c r="P1765" s="314"/>
      <c r="Q1765" s="314"/>
      <c r="R1765" s="314"/>
      <c r="S1765" s="314"/>
      <c r="T1765" s="315"/>
      <c r="AT1765" s="311" t="s">
        <v>188</v>
      </c>
      <c r="AU1765" s="311" t="s">
        <v>77</v>
      </c>
      <c r="AV1765" s="310" t="s">
        <v>75</v>
      </c>
      <c r="AW1765" s="310" t="s">
        <v>31</v>
      </c>
      <c r="AX1765" s="310" t="s">
        <v>68</v>
      </c>
      <c r="AY1765" s="311" t="s">
        <v>177</v>
      </c>
    </row>
    <row r="1766" spans="2:65" s="310" customFormat="1">
      <c r="B1766" s="309"/>
      <c r="D1766" s="297" t="s">
        <v>188</v>
      </c>
      <c r="E1766" s="311" t="s">
        <v>5</v>
      </c>
      <c r="F1766" s="312" t="s">
        <v>739</v>
      </c>
      <c r="H1766" s="311" t="s">
        <v>5</v>
      </c>
      <c r="L1766" s="309"/>
      <c r="M1766" s="313"/>
      <c r="N1766" s="314"/>
      <c r="O1766" s="314"/>
      <c r="P1766" s="314"/>
      <c r="Q1766" s="314"/>
      <c r="R1766" s="314"/>
      <c r="S1766" s="314"/>
      <c r="T1766" s="315"/>
      <c r="AT1766" s="311" t="s">
        <v>188</v>
      </c>
      <c r="AU1766" s="311" t="s">
        <v>77</v>
      </c>
      <c r="AV1766" s="310" t="s">
        <v>75</v>
      </c>
      <c r="AW1766" s="310" t="s">
        <v>31</v>
      </c>
      <c r="AX1766" s="310" t="s">
        <v>68</v>
      </c>
      <c r="AY1766" s="311" t="s">
        <v>177</v>
      </c>
    </row>
    <row r="1767" spans="2:65" s="302" customFormat="1">
      <c r="B1767" s="301"/>
      <c r="D1767" s="297" t="s">
        <v>188</v>
      </c>
      <c r="E1767" s="303" t="s">
        <v>5</v>
      </c>
      <c r="F1767" s="304" t="s">
        <v>2463</v>
      </c>
      <c r="H1767" s="305">
        <v>29.8</v>
      </c>
      <c r="L1767" s="301"/>
      <c r="M1767" s="306"/>
      <c r="N1767" s="307"/>
      <c r="O1767" s="307"/>
      <c r="P1767" s="307"/>
      <c r="Q1767" s="307"/>
      <c r="R1767" s="307"/>
      <c r="S1767" s="307"/>
      <c r="T1767" s="308"/>
      <c r="AT1767" s="303" t="s">
        <v>188</v>
      </c>
      <c r="AU1767" s="303" t="s">
        <v>77</v>
      </c>
      <c r="AV1767" s="302" t="s">
        <v>77</v>
      </c>
      <c r="AW1767" s="302" t="s">
        <v>31</v>
      </c>
      <c r="AX1767" s="302" t="s">
        <v>68</v>
      </c>
      <c r="AY1767" s="303" t="s">
        <v>177</v>
      </c>
    </row>
    <row r="1768" spans="2:65" s="310" customFormat="1">
      <c r="B1768" s="309"/>
      <c r="D1768" s="297" t="s">
        <v>188</v>
      </c>
      <c r="E1768" s="311" t="s">
        <v>5</v>
      </c>
      <c r="F1768" s="312" t="s">
        <v>2464</v>
      </c>
      <c r="H1768" s="311" t="s">
        <v>5</v>
      </c>
      <c r="L1768" s="309"/>
      <c r="M1768" s="313"/>
      <c r="N1768" s="314"/>
      <c r="O1768" s="314"/>
      <c r="P1768" s="314"/>
      <c r="Q1768" s="314"/>
      <c r="R1768" s="314"/>
      <c r="S1768" s="314"/>
      <c r="T1768" s="315"/>
      <c r="AT1768" s="311" t="s">
        <v>188</v>
      </c>
      <c r="AU1768" s="311" t="s">
        <v>77</v>
      </c>
      <c r="AV1768" s="310" t="s">
        <v>75</v>
      </c>
      <c r="AW1768" s="310" t="s">
        <v>31</v>
      </c>
      <c r="AX1768" s="310" t="s">
        <v>68</v>
      </c>
      <c r="AY1768" s="311" t="s">
        <v>177</v>
      </c>
    </row>
    <row r="1769" spans="2:65" s="302" customFormat="1">
      <c r="B1769" s="301"/>
      <c r="D1769" s="297" t="s">
        <v>188</v>
      </c>
      <c r="E1769" s="303" t="s">
        <v>5</v>
      </c>
      <c r="F1769" s="304" t="s">
        <v>2465</v>
      </c>
      <c r="H1769" s="305">
        <v>53.5</v>
      </c>
      <c r="L1769" s="301"/>
      <c r="M1769" s="306"/>
      <c r="N1769" s="307"/>
      <c r="O1769" s="307"/>
      <c r="P1769" s="307"/>
      <c r="Q1769" s="307"/>
      <c r="R1769" s="307"/>
      <c r="S1769" s="307"/>
      <c r="T1769" s="308"/>
      <c r="AT1769" s="303" t="s">
        <v>188</v>
      </c>
      <c r="AU1769" s="303" t="s">
        <v>77</v>
      </c>
      <c r="AV1769" s="302" t="s">
        <v>77</v>
      </c>
      <c r="AW1769" s="302" t="s">
        <v>31</v>
      </c>
      <c r="AX1769" s="302" t="s">
        <v>68</v>
      </c>
      <c r="AY1769" s="303" t="s">
        <v>177</v>
      </c>
    </row>
    <row r="1770" spans="2:65" s="310" customFormat="1">
      <c r="B1770" s="309"/>
      <c r="D1770" s="297" t="s">
        <v>188</v>
      </c>
      <c r="E1770" s="311" t="s">
        <v>5</v>
      </c>
      <c r="F1770" s="312" t="s">
        <v>2466</v>
      </c>
      <c r="H1770" s="311" t="s">
        <v>5</v>
      </c>
      <c r="L1770" s="309"/>
      <c r="M1770" s="313"/>
      <c r="N1770" s="314"/>
      <c r="O1770" s="314"/>
      <c r="P1770" s="314"/>
      <c r="Q1770" s="314"/>
      <c r="R1770" s="314"/>
      <c r="S1770" s="314"/>
      <c r="T1770" s="315"/>
      <c r="AT1770" s="311" t="s">
        <v>188</v>
      </c>
      <c r="AU1770" s="311" t="s">
        <v>77</v>
      </c>
      <c r="AV1770" s="310" t="s">
        <v>75</v>
      </c>
      <c r="AW1770" s="310" t="s">
        <v>31</v>
      </c>
      <c r="AX1770" s="310" t="s">
        <v>68</v>
      </c>
      <c r="AY1770" s="311" t="s">
        <v>177</v>
      </c>
    </row>
    <row r="1771" spans="2:65" s="310" customFormat="1">
      <c r="B1771" s="309"/>
      <c r="D1771" s="297" t="s">
        <v>188</v>
      </c>
      <c r="E1771" s="311" t="s">
        <v>5</v>
      </c>
      <c r="F1771" s="312" t="s">
        <v>612</v>
      </c>
      <c r="H1771" s="311" t="s">
        <v>5</v>
      </c>
      <c r="L1771" s="309"/>
      <c r="M1771" s="313"/>
      <c r="N1771" s="314"/>
      <c r="O1771" s="314"/>
      <c r="P1771" s="314"/>
      <c r="Q1771" s="314"/>
      <c r="R1771" s="314"/>
      <c r="S1771" s="314"/>
      <c r="T1771" s="315"/>
      <c r="AT1771" s="311" t="s">
        <v>188</v>
      </c>
      <c r="AU1771" s="311" t="s">
        <v>77</v>
      </c>
      <c r="AV1771" s="310" t="s">
        <v>75</v>
      </c>
      <c r="AW1771" s="310" t="s">
        <v>31</v>
      </c>
      <c r="AX1771" s="310" t="s">
        <v>68</v>
      </c>
      <c r="AY1771" s="311" t="s">
        <v>177</v>
      </c>
    </row>
    <row r="1772" spans="2:65" s="317" customFormat="1">
      <c r="B1772" s="316"/>
      <c r="D1772" s="297" t="s">
        <v>188</v>
      </c>
      <c r="E1772" s="318" t="s">
        <v>5</v>
      </c>
      <c r="F1772" s="319" t="s">
        <v>191</v>
      </c>
      <c r="H1772" s="320">
        <v>416.59699999999998</v>
      </c>
      <c r="L1772" s="316"/>
      <c r="M1772" s="321"/>
      <c r="N1772" s="322"/>
      <c r="O1772" s="322"/>
      <c r="P1772" s="322"/>
      <c r="Q1772" s="322"/>
      <c r="R1772" s="322"/>
      <c r="S1772" s="322"/>
      <c r="T1772" s="323"/>
      <c r="AT1772" s="318" t="s">
        <v>188</v>
      </c>
      <c r="AU1772" s="318" t="s">
        <v>77</v>
      </c>
      <c r="AV1772" s="317" t="s">
        <v>184</v>
      </c>
      <c r="AW1772" s="317" t="s">
        <v>31</v>
      </c>
      <c r="AX1772" s="317" t="s">
        <v>75</v>
      </c>
      <c r="AY1772" s="318" t="s">
        <v>177</v>
      </c>
    </row>
    <row r="1773" spans="2:65" s="921" customFormat="1" ht="16.5" customHeight="1">
      <c r="B1773" s="207"/>
      <c r="C1773" s="324" t="s">
        <v>2467</v>
      </c>
      <c r="D1773" s="324" t="s">
        <v>440</v>
      </c>
      <c r="E1773" s="325" t="s">
        <v>2468</v>
      </c>
      <c r="F1773" s="326" t="s">
        <v>2469</v>
      </c>
      <c r="G1773" s="327" t="s">
        <v>182</v>
      </c>
      <c r="H1773" s="328">
        <v>458.25700000000001</v>
      </c>
      <c r="I1773" s="928"/>
      <c r="J1773" s="329">
        <f>ROUND(I1773*H1773,2)</f>
        <v>0</v>
      </c>
      <c r="K1773" s="326" t="s">
        <v>183</v>
      </c>
      <c r="L1773" s="330"/>
      <c r="M1773" s="331" t="s">
        <v>5</v>
      </c>
      <c r="N1773" s="332" t="s">
        <v>39</v>
      </c>
      <c r="O1773" s="294">
        <v>0</v>
      </c>
      <c r="P1773" s="294">
        <f>O1773*H1773</f>
        <v>0</v>
      </c>
      <c r="Q1773" s="294">
        <v>1.26E-2</v>
      </c>
      <c r="R1773" s="294">
        <f>Q1773*H1773</f>
        <v>5.7740381999999997</v>
      </c>
      <c r="S1773" s="294">
        <v>0</v>
      </c>
      <c r="T1773" s="295">
        <f>S1773*H1773</f>
        <v>0</v>
      </c>
      <c r="AR1773" s="196" t="s">
        <v>351</v>
      </c>
      <c r="AT1773" s="196" t="s">
        <v>440</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278</v>
      </c>
      <c r="BM1773" s="196" t="s">
        <v>2470</v>
      </c>
    </row>
    <row r="1774" spans="2:65" s="302" customFormat="1">
      <c r="B1774" s="301"/>
      <c r="D1774" s="297" t="s">
        <v>188</v>
      </c>
      <c r="F1774" s="304" t="s">
        <v>2471</v>
      </c>
      <c r="H1774" s="305">
        <v>458.25700000000001</v>
      </c>
      <c r="L1774" s="301"/>
      <c r="M1774" s="306"/>
      <c r="N1774" s="307"/>
      <c r="O1774" s="307"/>
      <c r="P1774" s="307"/>
      <c r="Q1774" s="307"/>
      <c r="R1774" s="307"/>
      <c r="S1774" s="307"/>
      <c r="T1774" s="308"/>
      <c r="AT1774" s="303" t="s">
        <v>188</v>
      </c>
      <c r="AU1774" s="303" t="s">
        <v>77</v>
      </c>
      <c r="AV1774" s="302" t="s">
        <v>77</v>
      </c>
      <c r="AW1774" s="302" t="s">
        <v>6</v>
      </c>
      <c r="AX1774" s="302" t="s">
        <v>75</v>
      </c>
      <c r="AY1774" s="303" t="s">
        <v>177</v>
      </c>
    </row>
    <row r="1775" spans="2:65" s="921" customFormat="1" ht="25.5" customHeight="1">
      <c r="B1775" s="207"/>
      <c r="C1775" s="286" t="s">
        <v>2472</v>
      </c>
      <c r="D1775" s="286" t="s">
        <v>179</v>
      </c>
      <c r="E1775" s="287" t="s">
        <v>2473</v>
      </c>
      <c r="F1775" s="288" t="s">
        <v>2474</v>
      </c>
      <c r="G1775" s="289" t="s">
        <v>906</v>
      </c>
      <c r="H1775" s="290">
        <v>45.98</v>
      </c>
      <c r="I1775" s="926"/>
      <c r="J1775" s="291">
        <f>ROUND(I1775*H1775,2)</f>
        <v>0</v>
      </c>
      <c r="K1775" s="288" t="s">
        <v>183</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278</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278</v>
      </c>
      <c r="BM1775" s="196" t="s">
        <v>2475</v>
      </c>
    </row>
    <row r="1776" spans="2:65" s="921" customFormat="1" ht="40.5">
      <c r="B1776" s="207"/>
      <c r="D1776" s="297" t="s">
        <v>186</v>
      </c>
      <c r="F1776" s="298" t="s">
        <v>2476</v>
      </c>
      <c r="L1776" s="207"/>
      <c r="M1776" s="299"/>
      <c r="N1776" s="925"/>
      <c r="O1776" s="925"/>
      <c r="P1776" s="925"/>
      <c r="Q1776" s="925"/>
      <c r="R1776" s="925"/>
      <c r="S1776" s="925"/>
      <c r="T1776" s="300"/>
      <c r="AT1776" s="196" t="s">
        <v>186</v>
      </c>
      <c r="AU1776" s="196" t="s">
        <v>77</v>
      </c>
    </row>
    <row r="1777" spans="2:65" s="302" customFormat="1">
      <c r="B1777" s="301"/>
      <c r="D1777" s="297" t="s">
        <v>188</v>
      </c>
      <c r="E1777" s="303" t="s">
        <v>5</v>
      </c>
      <c r="F1777" s="304" t="s">
        <v>2477</v>
      </c>
      <c r="H1777" s="305">
        <v>13.9</v>
      </c>
      <c r="L1777" s="301"/>
      <c r="M1777" s="306"/>
      <c r="N1777" s="307"/>
      <c r="O1777" s="307"/>
      <c r="P1777" s="307"/>
      <c r="Q1777" s="307"/>
      <c r="R1777" s="307"/>
      <c r="S1777" s="307"/>
      <c r="T1777" s="308"/>
      <c r="AT1777" s="303" t="s">
        <v>188</v>
      </c>
      <c r="AU1777" s="303" t="s">
        <v>77</v>
      </c>
      <c r="AV1777" s="302" t="s">
        <v>77</v>
      </c>
      <c r="AW1777" s="302" t="s">
        <v>31</v>
      </c>
      <c r="AX1777" s="302" t="s">
        <v>68</v>
      </c>
      <c r="AY1777" s="303" t="s">
        <v>177</v>
      </c>
    </row>
    <row r="1778" spans="2:65" s="310" customFormat="1">
      <c r="B1778" s="309"/>
      <c r="D1778" s="297" t="s">
        <v>188</v>
      </c>
      <c r="E1778" s="311" t="s">
        <v>5</v>
      </c>
      <c r="F1778" s="312" t="s">
        <v>736</v>
      </c>
      <c r="H1778" s="311" t="s">
        <v>5</v>
      </c>
      <c r="L1778" s="309"/>
      <c r="M1778" s="313"/>
      <c r="N1778" s="314"/>
      <c r="O1778" s="314"/>
      <c r="P1778" s="314"/>
      <c r="Q1778" s="314"/>
      <c r="R1778" s="314"/>
      <c r="S1778" s="314"/>
      <c r="T1778" s="315"/>
      <c r="AT1778" s="311" t="s">
        <v>188</v>
      </c>
      <c r="AU1778" s="311" t="s">
        <v>77</v>
      </c>
      <c r="AV1778" s="310" t="s">
        <v>75</v>
      </c>
      <c r="AW1778" s="310" t="s">
        <v>31</v>
      </c>
      <c r="AX1778" s="310" t="s">
        <v>68</v>
      </c>
      <c r="AY1778" s="311" t="s">
        <v>177</v>
      </c>
    </row>
    <row r="1779" spans="2:65" s="302" customFormat="1">
      <c r="B1779" s="301"/>
      <c r="D1779" s="297" t="s">
        <v>188</v>
      </c>
      <c r="E1779" s="303" t="s">
        <v>5</v>
      </c>
      <c r="F1779" s="304" t="s">
        <v>2478</v>
      </c>
      <c r="H1779" s="305">
        <v>25.48</v>
      </c>
      <c r="L1779" s="301"/>
      <c r="M1779" s="306"/>
      <c r="N1779" s="307"/>
      <c r="O1779" s="307"/>
      <c r="P1779" s="307"/>
      <c r="Q1779" s="307"/>
      <c r="R1779" s="307"/>
      <c r="S1779" s="307"/>
      <c r="T1779" s="308"/>
      <c r="AT1779" s="303" t="s">
        <v>188</v>
      </c>
      <c r="AU1779" s="303" t="s">
        <v>77</v>
      </c>
      <c r="AV1779" s="302" t="s">
        <v>77</v>
      </c>
      <c r="AW1779" s="302" t="s">
        <v>31</v>
      </c>
      <c r="AX1779" s="302" t="s">
        <v>68</v>
      </c>
      <c r="AY1779" s="303" t="s">
        <v>177</v>
      </c>
    </row>
    <row r="1780" spans="2:65" s="310" customFormat="1">
      <c r="B1780" s="309"/>
      <c r="D1780" s="297" t="s">
        <v>188</v>
      </c>
      <c r="E1780" s="311" t="s">
        <v>5</v>
      </c>
      <c r="F1780" s="312" t="s">
        <v>739</v>
      </c>
      <c r="H1780" s="311" t="s">
        <v>5</v>
      </c>
      <c r="L1780" s="309"/>
      <c r="M1780" s="313"/>
      <c r="N1780" s="314"/>
      <c r="O1780" s="314"/>
      <c r="P1780" s="314"/>
      <c r="Q1780" s="314"/>
      <c r="R1780" s="314"/>
      <c r="S1780" s="314"/>
      <c r="T1780" s="315"/>
      <c r="AT1780" s="311" t="s">
        <v>188</v>
      </c>
      <c r="AU1780" s="311" t="s">
        <v>77</v>
      </c>
      <c r="AV1780" s="310" t="s">
        <v>75</v>
      </c>
      <c r="AW1780" s="310" t="s">
        <v>31</v>
      </c>
      <c r="AX1780" s="310" t="s">
        <v>68</v>
      </c>
      <c r="AY1780" s="311" t="s">
        <v>177</v>
      </c>
    </row>
    <row r="1781" spans="2:65" s="302" customFormat="1">
      <c r="B1781" s="301"/>
      <c r="D1781" s="297" t="s">
        <v>188</v>
      </c>
      <c r="E1781" s="303" t="s">
        <v>5</v>
      </c>
      <c r="F1781" s="304" t="s">
        <v>2479</v>
      </c>
      <c r="H1781" s="305">
        <v>6.6</v>
      </c>
      <c r="L1781" s="301"/>
      <c r="M1781" s="306"/>
      <c r="N1781" s="307"/>
      <c r="O1781" s="307"/>
      <c r="P1781" s="307"/>
      <c r="Q1781" s="307"/>
      <c r="R1781" s="307"/>
      <c r="S1781" s="307"/>
      <c r="T1781" s="308"/>
      <c r="AT1781" s="303" t="s">
        <v>188</v>
      </c>
      <c r="AU1781" s="303" t="s">
        <v>77</v>
      </c>
      <c r="AV1781" s="302" t="s">
        <v>77</v>
      </c>
      <c r="AW1781" s="302" t="s">
        <v>31</v>
      </c>
      <c r="AX1781" s="302" t="s">
        <v>68</v>
      </c>
      <c r="AY1781" s="303" t="s">
        <v>177</v>
      </c>
    </row>
    <row r="1782" spans="2:65" s="310" customFormat="1">
      <c r="B1782" s="309"/>
      <c r="D1782" s="297" t="s">
        <v>188</v>
      </c>
      <c r="E1782" s="311" t="s">
        <v>5</v>
      </c>
      <c r="F1782" s="312" t="s">
        <v>612</v>
      </c>
      <c r="H1782" s="311" t="s">
        <v>5</v>
      </c>
      <c r="L1782" s="309"/>
      <c r="M1782" s="313"/>
      <c r="N1782" s="314"/>
      <c r="O1782" s="314"/>
      <c r="P1782" s="314"/>
      <c r="Q1782" s="314"/>
      <c r="R1782" s="314"/>
      <c r="S1782" s="314"/>
      <c r="T1782" s="315"/>
      <c r="AT1782" s="311" t="s">
        <v>188</v>
      </c>
      <c r="AU1782" s="311" t="s">
        <v>77</v>
      </c>
      <c r="AV1782" s="310" t="s">
        <v>75</v>
      </c>
      <c r="AW1782" s="310" t="s">
        <v>31</v>
      </c>
      <c r="AX1782" s="310" t="s">
        <v>68</v>
      </c>
      <c r="AY1782" s="311" t="s">
        <v>177</v>
      </c>
    </row>
    <row r="1783" spans="2:65" s="317" customFormat="1">
      <c r="B1783" s="316"/>
      <c r="D1783" s="297" t="s">
        <v>188</v>
      </c>
      <c r="E1783" s="318" t="s">
        <v>5</v>
      </c>
      <c r="F1783" s="319" t="s">
        <v>191</v>
      </c>
      <c r="H1783" s="320">
        <v>45.98</v>
      </c>
      <c r="L1783" s="316"/>
      <c r="M1783" s="321"/>
      <c r="N1783" s="322"/>
      <c r="O1783" s="322"/>
      <c r="P1783" s="322"/>
      <c r="Q1783" s="322"/>
      <c r="R1783" s="322"/>
      <c r="S1783" s="322"/>
      <c r="T1783" s="323"/>
      <c r="AT1783" s="318" t="s">
        <v>188</v>
      </c>
      <c r="AU1783" s="318" t="s">
        <v>77</v>
      </c>
      <c r="AV1783" s="317" t="s">
        <v>184</v>
      </c>
      <c r="AW1783" s="317" t="s">
        <v>31</v>
      </c>
      <c r="AX1783" s="317" t="s">
        <v>75</v>
      </c>
      <c r="AY1783" s="318" t="s">
        <v>177</v>
      </c>
    </row>
    <row r="1784" spans="2:65" s="921" customFormat="1" ht="16.5" customHeight="1">
      <c r="B1784" s="207"/>
      <c r="C1784" s="286" t="s">
        <v>2480</v>
      </c>
      <c r="D1784" s="286" t="s">
        <v>179</v>
      </c>
      <c r="E1784" s="287" t="s">
        <v>2481</v>
      </c>
      <c r="F1784" s="288" t="s">
        <v>2482</v>
      </c>
      <c r="G1784" s="289" t="s">
        <v>182</v>
      </c>
      <c r="H1784" s="290">
        <v>416.59699999999998</v>
      </c>
      <c r="I1784" s="926"/>
      <c r="J1784" s="291">
        <f>ROUND(I1784*H1784,2)</f>
        <v>0</v>
      </c>
      <c r="K1784" s="288" t="s">
        <v>183</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278</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278</v>
      </c>
      <c r="BM1784" s="196" t="s">
        <v>2483</v>
      </c>
    </row>
    <row r="1785" spans="2:65" s="921" customFormat="1" ht="40.5">
      <c r="B1785" s="207"/>
      <c r="D1785" s="297" t="s">
        <v>186</v>
      </c>
      <c r="F1785" s="298" t="s">
        <v>2476</v>
      </c>
      <c r="L1785" s="207"/>
      <c r="M1785" s="299"/>
      <c r="N1785" s="925"/>
      <c r="O1785" s="925"/>
      <c r="P1785" s="925"/>
      <c r="Q1785" s="925"/>
      <c r="R1785" s="925"/>
      <c r="S1785" s="925"/>
      <c r="T1785" s="300"/>
      <c r="AT1785" s="196" t="s">
        <v>186</v>
      </c>
      <c r="AU1785" s="196" t="s">
        <v>77</v>
      </c>
    </row>
    <row r="1786" spans="2:65" s="921" customFormat="1" ht="16.5" customHeight="1">
      <c r="B1786" s="207"/>
      <c r="C1786" s="286" t="s">
        <v>2484</v>
      </c>
      <c r="D1786" s="286" t="s">
        <v>179</v>
      </c>
      <c r="E1786" s="287" t="s">
        <v>2485</v>
      </c>
      <c r="F1786" s="288" t="s">
        <v>2486</v>
      </c>
      <c r="G1786" s="289" t="s">
        <v>906</v>
      </c>
      <c r="H1786" s="290">
        <v>398.5</v>
      </c>
      <c r="I1786" s="926"/>
      <c r="J1786" s="291">
        <f>ROUND(I1786*H1786,2)</f>
        <v>0</v>
      </c>
      <c r="K1786" s="288" t="s">
        <v>183</v>
      </c>
      <c r="L1786" s="207"/>
      <c r="M1786" s="292" t="s">
        <v>5</v>
      </c>
      <c r="N1786" s="293" t="s">
        <v>39</v>
      </c>
      <c r="O1786" s="294">
        <v>5.5E-2</v>
      </c>
      <c r="P1786" s="294">
        <f>O1786*H1786</f>
        <v>21.9175</v>
      </c>
      <c r="Q1786" s="294">
        <v>3.0000000000000001E-5</v>
      </c>
      <c r="R1786" s="294">
        <f>Q1786*H1786</f>
        <v>1.1955E-2</v>
      </c>
      <c r="S1786" s="294">
        <v>0</v>
      </c>
      <c r="T1786" s="295">
        <f>S1786*H1786</f>
        <v>0</v>
      </c>
      <c r="AR1786" s="196" t="s">
        <v>278</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278</v>
      </c>
      <c r="BM1786" s="196" t="s">
        <v>2487</v>
      </c>
    </row>
    <row r="1787" spans="2:65" s="921" customFormat="1" ht="40.5">
      <c r="B1787" s="207"/>
      <c r="D1787" s="297" t="s">
        <v>186</v>
      </c>
      <c r="F1787" s="298" t="s">
        <v>2476</v>
      </c>
      <c r="L1787" s="207"/>
      <c r="M1787" s="299"/>
      <c r="N1787" s="925"/>
      <c r="O1787" s="925"/>
      <c r="P1787" s="925"/>
      <c r="Q1787" s="925"/>
      <c r="R1787" s="925"/>
      <c r="S1787" s="925"/>
      <c r="T1787" s="300"/>
      <c r="AT1787" s="196" t="s">
        <v>186</v>
      </c>
      <c r="AU1787" s="196" t="s">
        <v>77</v>
      </c>
    </row>
    <row r="1788" spans="2:65" s="302" customFormat="1">
      <c r="B1788" s="301"/>
      <c r="D1788" s="297" t="s">
        <v>188</v>
      </c>
      <c r="E1788" s="303" t="s">
        <v>5</v>
      </c>
      <c r="F1788" s="304" t="s">
        <v>2488</v>
      </c>
      <c r="H1788" s="305">
        <v>70</v>
      </c>
      <c r="L1788" s="301"/>
      <c r="M1788" s="306"/>
      <c r="N1788" s="307"/>
      <c r="O1788" s="307"/>
      <c r="P1788" s="307"/>
      <c r="Q1788" s="307"/>
      <c r="R1788" s="307"/>
      <c r="S1788" s="307"/>
      <c r="T1788" s="308"/>
      <c r="AT1788" s="303" t="s">
        <v>188</v>
      </c>
      <c r="AU1788" s="303" t="s">
        <v>77</v>
      </c>
      <c r="AV1788" s="302" t="s">
        <v>77</v>
      </c>
      <c r="AW1788" s="302" t="s">
        <v>31</v>
      </c>
      <c r="AX1788" s="302" t="s">
        <v>68</v>
      </c>
      <c r="AY1788" s="303" t="s">
        <v>177</v>
      </c>
    </row>
    <row r="1789" spans="2:65" s="302" customFormat="1">
      <c r="B1789" s="301"/>
      <c r="D1789" s="297" t="s">
        <v>188</v>
      </c>
      <c r="E1789" s="303" t="s">
        <v>5</v>
      </c>
      <c r="F1789" s="304" t="s">
        <v>2489</v>
      </c>
      <c r="H1789" s="305">
        <v>71.3</v>
      </c>
      <c r="L1789" s="301"/>
      <c r="M1789" s="306"/>
      <c r="N1789" s="307"/>
      <c r="O1789" s="307"/>
      <c r="P1789" s="307"/>
      <c r="Q1789" s="307"/>
      <c r="R1789" s="307"/>
      <c r="S1789" s="307"/>
      <c r="T1789" s="308"/>
      <c r="AT1789" s="303" t="s">
        <v>188</v>
      </c>
      <c r="AU1789" s="303" t="s">
        <v>77</v>
      </c>
      <c r="AV1789" s="302" t="s">
        <v>77</v>
      </c>
      <c r="AW1789" s="302" t="s">
        <v>31</v>
      </c>
      <c r="AX1789" s="302" t="s">
        <v>68</v>
      </c>
      <c r="AY1789" s="303" t="s">
        <v>177</v>
      </c>
    </row>
    <row r="1790" spans="2:65" s="310" customFormat="1">
      <c r="B1790" s="309"/>
      <c r="D1790" s="297" t="s">
        <v>188</v>
      </c>
      <c r="E1790" s="311" t="s">
        <v>5</v>
      </c>
      <c r="F1790" s="312" t="s">
        <v>736</v>
      </c>
      <c r="H1790" s="311" t="s">
        <v>5</v>
      </c>
      <c r="L1790" s="309"/>
      <c r="M1790" s="313"/>
      <c r="N1790" s="314"/>
      <c r="O1790" s="314"/>
      <c r="P1790" s="314"/>
      <c r="Q1790" s="314"/>
      <c r="R1790" s="314"/>
      <c r="S1790" s="314"/>
      <c r="T1790" s="315"/>
      <c r="AT1790" s="311" t="s">
        <v>188</v>
      </c>
      <c r="AU1790" s="311" t="s">
        <v>77</v>
      </c>
      <c r="AV1790" s="310" t="s">
        <v>75</v>
      </c>
      <c r="AW1790" s="310" t="s">
        <v>31</v>
      </c>
      <c r="AX1790" s="310" t="s">
        <v>68</v>
      </c>
      <c r="AY1790" s="311" t="s">
        <v>177</v>
      </c>
    </row>
    <row r="1791" spans="2:65" s="302" customFormat="1">
      <c r="B1791" s="301"/>
      <c r="D1791" s="297" t="s">
        <v>188</v>
      </c>
      <c r="E1791" s="303" t="s">
        <v>5</v>
      </c>
      <c r="F1791" s="304" t="s">
        <v>2490</v>
      </c>
      <c r="H1791" s="305">
        <v>86</v>
      </c>
      <c r="L1791" s="301"/>
      <c r="M1791" s="306"/>
      <c r="N1791" s="307"/>
      <c r="O1791" s="307"/>
      <c r="P1791" s="307"/>
      <c r="Q1791" s="307"/>
      <c r="R1791" s="307"/>
      <c r="S1791" s="307"/>
      <c r="T1791" s="308"/>
      <c r="AT1791" s="303" t="s">
        <v>188</v>
      </c>
      <c r="AU1791" s="303" t="s">
        <v>77</v>
      </c>
      <c r="AV1791" s="302" t="s">
        <v>77</v>
      </c>
      <c r="AW1791" s="302" t="s">
        <v>31</v>
      </c>
      <c r="AX1791" s="302" t="s">
        <v>68</v>
      </c>
      <c r="AY1791" s="303" t="s">
        <v>177</v>
      </c>
    </row>
    <row r="1792" spans="2:65" s="302" customFormat="1" ht="27">
      <c r="B1792" s="301"/>
      <c r="D1792" s="297" t="s">
        <v>188</v>
      </c>
      <c r="E1792" s="303" t="s">
        <v>5</v>
      </c>
      <c r="F1792" s="304" t="s">
        <v>2491</v>
      </c>
      <c r="H1792" s="305">
        <v>80.900000000000006</v>
      </c>
      <c r="L1792" s="301"/>
      <c r="M1792" s="306"/>
      <c r="N1792" s="307"/>
      <c r="O1792" s="307"/>
      <c r="P1792" s="307"/>
      <c r="Q1792" s="307"/>
      <c r="R1792" s="307"/>
      <c r="S1792" s="307"/>
      <c r="T1792" s="308"/>
      <c r="AT1792" s="303" t="s">
        <v>188</v>
      </c>
      <c r="AU1792" s="303" t="s">
        <v>77</v>
      </c>
      <c r="AV1792" s="302" t="s">
        <v>77</v>
      </c>
      <c r="AW1792" s="302" t="s">
        <v>31</v>
      </c>
      <c r="AX1792" s="302" t="s">
        <v>68</v>
      </c>
      <c r="AY1792" s="303" t="s">
        <v>177</v>
      </c>
    </row>
    <row r="1793" spans="2:65" s="310" customFormat="1">
      <c r="B1793" s="309"/>
      <c r="D1793" s="297" t="s">
        <v>188</v>
      </c>
      <c r="E1793" s="311" t="s">
        <v>5</v>
      </c>
      <c r="F1793" s="312" t="s">
        <v>739</v>
      </c>
      <c r="H1793" s="311" t="s">
        <v>5</v>
      </c>
      <c r="L1793" s="309"/>
      <c r="M1793" s="313"/>
      <c r="N1793" s="314"/>
      <c r="O1793" s="314"/>
      <c r="P1793" s="314"/>
      <c r="Q1793" s="314"/>
      <c r="R1793" s="314"/>
      <c r="S1793" s="314"/>
      <c r="T1793" s="315"/>
      <c r="AT1793" s="311" t="s">
        <v>188</v>
      </c>
      <c r="AU1793" s="311" t="s">
        <v>77</v>
      </c>
      <c r="AV1793" s="310" t="s">
        <v>75</v>
      </c>
      <c r="AW1793" s="310" t="s">
        <v>31</v>
      </c>
      <c r="AX1793" s="310" t="s">
        <v>68</v>
      </c>
      <c r="AY1793" s="311" t="s">
        <v>177</v>
      </c>
    </row>
    <row r="1794" spans="2:65" s="302" customFormat="1">
      <c r="B1794" s="301"/>
      <c r="D1794" s="297" t="s">
        <v>188</v>
      </c>
      <c r="E1794" s="303" t="s">
        <v>5</v>
      </c>
      <c r="F1794" s="304" t="s">
        <v>2492</v>
      </c>
      <c r="H1794" s="305">
        <v>44</v>
      </c>
      <c r="L1794" s="301"/>
      <c r="M1794" s="306"/>
      <c r="N1794" s="307"/>
      <c r="O1794" s="307"/>
      <c r="P1794" s="307"/>
      <c r="Q1794" s="307"/>
      <c r="R1794" s="307"/>
      <c r="S1794" s="307"/>
      <c r="T1794" s="308"/>
      <c r="AT1794" s="303" t="s">
        <v>188</v>
      </c>
      <c r="AU1794" s="303" t="s">
        <v>77</v>
      </c>
      <c r="AV1794" s="302" t="s">
        <v>77</v>
      </c>
      <c r="AW1794" s="302" t="s">
        <v>31</v>
      </c>
      <c r="AX1794" s="302" t="s">
        <v>68</v>
      </c>
      <c r="AY1794" s="303" t="s">
        <v>177</v>
      </c>
    </row>
    <row r="1795" spans="2:65" s="302" customFormat="1">
      <c r="B1795" s="301"/>
      <c r="D1795" s="297" t="s">
        <v>188</v>
      </c>
      <c r="E1795" s="303" t="s">
        <v>5</v>
      </c>
      <c r="F1795" s="304" t="s">
        <v>2493</v>
      </c>
      <c r="H1795" s="305">
        <v>46.3</v>
      </c>
      <c r="L1795" s="301"/>
      <c r="M1795" s="306"/>
      <c r="N1795" s="307"/>
      <c r="O1795" s="307"/>
      <c r="P1795" s="307"/>
      <c r="Q1795" s="307"/>
      <c r="R1795" s="307"/>
      <c r="S1795" s="307"/>
      <c r="T1795" s="308"/>
      <c r="AT1795" s="303" t="s">
        <v>188</v>
      </c>
      <c r="AU1795" s="303" t="s">
        <v>77</v>
      </c>
      <c r="AV1795" s="302" t="s">
        <v>77</v>
      </c>
      <c r="AW1795" s="302" t="s">
        <v>31</v>
      </c>
      <c r="AX1795" s="302" t="s">
        <v>68</v>
      </c>
      <c r="AY1795" s="303" t="s">
        <v>177</v>
      </c>
    </row>
    <row r="1796" spans="2:65" s="310" customFormat="1">
      <c r="B1796" s="309"/>
      <c r="D1796" s="297" t="s">
        <v>188</v>
      </c>
      <c r="E1796" s="311" t="s">
        <v>5</v>
      </c>
      <c r="F1796" s="312" t="s">
        <v>612</v>
      </c>
      <c r="H1796" s="311" t="s">
        <v>5</v>
      </c>
      <c r="L1796" s="309"/>
      <c r="M1796" s="313"/>
      <c r="N1796" s="314"/>
      <c r="O1796" s="314"/>
      <c r="P1796" s="314"/>
      <c r="Q1796" s="314"/>
      <c r="R1796" s="314"/>
      <c r="S1796" s="314"/>
      <c r="T1796" s="315"/>
      <c r="AT1796" s="311" t="s">
        <v>188</v>
      </c>
      <c r="AU1796" s="311" t="s">
        <v>77</v>
      </c>
      <c r="AV1796" s="310" t="s">
        <v>75</v>
      </c>
      <c r="AW1796" s="310" t="s">
        <v>31</v>
      </c>
      <c r="AX1796" s="310" t="s">
        <v>68</v>
      </c>
      <c r="AY1796" s="311" t="s">
        <v>177</v>
      </c>
    </row>
    <row r="1797" spans="2:65" s="317" customFormat="1">
      <c r="B1797" s="316"/>
      <c r="D1797" s="297" t="s">
        <v>188</v>
      </c>
      <c r="E1797" s="318" t="s">
        <v>5</v>
      </c>
      <c r="F1797" s="319" t="s">
        <v>191</v>
      </c>
      <c r="H1797" s="320">
        <v>398.5</v>
      </c>
      <c r="L1797" s="316"/>
      <c r="M1797" s="321"/>
      <c r="N1797" s="322"/>
      <c r="O1797" s="322"/>
      <c r="P1797" s="322"/>
      <c r="Q1797" s="322"/>
      <c r="R1797" s="322"/>
      <c r="S1797" s="322"/>
      <c r="T1797" s="323"/>
      <c r="AT1797" s="318" t="s">
        <v>188</v>
      </c>
      <c r="AU1797" s="318" t="s">
        <v>77</v>
      </c>
      <c r="AV1797" s="317" t="s">
        <v>184</v>
      </c>
      <c r="AW1797" s="317" t="s">
        <v>31</v>
      </c>
      <c r="AX1797" s="317" t="s">
        <v>75</v>
      </c>
      <c r="AY1797" s="318" t="s">
        <v>177</v>
      </c>
    </row>
    <row r="1798" spans="2:65" s="921" customFormat="1" ht="38.25" customHeight="1">
      <c r="B1798" s="207"/>
      <c r="C1798" s="286" t="s">
        <v>2494</v>
      </c>
      <c r="D1798" s="286" t="s">
        <v>179</v>
      </c>
      <c r="E1798" s="287" t="s">
        <v>2495</v>
      </c>
      <c r="F1798" s="288" t="s">
        <v>2496</v>
      </c>
      <c r="G1798" s="289" t="s">
        <v>422</v>
      </c>
      <c r="H1798" s="290">
        <v>7.1749999999999998</v>
      </c>
      <c r="I1798" s="926"/>
      <c r="J1798" s="291">
        <f>ROUND(I1798*H1798,2)</f>
        <v>0</v>
      </c>
      <c r="K1798" s="288" t="s">
        <v>183</v>
      </c>
      <c r="L1798" s="207"/>
      <c r="M1798" s="292" t="s">
        <v>5</v>
      </c>
      <c r="N1798" s="293" t="s">
        <v>39</v>
      </c>
      <c r="O1798" s="294">
        <v>1.3049999999999999</v>
      </c>
      <c r="P1798" s="294">
        <f>O1798*H1798</f>
        <v>9.3633749999999996</v>
      </c>
      <c r="Q1798" s="294">
        <v>0</v>
      </c>
      <c r="R1798" s="294">
        <f>Q1798*H1798</f>
        <v>0</v>
      </c>
      <c r="S1798" s="294">
        <v>0</v>
      </c>
      <c r="T1798" s="295">
        <f>S1798*H1798</f>
        <v>0</v>
      </c>
      <c r="AR1798" s="196" t="s">
        <v>278</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278</v>
      </c>
      <c r="BM1798" s="196" t="s">
        <v>2497</v>
      </c>
    </row>
    <row r="1799" spans="2:65" s="921" customFormat="1" ht="121.5">
      <c r="B1799" s="207"/>
      <c r="D1799" s="297" t="s">
        <v>186</v>
      </c>
      <c r="F1799" s="298" t="s">
        <v>1342</v>
      </c>
      <c r="L1799" s="207"/>
      <c r="M1799" s="299"/>
      <c r="N1799" s="925"/>
      <c r="O1799" s="925"/>
      <c r="P1799" s="925"/>
      <c r="Q1799" s="925"/>
      <c r="R1799" s="925"/>
      <c r="S1799" s="925"/>
      <c r="T1799" s="300"/>
      <c r="AT1799" s="196" t="s">
        <v>186</v>
      </c>
      <c r="AU1799" s="196" t="s">
        <v>77</v>
      </c>
    </row>
    <row r="1800" spans="2:65" s="274" customFormat="1" ht="29.85" customHeight="1">
      <c r="B1800" s="273"/>
      <c r="D1800" s="275" t="s">
        <v>67</v>
      </c>
      <c r="E1800" s="284" t="s">
        <v>2498</v>
      </c>
      <c r="F1800" s="284" t="s">
        <v>2499</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21" customFormat="1" ht="16.5" customHeight="1">
      <c r="B1801" s="207"/>
      <c r="C1801" s="286" t="s">
        <v>2500</v>
      </c>
      <c r="D1801" s="286" t="s">
        <v>179</v>
      </c>
      <c r="E1801" s="287" t="s">
        <v>2501</v>
      </c>
      <c r="F1801" s="288" t="s">
        <v>2502</v>
      </c>
      <c r="G1801" s="289" t="s">
        <v>182</v>
      </c>
      <c r="H1801" s="290">
        <v>56.625999999999998</v>
      </c>
      <c r="I1801" s="926"/>
      <c r="J1801" s="291">
        <f>ROUND(I1801*H1801,2)</f>
        <v>0</v>
      </c>
      <c r="K1801" s="288" t="s">
        <v>183</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278</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278</v>
      </c>
      <c r="BM1801" s="196" t="s">
        <v>2503</v>
      </c>
    </row>
    <row r="1802" spans="2:65" s="921" customFormat="1" ht="25.5" customHeight="1">
      <c r="B1802" s="207"/>
      <c r="C1802" s="286" t="s">
        <v>2504</v>
      </c>
      <c r="D1802" s="286" t="s">
        <v>179</v>
      </c>
      <c r="E1802" s="287" t="s">
        <v>2505</v>
      </c>
      <c r="F1802" s="288" t="s">
        <v>2506</v>
      </c>
      <c r="G1802" s="289" t="s">
        <v>182</v>
      </c>
      <c r="H1802" s="290">
        <v>56.625999999999998</v>
      </c>
      <c r="I1802" s="926"/>
      <c r="J1802" s="291">
        <f>ROUND(I1802*H1802,2)</f>
        <v>0</v>
      </c>
      <c r="K1802" s="288" t="s">
        <v>183</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278</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278</v>
      </c>
      <c r="BM1802" s="196" t="s">
        <v>2507</v>
      </c>
    </row>
    <row r="1803" spans="2:65" s="302" customFormat="1">
      <c r="B1803" s="301"/>
      <c r="D1803" s="297" t="s">
        <v>188</v>
      </c>
      <c r="E1803" s="303" t="s">
        <v>5</v>
      </c>
      <c r="F1803" s="304" t="s">
        <v>2508</v>
      </c>
      <c r="H1803" s="305">
        <v>1.056</v>
      </c>
      <c r="L1803" s="301"/>
      <c r="M1803" s="306"/>
      <c r="N1803" s="307"/>
      <c r="O1803" s="307"/>
      <c r="P1803" s="307"/>
      <c r="Q1803" s="307"/>
      <c r="R1803" s="307"/>
      <c r="S1803" s="307"/>
      <c r="T1803" s="308"/>
      <c r="AT1803" s="303" t="s">
        <v>188</v>
      </c>
      <c r="AU1803" s="303" t="s">
        <v>77</v>
      </c>
      <c r="AV1803" s="302" t="s">
        <v>77</v>
      </c>
      <c r="AW1803" s="302" t="s">
        <v>31</v>
      </c>
      <c r="AX1803" s="302" t="s">
        <v>68</v>
      </c>
      <c r="AY1803" s="303" t="s">
        <v>177</v>
      </c>
    </row>
    <row r="1804" spans="2:65" s="302" customFormat="1">
      <c r="B1804" s="301"/>
      <c r="D1804" s="297" t="s">
        <v>188</v>
      </c>
      <c r="E1804" s="303" t="s">
        <v>5</v>
      </c>
      <c r="F1804" s="304" t="s">
        <v>2509</v>
      </c>
      <c r="H1804" s="305">
        <v>4.9000000000000004</v>
      </c>
      <c r="L1804" s="301"/>
      <c r="M1804" s="306"/>
      <c r="N1804" s="307"/>
      <c r="O1804" s="307"/>
      <c r="P1804" s="307"/>
      <c r="Q1804" s="307"/>
      <c r="R1804" s="307"/>
      <c r="S1804" s="307"/>
      <c r="T1804" s="308"/>
      <c r="AT1804" s="303" t="s">
        <v>188</v>
      </c>
      <c r="AU1804" s="303" t="s">
        <v>77</v>
      </c>
      <c r="AV1804" s="302" t="s">
        <v>77</v>
      </c>
      <c r="AW1804" s="302" t="s">
        <v>31</v>
      </c>
      <c r="AX1804" s="302" t="s">
        <v>68</v>
      </c>
      <c r="AY1804" s="303" t="s">
        <v>177</v>
      </c>
    </row>
    <row r="1805" spans="2:65" s="310" customFormat="1">
      <c r="B1805" s="309"/>
      <c r="D1805" s="297" t="s">
        <v>188</v>
      </c>
      <c r="E1805" s="311" t="s">
        <v>5</v>
      </c>
      <c r="F1805" s="312" t="s">
        <v>2510</v>
      </c>
      <c r="H1805" s="311" t="s">
        <v>5</v>
      </c>
      <c r="L1805" s="309"/>
      <c r="M1805" s="313"/>
      <c r="N1805" s="314"/>
      <c r="O1805" s="314"/>
      <c r="P1805" s="314"/>
      <c r="Q1805" s="314"/>
      <c r="R1805" s="314"/>
      <c r="S1805" s="314"/>
      <c r="T1805" s="315"/>
      <c r="AT1805" s="311" t="s">
        <v>188</v>
      </c>
      <c r="AU1805" s="311" t="s">
        <v>77</v>
      </c>
      <c r="AV1805" s="310" t="s">
        <v>75</v>
      </c>
      <c r="AW1805" s="310" t="s">
        <v>31</v>
      </c>
      <c r="AX1805" s="310" t="s">
        <v>68</v>
      </c>
      <c r="AY1805" s="311" t="s">
        <v>177</v>
      </c>
    </row>
    <row r="1806" spans="2:65" s="302" customFormat="1">
      <c r="B1806" s="301"/>
      <c r="D1806" s="297" t="s">
        <v>188</v>
      </c>
      <c r="E1806" s="303" t="s">
        <v>5</v>
      </c>
      <c r="F1806" s="304" t="s">
        <v>2511</v>
      </c>
      <c r="H1806" s="305">
        <v>13.16</v>
      </c>
      <c r="L1806" s="301"/>
      <c r="M1806" s="306"/>
      <c r="N1806" s="307"/>
      <c r="O1806" s="307"/>
      <c r="P1806" s="307"/>
      <c r="Q1806" s="307"/>
      <c r="R1806" s="307"/>
      <c r="S1806" s="307"/>
      <c r="T1806" s="308"/>
      <c r="AT1806" s="303" t="s">
        <v>188</v>
      </c>
      <c r="AU1806" s="303" t="s">
        <v>77</v>
      </c>
      <c r="AV1806" s="302" t="s">
        <v>77</v>
      </c>
      <c r="AW1806" s="302" t="s">
        <v>31</v>
      </c>
      <c r="AX1806" s="302" t="s">
        <v>68</v>
      </c>
      <c r="AY1806" s="303" t="s">
        <v>177</v>
      </c>
    </row>
    <row r="1807" spans="2:65" s="302" customFormat="1">
      <c r="B1807" s="301"/>
      <c r="D1807" s="297" t="s">
        <v>188</v>
      </c>
      <c r="E1807" s="303" t="s">
        <v>5</v>
      </c>
      <c r="F1807" s="304" t="s">
        <v>2512</v>
      </c>
      <c r="H1807" s="305">
        <v>10.56</v>
      </c>
      <c r="L1807" s="301"/>
      <c r="M1807" s="306"/>
      <c r="N1807" s="307"/>
      <c r="O1807" s="307"/>
      <c r="P1807" s="307"/>
      <c r="Q1807" s="307"/>
      <c r="R1807" s="307"/>
      <c r="S1807" s="307"/>
      <c r="T1807" s="308"/>
      <c r="AT1807" s="303" t="s">
        <v>188</v>
      </c>
      <c r="AU1807" s="303" t="s">
        <v>77</v>
      </c>
      <c r="AV1807" s="302" t="s">
        <v>77</v>
      </c>
      <c r="AW1807" s="302" t="s">
        <v>31</v>
      </c>
      <c r="AX1807" s="302" t="s">
        <v>68</v>
      </c>
      <c r="AY1807" s="303" t="s">
        <v>177</v>
      </c>
    </row>
    <row r="1808" spans="2:65" s="302" customFormat="1">
      <c r="B1808" s="301"/>
      <c r="D1808" s="297" t="s">
        <v>188</v>
      </c>
      <c r="E1808" s="303" t="s">
        <v>5</v>
      </c>
      <c r="F1808" s="304" t="s">
        <v>2513</v>
      </c>
      <c r="H1808" s="305">
        <v>26.95</v>
      </c>
      <c r="L1808" s="301"/>
      <c r="M1808" s="306"/>
      <c r="N1808" s="307"/>
      <c r="O1808" s="307"/>
      <c r="P1808" s="307"/>
      <c r="Q1808" s="307"/>
      <c r="R1808" s="307"/>
      <c r="S1808" s="307"/>
      <c r="T1808" s="308"/>
      <c r="AT1808" s="303" t="s">
        <v>188</v>
      </c>
      <c r="AU1808" s="303" t="s">
        <v>77</v>
      </c>
      <c r="AV1808" s="302" t="s">
        <v>77</v>
      </c>
      <c r="AW1808" s="302" t="s">
        <v>31</v>
      </c>
      <c r="AX1808" s="302" t="s">
        <v>68</v>
      </c>
      <c r="AY1808" s="303" t="s">
        <v>177</v>
      </c>
    </row>
    <row r="1809" spans="2:65" s="310" customFormat="1">
      <c r="B1809" s="309"/>
      <c r="D1809" s="297" t="s">
        <v>188</v>
      </c>
      <c r="E1809" s="311" t="s">
        <v>5</v>
      </c>
      <c r="F1809" s="312" t="s">
        <v>2514</v>
      </c>
      <c r="H1809" s="311" t="s">
        <v>5</v>
      </c>
      <c r="L1809" s="309"/>
      <c r="M1809" s="313"/>
      <c r="N1809" s="314"/>
      <c r="O1809" s="314"/>
      <c r="P1809" s="314"/>
      <c r="Q1809" s="314"/>
      <c r="R1809" s="314"/>
      <c r="S1809" s="314"/>
      <c r="T1809" s="315"/>
      <c r="AT1809" s="311" t="s">
        <v>188</v>
      </c>
      <c r="AU1809" s="311" t="s">
        <v>77</v>
      </c>
      <c r="AV1809" s="310" t="s">
        <v>75</v>
      </c>
      <c r="AW1809" s="310" t="s">
        <v>31</v>
      </c>
      <c r="AX1809" s="310" t="s">
        <v>68</v>
      </c>
      <c r="AY1809" s="311" t="s">
        <v>177</v>
      </c>
    </row>
    <row r="1810" spans="2:65" s="317" customFormat="1">
      <c r="B1810" s="316"/>
      <c r="D1810" s="297" t="s">
        <v>188</v>
      </c>
      <c r="E1810" s="318" t="s">
        <v>5</v>
      </c>
      <c r="F1810" s="319" t="s">
        <v>191</v>
      </c>
      <c r="H1810" s="320">
        <v>56.625999999999998</v>
      </c>
      <c r="L1810" s="316"/>
      <c r="M1810" s="321"/>
      <c r="N1810" s="322"/>
      <c r="O1810" s="322"/>
      <c r="P1810" s="322"/>
      <c r="Q1810" s="322"/>
      <c r="R1810" s="322"/>
      <c r="S1810" s="322"/>
      <c r="T1810" s="323"/>
      <c r="AT1810" s="318" t="s">
        <v>188</v>
      </c>
      <c r="AU1810" s="318" t="s">
        <v>77</v>
      </c>
      <c r="AV1810" s="317" t="s">
        <v>184</v>
      </c>
      <c r="AW1810" s="317" t="s">
        <v>31</v>
      </c>
      <c r="AX1810" s="317" t="s">
        <v>75</v>
      </c>
      <c r="AY1810" s="318" t="s">
        <v>177</v>
      </c>
    </row>
    <row r="1811" spans="2:65" s="274" customFormat="1" ht="29.85" customHeight="1">
      <c r="B1811" s="273"/>
      <c r="D1811" s="275" t="s">
        <v>67</v>
      </c>
      <c r="E1811" s="284" t="s">
        <v>2515</v>
      </c>
      <c r="F1811" s="284" t="s">
        <v>2516</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21" customFormat="1" ht="25.5" customHeight="1">
      <c r="B1812" s="207"/>
      <c r="C1812" s="286" t="s">
        <v>2517</v>
      </c>
      <c r="D1812" s="286" t="s">
        <v>179</v>
      </c>
      <c r="E1812" s="287" t="s">
        <v>2518</v>
      </c>
      <c r="F1812" s="288" t="s">
        <v>2519</v>
      </c>
      <c r="G1812" s="289" t="s">
        <v>182</v>
      </c>
      <c r="H1812" s="290">
        <v>1722.0039999999999</v>
      </c>
      <c r="I1812" s="926"/>
      <c r="J1812" s="291">
        <f>ROUND(I1812*H1812,2)</f>
        <v>0</v>
      </c>
      <c r="K1812" s="288" t="s">
        <v>183</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278</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278</v>
      </c>
      <c r="BM1812" s="196" t="s">
        <v>2520</v>
      </c>
    </row>
    <row r="1813" spans="2:65" s="302" customFormat="1">
      <c r="B1813" s="301"/>
      <c r="D1813" s="297" t="s">
        <v>188</v>
      </c>
      <c r="E1813" s="303" t="s">
        <v>5</v>
      </c>
      <c r="F1813" s="304" t="s">
        <v>2521</v>
      </c>
      <c r="H1813" s="305">
        <v>1722.0039999999999</v>
      </c>
      <c r="L1813" s="301"/>
      <c r="M1813" s="306"/>
      <c r="N1813" s="307"/>
      <c r="O1813" s="307"/>
      <c r="P1813" s="307"/>
      <c r="Q1813" s="307"/>
      <c r="R1813" s="307"/>
      <c r="S1813" s="307"/>
      <c r="T1813" s="308"/>
      <c r="AT1813" s="303" t="s">
        <v>188</v>
      </c>
      <c r="AU1813" s="303" t="s">
        <v>77</v>
      </c>
      <c r="AV1813" s="302" t="s">
        <v>77</v>
      </c>
      <c r="AW1813" s="302" t="s">
        <v>31</v>
      </c>
      <c r="AX1813" s="302" t="s">
        <v>68</v>
      </c>
      <c r="AY1813" s="303" t="s">
        <v>177</v>
      </c>
    </row>
    <row r="1814" spans="2:65" s="317" customFormat="1">
      <c r="B1814" s="316"/>
      <c r="D1814" s="297" t="s">
        <v>188</v>
      </c>
      <c r="E1814" s="318" t="s">
        <v>5</v>
      </c>
      <c r="F1814" s="319" t="s">
        <v>191</v>
      </c>
      <c r="H1814" s="320">
        <v>1722.0039999999999</v>
      </c>
      <c r="L1814" s="316"/>
      <c r="M1814" s="321"/>
      <c r="N1814" s="322"/>
      <c r="O1814" s="322"/>
      <c r="P1814" s="322"/>
      <c r="Q1814" s="322"/>
      <c r="R1814" s="322"/>
      <c r="S1814" s="322"/>
      <c r="T1814" s="323"/>
      <c r="AT1814" s="318" t="s">
        <v>188</v>
      </c>
      <c r="AU1814" s="318" t="s">
        <v>77</v>
      </c>
      <c r="AV1814" s="317" t="s">
        <v>184</v>
      </c>
      <c r="AW1814" s="317" t="s">
        <v>31</v>
      </c>
      <c r="AX1814" s="317" t="s">
        <v>75</v>
      </c>
      <c r="AY1814" s="318" t="s">
        <v>177</v>
      </c>
    </row>
    <row r="1815" spans="2:65" s="921" customFormat="1" ht="25.5" customHeight="1">
      <c r="B1815" s="207"/>
      <c r="C1815" s="286" t="s">
        <v>2522</v>
      </c>
      <c r="D1815" s="286" t="s">
        <v>179</v>
      </c>
      <c r="E1815" s="287" t="s">
        <v>2523</v>
      </c>
      <c r="F1815" s="288" t="s">
        <v>2524</v>
      </c>
      <c r="G1815" s="289" t="s">
        <v>182</v>
      </c>
      <c r="H1815" s="290">
        <v>2244.7199999999998</v>
      </c>
      <c r="I1815" s="926"/>
      <c r="J1815" s="291">
        <f>ROUND(I1815*H1815,2)</f>
        <v>0</v>
      </c>
      <c r="K1815" s="288" t="s">
        <v>183</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278</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278</v>
      </c>
      <c r="BM1815" s="196" t="s">
        <v>2525</v>
      </c>
    </row>
    <row r="1816" spans="2:65" s="302" customFormat="1">
      <c r="B1816" s="301"/>
      <c r="D1816" s="297" t="s">
        <v>188</v>
      </c>
      <c r="E1816" s="303" t="s">
        <v>5</v>
      </c>
      <c r="F1816" s="304" t="s">
        <v>2526</v>
      </c>
      <c r="H1816" s="305">
        <v>2244.7199999999998</v>
      </c>
      <c r="L1816" s="301"/>
      <c r="M1816" s="306"/>
      <c r="N1816" s="307"/>
      <c r="O1816" s="307"/>
      <c r="P1816" s="307"/>
      <c r="Q1816" s="307"/>
      <c r="R1816" s="307"/>
      <c r="S1816" s="307"/>
      <c r="T1816" s="308"/>
      <c r="AT1816" s="303" t="s">
        <v>188</v>
      </c>
      <c r="AU1816" s="303" t="s">
        <v>77</v>
      </c>
      <c r="AV1816" s="302" t="s">
        <v>77</v>
      </c>
      <c r="AW1816" s="302" t="s">
        <v>31</v>
      </c>
      <c r="AX1816" s="302" t="s">
        <v>68</v>
      </c>
      <c r="AY1816" s="303" t="s">
        <v>177</v>
      </c>
    </row>
    <row r="1817" spans="2:65" s="310" customFormat="1">
      <c r="B1817" s="309"/>
      <c r="D1817" s="297" t="s">
        <v>188</v>
      </c>
      <c r="E1817" s="311" t="s">
        <v>5</v>
      </c>
      <c r="F1817" s="312" t="s">
        <v>2527</v>
      </c>
      <c r="H1817" s="311" t="s">
        <v>5</v>
      </c>
      <c r="L1817" s="309"/>
      <c r="M1817" s="313"/>
      <c r="N1817" s="314"/>
      <c r="O1817" s="314"/>
      <c r="P1817" s="314"/>
      <c r="Q1817" s="314"/>
      <c r="R1817" s="314"/>
      <c r="S1817" s="314"/>
      <c r="T1817" s="315"/>
      <c r="AT1817" s="311" t="s">
        <v>188</v>
      </c>
      <c r="AU1817" s="311" t="s">
        <v>77</v>
      </c>
      <c r="AV1817" s="310" t="s">
        <v>75</v>
      </c>
      <c r="AW1817" s="310" t="s">
        <v>31</v>
      </c>
      <c r="AX1817" s="310" t="s">
        <v>68</v>
      </c>
      <c r="AY1817" s="311" t="s">
        <v>177</v>
      </c>
    </row>
    <row r="1818" spans="2:65" s="317" customFormat="1">
      <c r="B1818" s="316"/>
      <c r="D1818" s="297" t="s">
        <v>188</v>
      </c>
      <c r="E1818" s="318" t="s">
        <v>5</v>
      </c>
      <c r="F1818" s="319" t="s">
        <v>191</v>
      </c>
      <c r="H1818" s="320">
        <v>2244.7199999999998</v>
      </c>
      <c r="L1818" s="316"/>
      <c r="M1818" s="321"/>
      <c r="N1818" s="322"/>
      <c r="O1818" s="322"/>
      <c r="P1818" s="322"/>
      <c r="Q1818" s="322"/>
      <c r="R1818" s="322"/>
      <c r="S1818" s="322"/>
      <c r="T1818" s="323"/>
      <c r="AT1818" s="318" t="s">
        <v>188</v>
      </c>
      <c r="AU1818" s="318" t="s">
        <v>77</v>
      </c>
      <c r="AV1818" s="317" t="s">
        <v>184</v>
      </c>
      <c r="AW1818" s="317" t="s">
        <v>31</v>
      </c>
      <c r="AX1818" s="317" t="s">
        <v>75</v>
      </c>
      <c r="AY1818" s="318" t="s">
        <v>177</v>
      </c>
    </row>
    <row r="1819" spans="2:65" s="921" customFormat="1" ht="25.5" customHeight="1">
      <c r="B1819" s="207"/>
      <c r="C1819" s="286" t="s">
        <v>2528</v>
      </c>
      <c r="D1819" s="286" t="s">
        <v>179</v>
      </c>
      <c r="E1819" s="287" t="s">
        <v>2529</v>
      </c>
      <c r="F1819" s="288" t="s">
        <v>2530</v>
      </c>
      <c r="G1819" s="289" t="s">
        <v>182</v>
      </c>
      <c r="H1819" s="290">
        <v>1722.0039999999999</v>
      </c>
      <c r="I1819" s="926"/>
      <c r="J1819" s="291">
        <f>ROUND(I1819*H1819,2)</f>
        <v>0</v>
      </c>
      <c r="K1819" s="288" t="s">
        <v>183</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278</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278</v>
      </c>
      <c r="BM1819" s="196" t="s">
        <v>2531</v>
      </c>
    </row>
    <row r="1820" spans="2:65" s="302" customFormat="1">
      <c r="B1820" s="301"/>
      <c r="D1820" s="297" t="s">
        <v>188</v>
      </c>
      <c r="E1820" s="303" t="s">
        <v>5</v>
      </c>
      <c r="F1820" s="304" t="s">
        <v>2532</v>
      </c>
      <c r="H1820" s="305">
        <v>1722.0039999999999</v>
      </c>
      <c r="L1820" s="301"/>
      <c r="M1820" s="306"/>
      <c r="N1820" s="307"/>
      <c r="O1820" s="307"/>
      <c r="P1820" s="307"/>
      <c r="Q1820" s="307"/>
      <c r="R1820" s="307"/>
      <c r="S1820" s="307"/>
      <c r="T1820" s="308"/>
      <c r="AT1820" s="303" t="s">
        <v>188</v>
      </c>
      <c r="AU1820" s="303" t="s">
        <v>77</v>
      </c>
      <c r="AV1820" s="302" t="s">
        <v>77</v>
      </c>
      <c r="AW1820" s="302" t="s">
        <v>31</v>
      </c>
      <c r="AX1820" s="302" t="s">
        <v>68</v>
      </c>
      <c r="AY1820" s="303" t="s">
        <v>177</v>
      </c>
    </row>
    <row r="1821" spans="2:65" s="317" customFormat="1">
      <c r="B1821" s="316"/>
      <c r="D1821" s="297" t="s">
        <v>188</v>
      </c>
      <c r="E1821" s="318" t="s">
        <v>5</v>
      </c>
      <c r="F1821" s="319" t="s">
        <v>191</v>
      </c>
      <c r="H1821" s="320">
        <v>1722.0039999999999</v>
      </c>
      <c r="L1821" s="316"/>
      <c r="M1821" s="321"/>
      <c r="N1821" s="322"/>
      <c r="O1821" s="322"/>
      <c r="P1821" s="322"/>
      <c r="Q1821" s="322"/>
      <c r="R1821" s="322"/>
      <c r="S1821" s="322"/>
      <c r="T1821" s="323"/>
      <c r="AT1821" s="318" t="s">
        <v>188</v>
      </c>
      <c r="AU1821" s="318" t="s">
        <v>77</v>
      </c>
      <c r="AV1821" s="317" t="s">
        <v>184</v>
      </c>
      <c r="AW1821" s="317" t="s">
        <v>31</v>
      </c>
      <c r="AX1821" s="317" t="s">
        <v>75</v>
      </c>
      <c r="AY1821" s="318" t="s">
        <v>177</v>
      </c>
    </row>
    <row r="1822" spans="2:65" s="274" customFormat="1" ht="29.85" customHeight="1">
      <c r="B1822" s="273"/>
      <c r="D1822" s="275" t="s">
        <v>67</v>
      </c>
      <c r="E1822" s="284" t="s">
        <v>2533</v>
      </c>
      <c r="F1822" s="284" t="s">
        <v>2534</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21" customFormat="1" ht="16.5" customHeight="1">
      <c r="B1823" s="207"/>
      <c r="C1823" s="286" t="s">
        <v>2535</v>
      </c>
      <c r="D1823" s="286" t="s">
        <v>179</v>
      </c>
      <c r="E1823" s="287" t="s">
        <v>2536</v>
      </c>
      <c r="F1823" s="288" t="s">
        <v>2537</v>
      </c>
      <c r="G1823" s="289" t="s">
        <v>194</v>
      </c>
      <c r="H1823" s="290">
        <v>1</v>
      </c>
      <c r="I1823" s="926"/>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278</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278</v>
      </c>
      <c r="BM1823" s="196" t="s">
        <v>2538</v>
      </c>
    </row>
    <row r="1824" spans="2:65" s="921" customFormat="1" ht="16.5" customHeight="1">
      <c r="B1824" s="207"/>
      <c r="C1824" s="286" t="s">
        <v>2539</v>
      </c>
      <c r="D1824" s="286" t="s">
        <v>179</v>
      </c>
      <c r="E1824" s="287" t="s">
        <v>2540</v>
      </c>
      <c r="F1824" s="288" t="s">
        <v>2541</v>
      </c>
      <c r="G1824" s="289" t="s">
        <v>194</v>
      </c>
      <c r="H1824" s="290">
        <v>1</v>
      </c>
      <c r="I1824" s="926"/>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278</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278</v>
      </c>
      <c r="BM1824" s="196" t="s">
        <v>2542</v>
      </c>
    </row>
    <row r="1825" spans="2:12" s="921" customFormat="1" ht="6.95" customHeight="1">
      <c r="B1825" s="231"/>
      <c r="C1825" s="232"/>
      <c r="D1825" s="232"/>
      <c r="E1825" s="232"/>
      <c r="F1825" s="232"/>
      <c r="G1825" s="232"/>
      <c r="H1825" s="232"/>
      <c r="I1825" s="232"/>
      <c r="J1825" s="232"/>
      <c r="K1825" s="232"/>
      <c r="L1825" s="207"/>
    </row>
  </sheetData>
  <sheetProtection algorithmName="SHA-512" hashValue="WaD1FWiJEzzzslXm7S4ssTt2xDYo3Elu6si1UxJ1GBlnrhYSCW61iFqE/t+Vv9tkK6YcxqKWC9wNHB2+3AIhBA==" saltValue="Y40aZvL6zItOjK01EOat3g==" spinCount="100000" sheet="1" objects="1" scenarios="1"/>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4" t="s">
        <v>121</v>
      </c>
      <c r="H1" s="984"/>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89" t="s">
        <v>2632</v>
      </c>
      <c r="F9" s="990"/>
      <c r="G9" s="990"/>
      <c r="H9" s="990"/>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78" t="s">
        <v>5</v>
      </c>
      <c r="F24" s="978"/>
      <c r="G24" s="978"/>
      <c r="H24" s="978"/>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7" t="str">
        <f>E7</f>
        <v>Výstavba poloprovozního objektu H2</v>
      </c>
      <c r="F45" s="988"/>
      <c r="G45" s="988"/>
      <c r="H45" s="988"/>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89" t="str">
        <f>E9</f>
        <v>RAV8608 - Slaboproudá elektrotechnika - ICT,AV</v>
      </c>
      <c r="F47" s="990"/>
      <c r="G47" s="990"/>
      <c r="H47" s="990"/>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78" t="str">
        <f>E21</f>
        <v>RAVAL projekt v.o.s.</v>
      </c>
      <c r="K51" s="209"/>
    </row>
    <row r="52" spans="2:47" s="933" customFormat="1" ht="14.45" customHeight="1">
      <c r="B52" s="207"/>
      <c r="C52" s="936" t="s">
        <v>28</v>
      </c>
      <c r="D52" s="937"/>
      <c r="E52" s="937"/>
      <c r="F52" s="210" t="str">
        <f>IF(E18="","",E18)</f>
        <v/>
      </c>
      <c r="G52" s="937"/>
      <c r="H52" s="937"/>
      <c r="I52" s="937"/>
      <c r="J52" s="979"/>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0" t="str">
        <f>E7</f>
        <v>Výstavba poloprovozního objektu H2</v>
      </c>
      <c r="F68" s="981"/>
      <c r="G68" s="981"/>
      <c r="H68" s="981"/>
      <c r="L68" s="207"/>
    </row>
    <row r="69" spans="2:63" s="933" customFormat="1" ht="14.45" customHeight="1">
      <c r="B69" s="207"/>
      <c r="C69" s="932" t="s">
        <v>126</v>
      </c>
      <c r="L69" s="207"/>
    </row>
    <row r="70" spans="2:63" s="933" customFormat="1" ht="17.25" customHeight="1">
      <c r="B70" s="207"/>
      <c r="E70" s="982" t="str">
        <f>E9</f>
        <v>RAV8608 - Slaboproudá elektrotechnika - ICT,AV</v>
      </c>
      <c r="F70" s="983"/>
      <c r="G70" s="983"/>
      <c r="H70" s="983"/>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1567</v>
      </c>
      <c r="F80" s="284" t="s">
        <v>1568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33" customFormat="1" ht="16.5" customHeight="1">
      <c r="B81" s="207"/>
      <c r="C81" s="286" t="s">
        <v>75</v>
      </c>
      <c r="D81" s="286" t="s">
        <v>179</v>
      </c>
      <c r="E81" s="287" t="s">
        <v>2633</v>
      </c>
      <c r="F81" s="288" t="s">
        <v>2634</v>
      </c>
      <c r="G81" s="289" t="s">
        <v>194</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278</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278</v>
      </c>
      <c r="BM81" s="196" t="s">
        <v>2635</v>
      </c>
    </row>
    <row r="82" spans="2:65" s="933"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1" t="s">
        <v>4086</v>
      </c>
      <c r="D3" s="991"/>
      <c r="E3" s="351"/>
    </row>
    <row r="4" spans="2:5">
      <c r="B4" s="350"/>
      <c r="C4" s="992" t="s">
        <v>4087</v>
      </c>
      <c r="D4" s="992"/>
      <c r="E4" s="351"/>
    </row>
    <row r="5" spans="2:5">
      <c r="B5" s="350"/>
      <c r="C5" s="939"/>
      <c r="D5" s="939"/>
      <c r="E5" s="351"/>
    </row>
    <row r="6" spans="2:5">
      <c r="B6" s="350"/>
      <c r="C6" s="353" t="s">
        <v>4088</v>
      </c>
      <c r="D6" s="354" t="s">
        <v>4089</v>
      </c>
      <c r="E6" s="351"/>
    </row>
    <row r="7" spans="2:5">
      <c r="B7" s="350"/>
      <c r="C7" s="353" t="s">
        <v>4090</v>
      </c>
      <c r="D7" s="354" t="s">
        <v>4091</v>
      </c>
      <c r="E7" s="351"/>
    </row>
    <row r="8" spans="2:5" ht="13.5" thickBot="1">
      <c r="B8" s="355"/>
      <c r="C8" s="356"/>
      <c r="D8" s="356"/>
      <c r="E8" s="357"/>
    </row>
    <row r="9" spans="2:5" ht="17.25" customHeight="1">
      <c r="C9" s="167"/>
      <c r="D9" s="167"/>
      <c r="E9" s="171"/>
    </row>
    <row r="10" spans="2:5" ht="15.75">
      <c r="B10" s="942" t="s">
        <v>4092</v>
      </c>
      <c r="D10" s="938" t="s">
        <v>4502</v>
      </c>
      <c r="E10" s="166"/>
    </row>
    <row r="11" spans="2:5">
      <c r="B11" s="168" t="s">
        <v>4094</v>
      </c>
      <c r="D11" s="168" t="s">
        <v>4503</v>
      </c>
      <c r="E11" s="166"/>
    </row>
    <row r="12" spans="2:5">
      <c r="B12" s="168"/>
      <c r="C12" s="168"/>
      <c r="D12" s="168"/>
      <c r="E12" s="166"/>
    </row>
    <row r="13" spans="2:5">
      <c r="B13" s="168"/>
      <c r="C13" s="168"/>
      <c r="D13" s="168"/>
      <c r="E13" s="166"/>
    </row>
    <row r="14" spans="2:5" ht="15.75">
      <c r="B14" s="942" t="s">
        <v>4096</v>
      </c>
      <c r="C14" s="358"/>
      <c r="D14" s="168"/>
      <c r="E14" s="166"/>
    </row>
    <row r="15" spans="2:5">
      <c r="E15" s="359"/>
    </row>
    <row r="16" spans="2:5" ht="15">
      <c r="B16" s="360" t="s">
        <v>4097</v>
      </c>
      <c r="C16" s="361"/>
      <c r="D16" s="362"/>
      <c r="E16" s="361" t="s">
        <v>34</v>
      </c>
    </row>
    <row r="17" spans="1:5" ht="15">
      <c r="B17" s="365"/>
      <c r="C17" s="365"/>
      <c r="D17" s="365"/>
      <c r="E17" s="854"/>
    </row>
    <row r="18" spans="1:5" ht="15">
      <c r="B18" s="365" t="s">
        <v>4504</v>
      </c>
      <c r="C18" s="365"/>
      <c r="D18" s="365"/>
      <c r="E18" s="854">
        <f>'Slaboproud ICT, AV-2'!L191</f>
        <v>0</v>
      </c>
    </row>
    <row r="19" spans="1:5" ht="15">
      <c r="B19" s="365"/>
      <c r="C19" s="365"/>
      <c r="D19" s="365"/>
      <c r="E19" s="854"/>
    </row>
    <row r="20" spans="1:5" ht="15">
      <c r="B20" s="365" t="s">
        <v>4505</v>
      </c>
      <c r="C20" s="365"/>
      <c r="D20" s="365"/>
      <c r="E20" s="854">
        <f>'Slaboproud ICT, AV-2'!L221</f>
        <v>0</v>
      </c>
    </row>
    <row r="21" spans="1:5" ht="15">
      <c r="B21" s="365"/>
      <c r="C21" s="365"/>
      <c r="D21" s="365"/>
      <c r="E21" s="854"/>
    </row>
    <row r="22" spans="1:5" ht="15">
      <c r="B22" s="365" t="s">
        <v>4506</v>
      </c>
      <c r="C22" s="365"/>
      <c r="D22" s="365"/>
      <c r="E22" s="854">
        <f>'Slaboproud ICT, AV-2'!L228</f>
        <v>0</v>
      </c>
    </row>
    <row r="23" spans="1:5" ht="15">
      <c r="B23" s="365"/>
      <c r="C23" s="365"/>
      <c r="D23" s="365"/>
      <c r="E23" s="854"/>
    </row>
    <row r="24" spans="1:5" ht="15">
      <c r="B24" s="365" t="s">
        <v>4507</v>
      </c>
      <c r="C24" s="365"/>
      <c r="D24" s="365"/>
      <c r="E24" s="854">
        <f>'Slaboproud ICT, AV-2'!L237</f>
        <v>0</v>
      </c>
    </row>
    <row r="25" spans="1:5" ht="15">
      <c r="B25" s="365"/>
      <c r="C25" s="365"/>
      <c r="D25" s="365"/>
      <c r="E25" s="854"/>
    </row>
    <row r="26" spans="1:5" ht="15">
      <c r="B26" s="365" t="s">
        <v>4508</v>
      </c>
      <c r="C26" s="365"/>
      <c r="D26" s="365"/>
      <c r="E26" s="854">
        <f>'Slaboproud ICT, AV-2'!L264</f>
        <v>0</v>
      </c>
    </row>
    <row r="27" spans="1:5" ht="15">
      <c r="B27" s="365"/>
      <c r="C27" s="365"/>
      <c r="D27" s="365"/>
      <c r="E27" s="854"/>
    </row>
    <row r="28" spans="1:5" ht="15">
      <c r="B28" s="365" t="s">
        <v>4509</v>
      </c>
      <c r="C28" s="365"/>
      <c r="D28" s="365"/>
      <c r="E28" s="854">
        <f>'Slaboproud ICT, AV-2'!L308</f>
        <v>0</v>
      </c>
    </row>
    <row r="29" spans="1:5" ht="15">
      <c r="B29" s="362"/>
      <c r="C29" s="362"/>
      <c r="D29" s="362"/>
      <c r="E29" s="855"/>
    </row>
    <row r="30" spans="1:5" ht="15">
      <c r="C30" s="368"/>
      <c r="D30" s="365"/>
      <c r="E30" s="856"/>
    </row>
    <row r="31" spans="1:5" s="365" customFormat="1" ht="15.75">
      <c r="A31" s="370"/>
      <c r="B31" s="371" t="s">
        <v>4099</v>
      </c>
      <c r="D31" s="371"/>
      <c r="E31" s="860">
        <f>SUM(E17:E29)</f>
        <v>0</v>
      </c>
    </row>
    <row r="32" spans="1:5" s="365" customFormat="1" ht="15.75">
      <c r="A32" s="370"/>
      <c r="B32" s="370"/>
      <c r="C32" s="370"/>
      <c r="D32" s="370"/>
      <c r="E32" s="540"/>
    </row>
    <row r="35" spans="2:4">
      <c r="B35" s="373" t="s">
        <v>4100</v>
      </c>
      <c r="D35" s="374">
        <v>43084</v>
      </c>
    </row>
    <row r="36" spans="2:4">
      <c r="B36" s="373" t="s">
        <v>4101</v>
      </c>
      <c r="D36" s="941" t="s">
        <v>4510</v>
      </c>
    </row>
    <row r="37" spans="2:4">
      <c r="B37" s="940" t="s">
        <v>4103</v>
      </c>
      <c r="C37" s="940"/>
      <c r="D37" s="376" t="s">
        <v>4104</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1" t="s">
        <v>4086</v>
      </c>
      <c r="C2" s="991"/>
      <c r="D2" s="991"/>
      <c r="E2" s="163"/>
      <c r="F2" s="163"/>
      <c r="G2" s="164"/>
      <c r="H2" s="164"/>
      <c r="I2" s="164"/>
      <c r="J2" s="164"/>
      <c r="K2" s="164"/>
    </row>
    <row r="3" spans="2:12">
      <c r="B3" s="997" t="s">
        <v>4087</v>
      </c>
      <c r="C3" s="997"/>
      <c r="D3" s="997"/>
      <c r="E3" s="163"/>
      <c r="F3" s="163"/>
      <c r="G3" s="164"/>
      <c r="H3" s="164"/>
      <c r="I3" s="164"/>
      <c r="J3" s="164"/>
      <c r="K3" s="164"/>
    </row>
    <row r="4" spans="2:12">
      <c r="B4" s="998" t="s">
        <v>4088</v>
      </c>
      <c r="C4" s="998"/>
      <c r="D4" s="165" t="s">
        <v>4089</v>
      </c>
      <c r="E4" s="163"/>
      <c r="F4" s="163"/>
      <c r="G4" s="164"/>
      <c r="H4" s="164"/>
      <c r="I4" s="164"/>
      <c r="J4" s="164"/>
      <c r="K4" s="164"/>
    </row>
    <row r="5" spans="2:12">
      <c r="B5" s="998" t="s">
        <v>4090</v>
      </c>
      <c r="C5" s="998"/>
      <c r="D5" s="165" t="s">
        <v>4091</v>
      </c>
      <c r="E5" s="163"/>
      <c r="F5" s="163"/>
      <c r="G5" s="164"/>
      <c r="H5" s="164"/>
      <c r="I5" s="164"/>
      <c r="J5" s="164"/>
      <c r="K5" s="164"/>
    </row>
    <row r="6" spans="2:12">
      <c r="B6" s="797"/>
      <c r="C6" s="797"/>
      <c r="D6" s="165"/>
      <c r="E6" s="163"/>
      <c r="F6" s="163"/>
      <c r="G6" s="164"/>
      <c r="H6" s="164"/>
      <c r="I6" s="164"/>
      <c r="J6" s="164"/>
      <c r="K6" s="164"/>
    </row>
    <row r="7" spans="2:12" ht="15.75">
      <c r="B7" s="999" t="s">
        <v>4092</v>
      </c>
      <c r="C7" s="999"/>
      <c r="D7" s="798" t="s">
        <v>4502</v>
      </c>
      <c r="E7" s="166"/>
      <c r="F7" s="166"/>
      <c r="G7" s="166"/>
      <c r="I7" s="167"/>
      <c r="J7" s="167"/>
      <c r="K7" s="167"/>
      <c r="L7" s="167"/>
    </row>
    <row r="8" spans="2:12">
      <c r="B8" s="168" t="s">
        <v>4094</v>
      </c>
      <c r="C8" s="168"/>
      <c r="D8" s="168" t="s">
        <v>4503</v>
      </c>
      <c r="E8" s="166"/>
      <c r="F8" s="166"/>
      <c r="G8" s="166"/>
      <c r="J8" s="167"/>
      <c r="K8" s="167"/>
      <c r="L8" s="167"/>
    </row>
    <row r="9" spans="2:12">
      <c r="B9" s="169"/>
      <c r="C9" s="170"/>
      <c r="D9" s="170"/>
      <c r="E9" s="171"/>
      <c r="F9" s="171"/>
      <c r="G9" s="164"/>
      <c r="H9" s="164"/>
      <c r="I9" s="164"/>
      <c r="J9" s="164"/>
      <c r="K9" s="164"/>
    </row>
    <row r="10" spans="2:12" s="172" customFormat="1" ht="12.75" customHeight="1">
      <c r="B10" s="1000" t="s">
        <v>4106</v>
      </c>
      <c r="C10" s="1002" t="s">
        <v>4107</v>
      </c>
      <c r="D10" s="1002" t="s">
        <v>4108</v>
      </c>
      <c r="E10" s="1000" t="s">
        <v>4109</v>
      </c>
      <c r="F10" s="1000" t="s">
        <v>4110</v>
      </c>
      <c r="G10" s="1005" t="s">
        <v>4111</v>
      </c>
      <c r="H10" s="1005"/>
      <c r="I10" s="1005" t="s">
        <v>4112</v>
      </c>
      <c r="J10" s="1005"/>
      <c r="K10" s="993" t="s">
        <v>4113</v>
      </c>
      <c r="L10" s="995" t="s">
        <v>4114</v>
      </c>
    </row>
    <row r="11" spans="2:12" s="172" customFormat="1" ht="31.5" customHeight="1" thickBot="1">
      <c r="B11" s="1001"/>
      <c r="C11" s="1003"/>
      <c r="D11" s="1003"/>
      <c r="E11" s="1001"/>
      <c r="F11" s="1001"/>
      <c r="G11" s="173" t="s">
        <v>4115</v>
      </c>
      <c r="H11" s="173" t="s">
        <v>4116</v>
      </c>
      <c r="I11" s="173" t="s">
        <v>4115</v>
      </c>
      <c r="J11" s="173" t="s">
        <v>4116</v>
      </c>
      <c r="K11" s="994"/>
      <c r="L11" s="996"/>
    </row>
    <row r="12" spans="2:12" ht="12.75" customHeight="1">
      <c r="B12" s="377">
        <v>1</v>
      </c>
      <c r="C12" s="1006" t="s">
        <v>4504</v>
      </c>
      <c r="D12" s="1007"/>
      <c r="E12" s="378"/>
      <c r="F12" s="378"/>
      <c r="G12" s="379"/>
      <c r="H12" s="380"/>
      <c r="I12" s="380"/>
      <c r="J12" s="380"/>
      <c r="K12" s="380"/>
      <c r="L12" s="381" t="s">
        <v>5</v>
      </c>
    </row>
    <row r="13" spans="2:12">
      <c r="B13" s="382">
        <v>2</v>
      </c>
      <c r="C13" s="383"/>
      <c r="D13" s="402" t="s">
        <v>4511</v>
      </c>
      <c r="E13" s="385" t="s">
        <v>906</v>
      </c>
      <c r="F13" s="385">
        <v>150</v>
      </c>
      <c r="G13" s="858"/>
      <c r="H13" s="387">
        <f>ROUND(F13*G13,2)</f>
        <v>0</v>
      </c>
      <c r="I13" s="859"/>
      <c r="J13" s="387">
        <f>ROUND(F13*I13,2)</f>
        <v>0</v>
      </c>
      <c r="K13" s="387">
        <f>G13+I13</f>
        <v>0</v>
      </c>
      <c r="L13" s="388">
        <f>ROUND(F13*K13,2)</f>
        <v>0</v>
      </c>
    </row>
    <row r="14" spans="2:12" ht="12.75" customHeight="1">
      <c r="B14" s="377">
        <v>3</v>
      </c>
      <c r="C14" s="383"/>
      <c r="D14" s="402" t="s">
        <v>4512</v>
      </c>
      <c r="E14" s="385" t="s">
        <v>906</v>
      </c>
      <c r="F14" s="385">
        <v>420</v>
      </c>
      <c r="G14" s="858"/>
      <c r="H14" s="387">
        <f t="shared" ref="H14:H41" si="0">ROUND(F14*G14,2)</f>
        <v>0</v>
      </c>
      <c r="I14" s="859"/>
      <c r="J14" s="387">
        <f t="shared" ref="J14:J61" si="1">ROUND(F14*I14,2)</f>
        <v>0</v>
      </c>
      <c r="K14" s="387">
        <f t="shared" ref="K14:K77" si="2">G14+I14</f>
        <v>0</v>
      </c>
      <c r="L14" s="388">
        <f t="shared" ref="L14:L61" si="3">ROUND(F14*K14,2)</f>
        <v>0</v>
      </c>
    </row>
    <row r="15" spans="2:12" ht="12.75" customHeight="1">
      <c r="B15" s="382">
        <v>4</v>
      </c>
      <c r="C15" s="383"/>
      <c r="D15" s="402" t="s">
        <v>4513</v>
      </c>
      <c r="E15" s="385" t="s">
        <v>906</v>
      </c>
      <c r="F15" s="385">
        <v>1440</v>
      </c>
      <c r="G15" s="858"/>
      <c r="H15" s="387">
        <f t="shared" si="0"/>
        <v>0</v>
      </c>
      <c r="I15" s="859"/>
      <c r="J15" s="387">
        <f t="shared" si="1"/>
        <v>0</v>
      </c>
      <c r="K15" s="387">
        <f t="shared" si="2"/>
        <v>0</v>
      </c>
      <c r="L15" s="388">
        <f t="shared" si="3"/>
        <v>0</v>
      </c>
    </row>
    <row r="16" spans="2:12">
      <c r="B16" s="377">
        <v>5</v>
      </c>
      <c r="C16" s="383"/>
      <c r="D16" s="402" t="s">
        <v>4514</v>
      </c>
      <c r="E16" s="385" t="s">
        <v>906</v>
      </c>
      <c r="F16" s="385">
        <v>325</v>
      </c>
      <c r="G16" s="858"/>
      <c r="H16" s="387">
        <f t="shared" si="0"/>
        <v>0</v>
      </c>
      <c r="I16" s="859"/>
      <c r="J16" s="387">
        <f t="shared" si="1"/>
        <v>0</v>
      </c>
      <c r="K16" s="387">
        <f t="shared" si="2"/>
        <v>0</v>
      </c>
      <c r="L16" s="388">
        <f t="shared" si="3"/>
        <v>0</v>
      </c>
    </row>
    <row r="17" spans="2:12">
      <c r="B17" s="382">
        <v>6</v>
      </c>
      <c r="C17" s="383"/>
      <c r="D17" s="402" t="s">
        <v>4515</v>
      </c>
      <c r="E17" s="385" t="s">
        <v>906</v>
      </c>
      <c r="F17" s="385">
        <v>188</v>
      </c>
      <c r="G17" s="858"/>
      <c r="H17" s="387">
        <f t="shared" si="0"/>
        <v>0</v>
      </c>
      <c r="I17" s="859"/>
      <c r="J17" s="387">
        <f t="shared" si="1"/>
        <v>0</v>
      </c>
      <c r="K17" s="387">
        <f t="shared" si="2"/>
        <v>0</v>
      </c>
      <c r="L17" s="388">
        <f t="shared" si="3"/>
        <v>0</v>
      </c>
    </row>
    <row r="18" spans="2:12" ht="25.5">
      <c r="B18" s="377">
        <v>7</v>
      </c>
      <c r="C18" s="383"/>
      <c r="D18" s="402" t="s">
        <v>4516</v>
      </c>
      <c r="E18" s="385" t="s">
        <v>906</v>
      </c>
      <c r="F18" s="385">
        <v>300</v>
      </c>
      <c r="G18" s="858"/>
      <c r="H18" s="387">
        <f t="shared" si="0"/>
        <v>0</v>
      </c>
      <c r="I18" s="859"/>
      <c r="J18" s="387">
        <f t="shared" si="1"/>
        <v>0</v>
      </c>
      <c r="K18" s="387">
        <f t="shared" si="2"/>
        <v>0</v>
      </c>
      <c r="L18" s="388">
        <f t="shared" si="3"/>
        <v>0</v>
      </c>
    </row>
    <row r="19" spans="2:12" ht="25.5">
      <c r="B19" s="382">
        <v>8</v>
      </c>
      <c r="C19" s="383"/>
      <c r="D19" s="402" t="s">
        <v>4517</v>
      </c>
      <c r="E19" s="385" t="s">
        <v>906</v>
      </c>
      <c r="F19" s="385">
        <v>300</v>
      </c>
      <c r="G19" s="858"/>
      <c r="H19" s="387">
        <f t="shared" si="0"/>
        <v>0</v>
      </c>
      <c r="I19" s="859"/>
      <c r="J19" s="387">
        <f t="shared" si="1"/>
        <v>0</v>
      </c>
      <c r="K19" s="387">
        <f t="shared" si="2"/>
        <v>0</v>
      </c>
      <c r="L19" s="388">
        <f t="shared" si="3"/>
        <v>0</v>
      </c>
    </row>
    <row r="20" spans="2:12" ht="25.5">
      <c r="B20" s="377">
        <v>9</v>
      </c>
      <c r="C20" s="383"/>
      <c r="D20" s="402" t="s">
        <v>4518</v>
      </c>
      <c r="E20" s="385" t="s">
        <v>906</v>
      </c>
      <c r="F20" s="385">
        <v>300</v>
      </c>
      <c r="G20" s="858"/>
      <c r="H20" s="387">
        <f t="shared" si="0"/>
        <v>0</v>
      </c>
      <c r="I20" s="859"/>
      <c r="J20" s="387">
        <f t="shared" si="1"/>
        <v>0</v>
      </c>
      <c r="K20" s="387">
        <f t="shared" si="2"/>
        <v>0</v>
      </c>
      <c r="L20" s="388">
        <f t="shared" si="3"/>
        <v>0</v>
      </c>
    </row>
    <row r="21" spans="2:12" ht="25.5">
      <c r="B21" s="382">
        <v>10</v>
      </c>
      <c r="C21" s="383"/>
      <c r="D21" s="402" t="s">
        <v>4519</v>
      </c>
      <c r="E21" s="385" t="s">
        <v>906</v>
      </c>
      <c r="F21" s="385">
        <v>300</v>
      </c>
      <c r="G21" s="858"/>
      <c r="H21" s="387">
        <f t="shared" si="0"/>
        <v>0</v>
      </c>
      <c r="I21" s="859"/>
      <c r="J21" s="387">
        <f t="shared" si="1"/>
        <v>0</v>
      </c>
      <c r="K21" s="387">
        <f t="shared" si="2"/>
        <v>0</v>
      </c>
      <c r="L21" s="388">
        <f t="shared" si="3"/>
        <v>0</v>
      </c>
    </row>
    <row r="22" spans="2:12" ht="25.5">
      <c r="B22" s="377">
        <v>11</v>
      </c>
      <c r="C22" s="383"/>
      <c r="D22" s="402" t="s">
        <v>4520</v>
      </c>
      <c r="E22" s="385" t="s">
        <v>906</v>
      </c>
      <c r="F22" s="385">
        <v>300</v>
      </c>
      <c r="G22" s="858"/>
      <c r="H22" s="387">
        <f t="shared" si="0"/>
        <v>0</v>
      </c>
      <c r="I22" s="859"/>
      <c r="J22" s="387">
        <f t="shared" si="1"/>
        <v>0</v>
      </c>
      <c r="K22" s="387">
        <f t="shared" si="2"/>
        <v>0</v>
      </c>
      <c r="L22" s="388">
        <f t="shared" si="3"/>
        <v>0</v>
      </c>
    </row>
    <row r="23" spans="2:12">
      <c r="B23" s="382">
        <v>12</v>
      </c>
      <c r="C23" s="383"/>
      <c r="D23" s="402" t="s">
        <v>4521</v>
      </c>
      <c r="E23" s="385" t="s">
        <v>906</v>
      </c>
      <c r="F23" s="385">
        <v>270</v>
      </c>
      <c r="G23" s="858"/>
      <c r="H23" s="387">
        <f t="shared" si="0"/>
        <v>0</v>
      </c>
      <c r="I23" s="859"/>
      <c r="J23" s="387">
        <f t="shared" si="1"/>
        <v>0</v>
      </c>
      <c r="K23" s="387">
        <f t="shared" si="2"/>
        <v>0</v>
      </c>
      <c r="L23" s="388">
        <f t="shared" si="3"/>
        <v>0</v>
      </c>
    </row>
    <row r="24" spans="2:12" ht="12.75" customHeight="1">
      <c r="B24" s="377">
        <v>13</v>
      </c>
      <c r="C24" s="383"/>
      <c r="D24" s="402" t="s">
        <v>4522</v>
      </c>
      <c r="E24" s="385" t="s">
        <v>2921</v>
      </c>
      <c r="F24" s="385">
        <v>20</v>
      </c>
      <c r="G24" s="858"/>
      <c r="H24" s="387">
        <f t="shared" si="0"/>
        <v>0</v>
      </c>
      <c r="I24" s="859"/>
      <c r="J24" s="387">
        <f t="shared" si="1"/>
        <v>0</v>
      </c>
      <c r="K24" s="387">
        <f t="shared" si="2"/>
        <v>0</v>
      </c>
      <c r="L24" s="388">
        <f t="shared" si="3"/>
        <v>0</v>
      </c>
    </row>
    <row r="25" spans="2:12" ht="12.75" customHeight="1">
      <c r="B25" s="382">
        <v>14</v>
      </c>
      <c r="C25" s="383"/>
      <c r="D25" s="402" t="s">
        <v>4523</v>
      </c>
      <c r="E25" s="385" t="s">
        <v>2921</v>
      </c>
      <c r="F25" s="385">
        <v>12</v>
      </c>
      <c r="G25" s="858"/>
      <c r="H25" s="387">
        <f t="shared" si="0"/>
        <v>0</v>
      </c>
      <c r="I25" s="859"/>
      <c r="J25" s="387">
        <f t="shared" si="1"/>
        <v>0</v>
      </c>
      <c r="K25" s="387">
        <f t="shared" si="2"/>
        <v>0</v>
      </c>
      <c r="L25" s="388">
        <f t="shared" si="3"/>
        <v>0</v>
      </c>
    </row>
    <row r="26" spans="2:12">
      <c r="B26" s="377">
        <v>15</v>
      </c>
      <c r="C26" s="383"/>
      <c r="D26" s="402" t="s">
        <v>4524</v>
      </c>
      <c r="E26" s="385" t="s">
        <v>2921</v>
      </c>
      <c r="F26" s="385">
        <v>12</v>
      </c>
      <c r="G26" s="858"/>
      <c r="H26" s="387">
        <f t="shared" si="0"/>
        <v>0</v>
      </c>
      <c r="I26" s="859"/>
      <c r="J26" s="387">
        <f t="shared" si="1"/>
        <v>0</v>
      </c>
      <c r="K26" s="387">
        <f t="shared" si="2"/>
        <v>0</v>
      </c>
      <c r="L26" s="388">
        <f t="shared" si="3"/>
        <v>0</v>
      </c>
    </row>
    <row r="27" spans="2:12">
      <c r="B27" s="382">
        <v>16</v>
      </c>
      <c r="C27" s="383"/>
      <c r="D27" s="402" t="s">
        <v>4525</v>
      </c>
      <c r="E27" s="385" t="s">
        <v>906</v>
      </c>
      <c r="F27" s="385">
        <v>14100</v>
      </c>
      <c r="G27" s="858"/>
      <c r="H27" s="387">
        <f t="shared" si="0"/>
        <v>0</v>
      </c>
      <c r="I27" s="859"/>
      <c r="J27" s="387">
        <f t="shared" si="1"/>
        <v>0</v>
      </c>
      <c r="K27" s="387">
        <f t="shared" si="2"/>
        <v>0</v>
      </c>
      <c r="L27" s="388">
        <f t="shared" si="3"/>
        <v>0</v>
      </c>
    </row>
    <row r="28" spans="2:12">
      <c r="B28" s="377">
        <v>17</v>
      </c>
      <c r="C28" s="383"/>
      <c r="D28" s="402" t="s">
        <v>4526</v>
      </c>
      <c r="E28" s="385" t="s">
        <v>906</v>
      </c>
      <c r="F28" s="385">
        <v>175</v>
      </c>
      <c r="G28" s="858"/>
      <c r="H28" s="387">
        <f t="shared" si="0"/>
        <v>0</v>
      </c>
      <c r="I28" s="859"/>
      <c r="J28" s="387">
        <f t="shared" si="1"/>
        <v>0</v>
      </c>
      <c r="K28" s="387">
        <f t="shared" si="2"/>
        <v>0</v>
      </c>
      <c r="L28" s="388">
        <f t="shared" si="3"/>
        <v>0</v>
      </c>
    </row>
    <row r="29" spans="2:12" ht="38.25">
      <c r="B29" s="382">
        <v>18</v>
      </c>
      <c r="C29" s="383" t="s">
        <v>4527</v>
      </c>
      <c r="D29" s="402" t="s">
        <v>4528</v>
      </c>
      <c r="E29" s="385" t="s">
        <v>2921</v>
      </c>
      <c r="F29" s="385">
        <v>9</v>
      </c>
      <c r="G29" s="858"/>
      <c r="H29" s="387">
        <f t="shared" si="0"/>
        <v>0</v>
      </c>
      <c r="I29" s="859"/>
      <c r="J29" s="387">
        <f t="shared" si="1"/>
        <v>0</v>
      </c>
      <c r="K29" s="387">
        <f t="shared" si="2"/>
        <v>0</v>
      </c>
      <c r="L29" s="388">
        <f t="shared" si="3"/>
        <v>0</v>
      </c>
    </row>
    <row r="30" spans="2:12" ht="38.25">
      <c r="B30" s="377">
        <v>19</v>
      </c>
      <c r="C30" s="383" t="s">
        <v>4527</v>
      </c>
      <c r="D30" s="402" t="s">
        <v>4529</v>
      </c>
      <c r="E30" s="385" t="s">
        <v>2921</v>
      </c>
      <c r="F30" s="385">
        <v>16</v>
      </c>
      <c r="G30" s="858"/>
      <c r="H30" s="387">
        <f t="shared" si="0"/>
        <v>0</v>
      </c>
      <c r="I30" s="859"/>
      <c r="J30" s="387">
        <f t="shared" si="1"/>
        <v>0</v>
      </c>
      <c r="K30" s="387">
        <f t="shared" si="2"/>
        <v>0</v>
      </c>
      <c r="L30" s="388">
        <f t="shared" si="3"/>
        <v>0</v>
      </c>
    </row>
    <row r="31" spans="2:12" ht="38.25">
      <c r="B31" s="382">
        <v>20</v>
      </c>
      <c r="C31" s="383" t="s">
        <v>4527</v>
      </c>
      <c r="D31" s="402" t="s">
        <v>4530</v>
      </c>
      <c r="E31" s="385" t="s">
        <v>2921</v>
      </c>
      <c r="F31" s="385">
        <v>32</v>
      </c>
      <c r="G31" s="858"/>
      <c r="H31" s="387">
        <f t="shared" si="0"/>
        <v>0</v>
      </c>
      <c r="I31" s="859"/>
      <c r="J31" s="387">
        <f t="shared" si="1"/>
        <v>0</v>
      </c>
      <c r="K31" s="387">
        <f t="shared" si="2"/>
        <v>0</v>
      </c>
      <c r="L31" s="388">
        <f t="shared" si="3"/>
        <v>0</v>
      </c>
    </row>
    <row r="32" spans="2:12" ht="38.25">
      <c r="B32" s="377">
        <v>21</v>
      </c>
      <c r="C32" s="383" t="s">
        <v>4527</v>
      </c>
      <c r="D32" s="402" t="s">
        <v>4531</v>
      </c>
      <c r="E32" s="385" t="s">
        <v>2921</v>
      </c>
      <c r="F32" s="385">
        <v>6</v>
      </c>
      <c r="G32" s="858"/>
      <c r="H32" s="387">
        <f t="shared" si="0"/>
        <v>0</v>
      </c>
      <c r="I32" s="859"/>
      <c r="J32" s="387">
        <f t="shared" si="1"/>
        <v>0</v>
      </c>
      <c r="K32" s="387">
        <f t="shared" si="2"/>
        <v>0</v>
      </c>
      <c r="L32" s="388">
        <f t="shared" si="3"/>
        <v>0</v>
      </c>
    </row>
    <row r="33" spans="2:12" ht="38.25">
      <c r="B33" s="382">
        <v>22</v>
      </c>
      <c r="C33" s="383" t="s">
        <v>4527</v>
      </c>
      <c r="D33" s="402" t="s">
        <v>4532</v>
      </c>
      <c r="E33" s="385" t="s">
        <v>2921</v>
      </c>
      <c r="F33" s="385">
        <v>1</v>
      </c>
      <c r="G33" s="858"/>
      <c r="H33" s="387">
        <f t="shared" si="0"/>
        <v>0</v>
      </c>
      <c r="I33" s="859"/>
      <c r="J33" s="387">
        <f t="shared" si="1"/>
        <v>0</v>
      </c>
      <c r="K33" s="387">
        <f t="shared" si="2"/>
        <v>0</v>
      </c>
      <c r="L33" s="388">
        <f t="shared" si="3"/>
        <v>0</v>
      </c>
    </row>
    <row r="34" spans="2:12" ht="37.5" customHeight="1">
      <c r="B34" s="377">
        <v>23</v>
      </c>
      <c r="C34" s="383" t="s">
        <v>4527</v>
      </c>
      <c r="D34" s="402" t="s">
        <v>4533</v>
      </c>
      <c r="E34" s="385" t="s">
        <v>2921</v>
      </c>
      <c r="F34" s="385">
        <v>103</v>
      </c>
      <c r="G34" s="858"/>
      <c r="H34" s="387">
        <f t="shared" si="0"/>
        <v>0</v>
      </c>
      <c r="I34" s="859"/>
      <c r="J34" s="387">
        <f t="shared" si="1"/>
        <v>0</v>
      </c>
      <c r="K34" s="387">
        <f t="shared" si="2"/>
        <v>0</v>
      </c>
      <c r="L34" s="388">
        <f t="shared" si="3"/>
        <v>0</v>
      </c>
    </row>
    <row r="35" spans="2:12" ht="12.75" customHeight="1">
      <c r="B35" s="382">
        <v>24</v>
      </c>
      <c r="C35" s="383"/>
      <c r="D35" s="402" t="s">
        <v>4534</v>
      </c>
      <c r="E35" s="385" t="s">
        <v>2921</v>
      </c>
      <c r="F35" s="385">
        <v>96</v>
      </c>
      <c r="G35" s="858"/>
      <c r="H35" s="387">
        <f t="shared" si="0"/>
        <v>0</v>
      </c>
      <c r="I35" s="859"/>
      <c r="J35" s="387">
        <f t="shared" si="1"/>
        <v>0</v>
      </c>
      <c r="K35" s="387">
        <f t="shared" si="2"/>
        <v>0</v>
      </c>
      <c r="L35" s="388">
        <f t="shared" si="3"/>
        <v>0</v>
      </c>
    </row>
    <row r="36" spans="2:12">
      <c r="B36" s="377">
        <v>25</v>
      </c>
      <c r="C36" s="383"/>
      <c r="D36" s="402" t="s">
        <v>4535</v>
      </c>
      <c r="E36" s="385" t="s">
        <v>2921</v>
      </c>
      <c r="F36" s="385">
        <v>48</v>
      </c>
      <c r="G36" s="858"/>
      <c r="H36" s="387">
        <f t="shared" si="0"/>
        <v>0</v>
      </c>
      <c r="I36" s="859"/>
      <c r="J36" s="387">
        <f t="shared" si="1"/>
        <v>0</v>
      </c>
      <c r="K36" s="387">
        <f t="shared" si="2"/>
        <v>0</v>
      </c>
      <c r="L36" s="388">
        <f t="shared" si="3"/>
        <v>0</v>
      </c>
    </row>
    <row r="37" spans="2:12">
      <c r="B37" s="382">
        <v>26</v>
      </c>
      <c r="C37" s="383"/>
      <c r="D37" s="402" t="s">
        <v>4536</v>
      </c>
      <c r="E37" s="385" t="s">
        <v>2921</v>
      </c>
      <c r="F37" s="385">
        <v>48</v>
      </c>
      <c r="G37" s="858"/>
      <c r="H37" s="387">
        <f t="shared" si="0"/>
        <v>0</v>
      </c>
      <c r="I37" s="859"/>
      <c r="J37" s="387">
        <f t="shared" si="1"/>
        <v>0</v>
      </c>
      <c r="K37" s="387">
        <f t="shared" si="2"/>
        <v>0</v>
      </c>
      <c r="L37" s="388">
        <f t="shared" si="3"/>
        <v>0</v>
      </c>
    </row>
    <row r="38" spans="2:12">
      <c r="B38" s="377">
        <v>27</v>
      </c>
      <c r="C38" s="383"/>
      <c r="D38" s="402" t="s">
        <v>4537</v>
      </c>
      <c r="E38" s="385" t="s">
        <v>2921</v>
      </c>
      <c r="F38" s="385">
        <v>8</v>
      </c>
      <c r="G38" s="858"/>
      <c r="H38" s="387">
        <f t="shared" si="0"/>
        <v>0</v>
      </c>
      <c r="I38" s="859"/>
      <c r="J38" s="387">
        <f t="shared" si="1"/>
        <v>0</v>
      </c>
      <c r="K38" s="387">
        <f t="shared" si="2"/>
        <v>0</v>
      </c>
      <c r="L38" s="388">
        <f t="shared" si="3"/>
        <v>0</v>
      </c>
    </row>
    <row r="39" spans="2:12">
      <c r="B39" s="382">
        <v>28</v>
      </c>
      <c r="C39" s="383"/>
      <c r="D39" s="402" t="s">
        <v>4538</v>
      </c>
      <c r="E39" s="385" t="s">
        <v>2921</v>
      </c>
      <c r="F39" s="385">
        <v>1</v>
      </c>
      <c r="G39" s="858"/>
      <c r="H39" s="387">
        <f t="shared" si="0"/>
        <v>0</v>
      </c>
      <c r="I39" s="859"/>
      <c r="J39" s="387">
        <f t="shared" si="1"/>
        <v>0</v>
      </c>
      <c r="K39" s="387">
        <f t="shared" si="2"/>
        <v>0</v>
      </c>
      <c r="L39" s="388">
        <f t="shared" si="3"/>
        <v>0</v>
      </c>
    </row>
    <row r="40" spans="2:12">
      <c r="B40" s="377">
        <v>29</v>
      </c>
      <c r="C40" s="383"/>
      <c r="D40" s="402" t="s">
        <v>4539</v>
      </c>
      <c r="E40" s="385" t="s">
        <v>2921</v>
      </c>
      <c r="F40" s="385">
        <v>8</v>
      </c>
      <c r="G40" s="858"/>
      <c r="H40" s="387">
        <f t="shared" si="0"/>
        <v>0</v>
      </c>
      <c r="I40" s="859"/>
      <c r="J40" s="387">
        <f t="shared" si="1"/>
        <v>0</v>
      </c>
      <c r="K40" s="387">
        <f t="shared" si="2"/>
        <v>0</v>
      </c>
      <c r="L40" s="388">
        <f t="shared" si="3"/>
        <v>0</v>
      </c>
    </row>
    <row r="41" spans="2:12">
      <c r="B41" s="382">
        <v>30</v>
      </c>
      <c r="C41" s="383"/>
      <c r="D41" s="402" t="s">
        <v>4540</v>
      </c>
      <c r="E41" s="385" t="s">
        <v>2921</v>
      </c>
      <c r="F41" s="385">
        <v>2</v>
      </c>
      <c r="G41" s="858"/>
      <c r="H41" s="387">
        <f t="shared" si="0"/>
        <v>0</v>
      </c>
      <c r="I41" s="859"/>
      <c r="J41" s="387">
        <f t="shared" si="1"/>
        <v>0</v>
      </c>
      <c r="K41" s="387">
        <f t="shared" si="2"/>
        <v>0</v>
      </c>
      <c r="L41" s="388">
        <f t="shared" si="3"/>
        <v>0</v>
      </c>
    </row>
    <row r="42" spans="2:12">
      <c r="B42" s="377">
        <v>31</v>
      </c>
      <c r="C42" s="383"/>
      <c r="D42" s="402" t="s">
        <v>4541</v>
      </c>
      <c r="E42" s="385" t="s">
        <v>2921</v>
      </c>
      <c r="F42" s="385">
        <v>2</v>
      </c>
      <c r="G42" s="386"/>
      <c r="H42" s="387"/>
      <c r="I42" s="859"/>
      <c r="J42" s="387">
        <f t="shared" si="1"/>
        <v>0</v>
      </c>
      <c r="K42" s="387">
        <f t="shared" si="2"/>
        <v>0</v>
      </c>
      <c r="L42" s="388">
        <f t="shared" si="3"/>
        <v>0</v>
      </c>
    </row>
    <row r="43" spans="2:12">
      <c r="B43" s="382">
        <v>32</v>
      </c>
      <c r="C43" s="383"/>
      <c r="D43" s="402" t="s">
        <v>4542</v>
      </c>
      <c r="E43" s="385" t="s">
        <v>2921</v>
      </c>
      <c r="F43" s="385">
        <v>16</v>
      </c>
      <c r="G43" s="386"/>
      <c r="H43" s="387"/>
      <c r="I43" s="859"/>
      <c r="J43" s="387">
        <f t="shared" si="1"/>
        <v>0</v>
      </c>
      <c r="K43" s="387">
        <f t="shared" si="2"/>
        <v>0</v>
      </c>
      <c r="L43" s="388">
        <f t="shared" si="3"/>
        <v>0</v>
      </c>
    </row>
    <row r="44" spans="2:12" ht="12.75" customHeight="1">
      <c r="B44" s="377">
        <v>33</v>
      </c>
      <c r="C44" s="383"/>
      <c r="D44" s="402" t="s">
        <v>4543</v>
      </c>
      <c r="E44" s="385" t="s">
        <v>2921</v>
      </c>
      <c r="F44" s="385">
        <v>2</v>
      </c>
      <c r="G44" s="386"/>
      <c r="H44" s="387"/>
      <c r="I44" s="859"/>
      <c r="J44" s="387">
        <f t="shared" si="1"/>
        <v>0</v>
      </c>
      <c r="K44" s="387">
        <f t="shared" si="2"/>
        <v>0</v>
      </c>
      <c r="L44" s="388">
        <f t="shared" si="3"/>
        <v>0</v>
      </c>
    </row>
    <row r="45" spans="2:12" ht="12.75" customHeight="1">
      <c r="B45" s="382">
        <v>34</v>
      </c>
      <c r="C45" s="383"/>
      <c r="D45" s="402" t="s">
        <v>4544</v>
      </c>
      <c r="E45" s="385" t="s">
        <v>2921</v>
      </c>
      <c r="F45" s="385">
        <v>8</v>
      </c>
      <c r="G45" s="386"/>
      <c r="H45" s="387"/>
      <c r="I45" s="859"/>
      <c r="J45" s="387">
        <f t="shared" si="1"/>
        <v>0</v>
      </c>
      <c r="K45" s="387">
        <f t="shared" si="2"/>
        <v>0</v>
      </c>
      <c r="L45" s="388">
        <f t="shared" si="3"/>
        <v>0</v>
      </c>
    </row>
    <row r="46" spans="2:12">
      <c r="B46" s="377">
        <v>35</v>
      </c>
      <c r="C46" s="383"/>
      <c r="D46" s="402" t="s">
        <v>4545</v>
      </c>
      <c r="E46" s="385" t="s">
        <v>2921</v>
      </c>
      <c r="F46" s="385">
        <v>421</v>
      </c>
      <c r="G46" s="386"/>
      <c r="H46" s="387"/>
      <c r="I46" s="859"/>
      <c r="J46" s="387">
        <f t="shared" si="1"/>
        <v>0</v>
      </c>
      <c r="K46" s="387">
        <f t="shared" si="2"/>
        <v>0</v>
      </c>
      <c r="L46" s="388">
        <f t="shared" si="3"/>
        <v>0</v>
      </c>
    </row>
    <row r="47" spans="2:12">
      <c r="B47" s="382">
        <v>36</v>
      </c>
      <c r="C47" s="383"/>
      <c r="D47" s="402" t="s">
        <v>4546</v>
      </c>
      <c r="E47" s="385" t="s">
        <v>2921</v>
      </c>
      <c r="F47" s="385">
        <v>421</v>
      </c>
      <c r="G47" s="386"/>
      <c r="H47" s="387"/>
      <c r="I47" s="859"/>
      <c r="J47" s="387">
        <f t="shared" si="1"/>
        <v>0</v>
      </c>
      <c r="K47" s="387">
        <f t="shared" si="2"/>
        <v>0</v>
      </c>
      <c r="L47" s="388">
        <f t="shared" si="3"/>
        <v>0</v>
      </c>
    </row>
    <row r="48" spans="2:12">
      <c r="B48" s="377">
        <v>37</v>
      </c>
      <c r="C48" s="383"/>
      <c r="D48" s="402" t="s">
        <v>4547</v>
      </c>
      <c r="E48" s="385" t="s">
        <v>2921</v>
      </c>
      <c r="F48" s="385">
        <v>8</v>
      </c>
      <c r="G48" s="858"/>
      <c r="H48" s="387">
        <f t="shared" ref="H48:H49" si="4">ROUND(F48*G48,2)</f>
        <v>0</v>
      </c>
      <c r="I48" s="859"/>
      <c r="J48" s="387">
        <f t="shared" si="1"/>
        <v>0</v>
      </c>
      <c r="K48" s="387">
        <f t="shared" si="2"/>
        <v>0</v>
      </c>
      <c r="L48" s="388">
        <f t="shared" si="3"/>
        <v>0</v>
      </c>
    </row>
    <row r="49" spans="2:12">
      <c r="B49" s="382">
        <v>38</v>
      </c>
      <c r="C49" s="383"/>
      <c r="D49" s="402" t="s">
        <v>4548</v>
      </c>
      <c r="E49" s="385" t="s">
        <v>2921</v>
      </c>
      <c r="F49" s="385">
        <v>2</v>
      </c>
      <c r="G49" s="858"/>
      <c r="H49" s="387">
        <f t="shared" si="4"/>
        <v>0</v>
      </c>
      <c r="I49" s="859"/>
      <c r="J49" s="387">
        <f t="shared" si="1"/>
        <v>0</v>
      </c>
      <c r="K49" s="387">
        <f t="shared" si="2"/>
        <v>0</v>
      </c>
      <c r="L49" s="388">
        <f t="shared" si="3"/>
        <v>0</v>
      </c>
    </row>
    <row r="50" spans="2:12">
      <c r="B50" s="377">
        <v>39</v>
      </c>
      <c r="C50" s="383"/>
      <c r="D50" s="402" t="s">
        <v>4549</v>
      </c>
      <c r="E50" s="385" t="s">
        <v>2921</v>
      </c>
      <c r="F50" s="385">
        <v>6</v>
      </c>
      <c r="G50" s="386"/>
      <c r="H50" s="387"/>
      <c r="I50" s="859"/>
      <c r="J50" s="387">
        <f t="shared" si="1"/>
        <v>0</v>
      </c>
      <c r="K50" s="387">
        <f t="shared" si="2"/>
        <v>0</v>
      </c>
      <c r="L50" s="388">
        <f t="shared" si="3"/>
        <v>0</v>
      </c>
    </row>
    <row r="51" spans="2:12">
      <c r="B51" s="382">
        <v>40</v>
      </c>
      <c r="C51" s="383"/>
      <c r="D51" s="402" t="s">
        <v>4550</v>
      </c>
      <c r="E51" s="385" t="s">
        <v>2921</v>
      </c>
      <c r="F51" s="385">
        <v>2</v>
      </c>
      <c r="G51" s="386"/>
      <c r="H51" s="387"/>
      <c r="I51" s="859"/>
      <c r="J51" s="387">
        <f t="shared" si="1"/>
        <v>0</v>
      </c>
      <c r="K51" s="387">
        <f t="shared" si="2"/>
        <v>0</v>
      </c>
      <c r="L51" s="388">
        <f t="shared" si="3"/>
        <v>0</v>
      </c>
    </row>
    <row r="52" spans="2:12">
      <c r="B52" s="377">
        <v>41</v>
      </c>
      <c r="C52" s="383"/>
      <c r="D52" s="402" t="s">
        <v>4551</v>
      </c>
      <c r="E52" s="385" t="s">
        <v>2921</v>
      </c>
      <c r="F52" s="385">
        <v>8</v>
      </c>
      <c r="G52" s="386"/>
      <c r="H52" s="387"/>
      <c r="I52" s="859"/>
      <c r="J52" s="387">
        <f t="shared" si="1"/>
        <v>0</v>
      </c>
      <c r="K52" s="387">
        <f t="shared" si="2"/>
        <v>0</v>
      </c>
      <c r="L52" s="388">
        <f t="shared" si="3"/>
        <v>0</v>
      </c>
    </row>
    <row r="53" spans="2:12" ht="25.5">
      <c r="B53" s="382">
        <v>42</v>
      </c>
      <c r="C53" s="383"/>
      <c r="D53" s="402" t="s">
        <v>4552</v>
      </c>
      <c r="E53" s="385" t="s">
        <v>4553</v>
      </c>
      <c r="F53" s="385">
        <v>100</v>
      </c>
      <c r="G53" s="386"/>
      <c r="H53" s="387"/>
      <c r="I53" s="859"/>
      <c r="J53" s="387">
        <f t="shared" si="1"/>
        <v>0</v>
      </c>
      <c r="K53" s="387">
        <f t="shared" si="2"/>
        <v>0</v>
      </c>
      <c r="L53" s="388">
        <f t="shared" si="3"/>
        <v>0</v>
      </c>
    </row>
    <row r="54" spans="2:12" ht="12.75" customHeight="1">
      <c r="B54" s="377">
        <v>43</v>
      </c>
      <c r="C54" s="383"/>
      <c r="D54" s="402" t="s">
        <v>4554</v>
      </c>
      <c r="E54" s="385" t="s">
        <v>4555</v>
      </c>
      <c r="F54" s="385">
        <v>403</v>
      </c>
      <c r="G54" s="386"/>
      <c r="H54" s="387"/>
      <c r="I54" s="859"/>
      <c r="J54" s="387">
        <f t="shared" si="1"/>
        <v>0</v>
      </c>
      <c r="K54" s="387">
        <f t="shared" si="2"/>
        <v>0</v>
      </c>
      <c r="L54" s="388">
        <f t="shared" si="3"/>
        <v>0</v>
      </c>
    </row>
    <row r="55" spans="2:12" ht="12.75" customHeight="1">
      <c r="B55" s="382">
        <v>44</v>
      </c>
      <c r="C55" s="383"/>
      <c r="D55" s="402" t="s">
        <v>4556</v>
      </c>
      <c r="E55" s="385" t="s">
        <v>4553</v>
      </c>
      <c r="F55" s="385">
        <v>200</v>
      </c>
      <c r="G55" s="386"/>
      <c r="H55" s="387"/>
      <c r="I55" s="859"/>
      <c r="J55" s="387">
        <f t="shared" si="1"/>
        <v>0</v>
      </c>
      <c r="K55" s="387">
        <f t="shared" si="2"/>
        <v>0</v>
      </c>
      <c r="L55" s="388">
        <f t="shared" si="3"/>
        <v>0</v>
      </c>
    </row>
    <row r="56" spans="2:12">
      <c r="B56" s="377">
        <v>45</v>
      </c>
      <c r="C56" s="383"/>
      <c r="D56" s="402" t="s">
        <v>4557</v>
      </c>
      <c r="E56" s="385" t="s">
        <v>4558</v>
      </c>
      <c r="F56" s="385">
        <v>132</v>
      </c>
      <c r="G56" s="386"/>
      <c r="H56" s="387"/>
      <c r="I56" s="859"/>
      <c r="J56" s="387">
        <f t="shared" si="1"/>
        <v>0</v>
      </c>
      <c r="K56" s="387">
        <f t="shared" si="2"/>
        <v>0</v>
      </c>
      <c r="L56" s="388">
        <f t="shared" si="3"/>
        <v>0</v>
      </c>
    </row>
    <row r="57" spans="2:12" ht="12.75" customHeight="1">
      <c r="B57" s="382">
        <v>46</v>
      </c>
      <c r="C57" s="383"/>
      <c r="D57" s="402" t="s">
        <v>4559</v>
      </c>
      <c r="E57" s="385" t="s">
        <v>2921</v>
      </c>
      <c r="F57" s="385">
        <v>1842</v>
      </c>
      <c r="G57" s="858"/>
      <c r="H57" s="387">
        <f t="shared" ref="H57:H58" si="5">ROUND(F57*G57,2)</f>
        <v>0</v>
      </c>
      <c r="I57" s="859"/>
      <c r="J57" s="387">
        <f t="shared" si="1"/>
        <v>0</v>
      </c>
      <c r="K57" s="387">
        <f t="shared" si="2"/>
        <v>0</v>
      </c>
      <c r="L57" s="388">
        <f t="shared" si="3"/>
        <v>0</v>
      </c>
    </row>
    <row r="58" spans="2:12">
      <c r="B58" s="377">
        <v>47</v>
      </c>
      <c r="C58" s="383"/>
      <c r="D58" s="402" t="s">
        <v>4560</v>
      </c>
      <c r="E58" s="385" t="s">
        <v>906</v>
      </c>
      <c r="F58" s="385">
        <v>60</v>
      </c>
      <c r="G58" s="858"/>
      <c r="H58" s="387">
        <f t="shared" si="5"/>
        <v>0</v>
      </c>
      <c r="I58" s="859"/>
      <c r="J58" s="387">
        <f t="shared" si="1"/>
        <v>0</v>
      </c>
      <c r="K58" s="387">
        <f t="shared" si="2"/>
        <v>0</v>
      </c>
      <c r="L58" s="388">
        <f t="shared" si="3"/>
        <v>0</v>
      </c>
    </row>
    <row r="59" spans="2:12">
      <c r="B59" s="382">
        <v>48</v>
      </c>
      <c r="C59" s="383"/>
      <c r="D59" s="402" t="s">
        <v>4561</v>
      </c>
      <c r="E59" s="385" t="s">
        <v>2921</v>
      </c>
      <c r="F59" s="385">
        <v>1</v>
      </c>
      <c r="G59" s="386"/>
      <c r="H59" s="387"/>
      <c r="I59" s="859"/>
      <c r="J59" s="387">
        <f t="shared" si="1"/>
        <v>0</v>
      </c>
      <c r="K59" s="387">
        <f t="shared" si="2"/>
        <v>0</v>
      </c>
      <c r="L59" s="388">
        <f t="shared" si="3"/>
        <v>0</v>
      </c>
    </row>
    <row r="60" spans="2:12" ht="38.25">
      <c r="B60" s="377">
        <v>49</v>
      </c>
      <c r="C60" s="383"/>
      <c r="D60" s="402" t="s">
        <v>4562</v>
      </c>
      <c r="E60" s="385" t="s">
        <v>2921</v>
      </c>
      <c r="F60" s="385">
        <v>1</v>
      </c>
      <c r="G60" s="386"/>
      <c r="H60" s="387"/>
      <c r="I60" s="859"/>
      <c r="J60" s="387">
        <f t="shared" si="1"/>
        <v>0</v>
      </c>
      <c r="K60" s="387">
        <f t="shared" si="2"/>
        <v>0</v>
      </c>
      <c r="L60" s="388">
        <f t="shared" si="3"/>
        <v>0</v>
      </c>
    </row>
    <row r="61" spans="2:12">
      <c r="B61" s="382">
        <v>50</v>
      </c>
      <c r="C61" s="383"/>
      <c r="D61" s="402" t="s">
        <v>4563</v>
      </c>
      <c r="E61" s="385" t="s">
        <v>2921</v>
      </c>
      <c r="F61" s="385">
        <v>1</v>
      </c>
      <c r="G61" s="858"/>
      <c r="H61" s="387">
        <f t="shared" ref="H61" si="6">ROUND(F61*G61,2)</f>
        <v>0</v>
      </c>
      <c r="I61" s="859"/>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4564</v>
      </c>
      <c r="E63" s="385"/>
      <c r="F63" s="385"/>
      <c r="G63" s="386"/>
      <c r="H63" s="387"/>
      <c r="I63" s="387"/>
      <c r="J63" s="387"/>
      <c r="K63" s="387"/>
      <c r="L63" s="388"/>
    </row>
    <row r="64" spans="2:12" ht="12.75" customHeight="1">
      <c r="B64" s="377">
        <v>53</v>
      </c>
      <c r="C64" s="383"/>
      <c r="D64" s="402" t="s">
        <v>4565</v>
      </c>
      <c r="E64" s="385" t="s">
        <v>2921</v>
      </c>
      <c r="F64" s="385">
        <v>1</v>
      </c>
      <c r="G64" s="858"/>
      <c r="H64" s="387">
        <f t="shared" ref="H64:H83" si="7">ROUND(F64*G64,2)</f>
        <v>0</v>
      </c>
      <c r="I64" s="859"/>
      <c r="J64" s="387">
        <f t="shared" ref="J64:J83" si="8">ROUND(F64*I64,2)</f>
        <v>0</v>
      </c>
      <c r="K64" s="387">
        <f t="shared" si="2"/>
        <v>0</v>
      </c>
      <c r="L64" s="388">
        <f t="shared" ref="L64:L83" si="9">ROUND(F64*K64,2)</f>
        <v>0</v>
      </c>
    </row>
    <row r="65" spans="2:12" ht="12.75" customHeight="1">
      <c r="B65" s="382">
        <v>54</v>
      </c>
      <c r="C65" s="383"/>
      <c r="D65" s="402" t="s">
        <v>4566</v>
      </c>
      <c r="E65" s="385" t="s">
        <v>2921</v>
      </c>
      <c r="F65" s="385">
        <v>1</v>
      </c>
      <c r="G65" s="858"/>
      <c r="H65" s="387">
        <f t="shared" si="7"/>
        <v>0</v>
      </c>
      <c r="I65" s="859"/>
      <c r="J65" s="387">
        <f t="shared" si="8"/>
        <v>0</v>
      </c>
      <c r="K65" s="387">
        <f t="shared" si="2"/>
        <v>0</v>
      </c>
      <c r="L65" s="388">
        <f t="shared" si="9"/>
        <v>0</v>
      </c>
    </row>
    <row r="66" spans="2:12" ht="25.5">
      <c r="B66" s="377">
        <v>55</v>
      </c>
      <c r="C66" s="383"/>
      <c r="D66" s="402" t="s">
        <v>4567</v>
      </c>
      <c r="E66" s="385" t="s">
        <v>2921</v>
      </c>
      <c r="F66" s="385">
        <v>1</v>
      </c>
      <c r="G66" s="858"/>
      <c r="H66" s="387">
        <f t="shared" si="7"/>
        <v>0</v>
      </c>
      <c r="I66" s="859"/>
      <c r="J66" s="387">
        <f t="shared" si="8"/>
        <v>0</v>
      </c>
      <c r="K66" s="387">
        <f t="shared" si="2"/>
        <v>0</v>
      </c>
      <c r="L66" s="388">
        <f t="shared" si="9"/>
        <v>0</v>
      </c>
    </row>
    <row r="67" spans="2:12">
      <c r="B67" s="382">
        <v>56</v>
      </c>
      <c r="C67" s="383"/>
      <c r="D67" s="402" t="s">
        <v>4568</v>
      </c>
      <c r="E67" s="385" t="s">
        <v>2921</v>
      </c>
      <c r="F67" s="385">
        <v>1</v>
      </c>
      <c r="G67" s="858"/>
      <c r="H67" s="387">
        <f t="shared" si="7"/>
        <v>0</v>
      </c>
      <c r="I67" s="859"/>
      <c r="J67" s="387">
        <f t="shared" si="8"/>
        <v>0</v>
      </c>
      <c r="K67" s="387">
        <f t="shared" si="2"/>
        <v>0</v>
      </c>
      <c r="L67" s="388">
        <f t="shared" si="9"/>
        <v>0</v>
      </c>
    </row>
    <row r="68" spans="2:12">
      <c r="B68" s="377">
        <v>57</v>
      </c>
      <c r="C68" s="383"/>
      <c r="D68" s="402" t="s">
        <v>4569</v>
      </c>
      <c r="E68" s="385" t="s">
        <v>2921</v>
      </c>
      <c r="F68" s="385">
        <v>1</v>
      </c>
      <c r="G68" s="858"/>
      <c r="H68" s="387">
        <f t="shared" si="7"/>
        <v>0</v>
      </c>
      <c r="I68" s="859"/>
      <c r="J68" s="387">
        <f t="shared" si="8"/>
        <v>0</v>
      </c>
      <c r="K68" s="387">
        <f t="shared" si="2"/>
        <v>0</v>
      </c>
      <c r="L68" s="388">
        <f t="shared" si="9"/>
        <v>0</v>
      </c>
    </row>
    <row r="69" spans="2:12">
      <c r="B69" s="382">
        <v>58</v>
      </c>
      <c r="C69" s="383"/>
      <c r="D69" s="402" t="s">
        <v>4570</v>
      </c>
      <c r="E69" s="385" t="s">
        <v>2921</v>
      </c>
      <c r="F69" s="385">
        <v>30</v>
      </c>
      <c r="G69" s="858"/>
      <c r="H69" s="387">
        <f t="shared" si="7"/>
        <v>0</v>
      </c>
      <c r="I69" s="859"/>
      <c r="J69" s="387">
        <f t="shared" si="8"/>
        <v>0</v>
      </c>
      <c r="K69" s="387">
        <f t="shared" si="2"/>
        <v>0</v>
      </c>
      <c r="L69" s="388">
        <f t="shared" si="9"/>
        <v>0</v>
      </c>
    </row>
    <row r="70" spans="2:12">
      <c r="B70" s="377">
        <v>59</v>
      </c>
      <c r="C70" s="383"/>
      <c r="D70" s="402" t="s">
        <v>4571</v>
      </c>
      <c r="E70" s="385" t="s">
        <v>2921</v>
      </c>
      <c r="F70" s="385">
        <v>11</v>
      </c>
      <c r="G70" s="858"/>
      <c r="H70" s="387">
        <f t="shared" si="7"/>
        <v>0</v>
      </c>
      <c r="I70" s="859"/>
      <c r="J70" s="387">
        <f t="shared" si="8"/>
        <v>0</v>
      </c>
      <c r="K70" s="387">
        <f t="shared" si="2"/>
        <v>0</v>
      </c>
      <c r="L70" s="388">
        <f t="shared" si="9"/>
        <v>0</v>
      </c>
    </row>
    <row r="71" spans="2:12">
      <c r="B71" s="382">
        <v>60</v>
      </c>
      <c r="C71" s="383"/>
      <c r="D71" s="402" t="s">
        <v>4572</v>
      </c>
      <c r="E71" s="385" t="s">
        <v>2921</v>
      </c>
      <c r="F71" s="385">
        <v>10</v>
      </c>
      <c r="G71" s="858"/>
      <c r="H71" s="387">
        <f t="shared" si="7"/>
        <v>0</v>
      </c>
      <c r="I71" s="859"/>
      <c r="J71" s="387">
        <f t="shared" si="8"/>
        <v>0</v>
      </c>
      <c r="K71" s="387">
        <f t="shared" si="2"/>
        <v>0</v>
      </c>
      <c r="L71" s="388">
        <f t="shared" si="9"/>
        <v>0</v>
      </c>
    </row>
    <row r="72" spans="2:12">
      <c r="B72" s="377">
        <v>61</v>
      </c>
      <c r="C72" s="383"/>
      <c r="D72" s="402" t="s">
        <v>4573</v>
      </c>
      <c r="E72" s="385" t="s">
        <v>2921</v>
      </c>
      <c r="F72" s="385">
        <v>1</v>
      </c>
      <c r="G72" s="858"/>
      <c r="H72" s="387">
        <f t="shared" si="7"/>
        <v>0</v>
      </c>
      <c r="I72" s="859"/>
      <c r="J72" s="387">
        <f t="shared" si="8"/>
        <v>0</v>
      </c>
      <c r="K72" s="387">
        <f t="shared" si="2"/>
        <v>0</v>
      </c>
      <c r="L72" s="388">
        <f t="shared" si="9"/>
        <v>0</v>
      </c>
    </row>
    <row r="73" spans="2:12">
      <c r="B73" s="382">
        <v>62</v>
      </c>
      <c r="C73" s="383"/>
      <c r="D73" s="402" t="s">
        <v>4574</v>
      </c>
      <c r="E73" s="385" t="s">
        <v>2921</v>
      </c>
      <c r="F73" s="385">
        <v>6</v>
      </c>
      <c r="G73" s="858"/>
      <c r="H73" s="387">
        <f t="shared" si="7"/>
        <v>0</v>
      </c>
      <c r="I73" s="859"/>
      <c r="J73" s="387">
        <f t="shared" si="8"/>
        <v>0</v>
      </c>
      <c r="K73" s="387">
        <f t="shared" si="2"/>
        <v>0</v>
      </c>
      <c r="L73" s="388">
        <f t="shared" si="9"/>
        <v>0</v>
      </c>
    </row>
    <row r="74" spans="2:12" ht="12.75" customHeight="1">
      <c r="B74" s="377">
        <v>63</v>
      </c>
      <c r="C74" s="383"/>
      <c r="D74" s="402" t="s">
        <v>4575</v>
      </c>
      <c r="E74" s="385" t="s">
        <v>2921</v>
      </c>
      <c r="F74" s="385">
        <v>1</v>
      </c>
      <c r="G74" s="858"/>
      <c r="H74" s="387">
        <f t="shared" si="7"/>
        <v>0</v>
      </c>
      <c r="I74" s="859"/>
      <c r="J74" s="387">
        <f t="shared" si="8"/>
        <v>0</v>
      </c>
      <c r="K74" s="387">
        <f t="shared" si="2"/>
        <v>0</v>
      </c>
      <c r="L74" s="388">
        <f t="shared" si="9"/>
        <v>0</v>
      </c>
    </row>
    <row r="75" spans="2:12" ht="12.75" customHeight="1">
      <c r="B75" s="382">
        <v>64</v>
      </c>
      <c r="C75" s="383"/>
      <c r="D75" s="402" t="s">
        <v>4576</v>
      </c>
      <c r="E75" s="385" t="s">
        <v>2921</v>
      </c>
      <c r="F75" s="385">
        <v>1</v>
      </c>
      <c r="G75" s="858"/>
      <c r="H75" s="387">
        <f t="shared" si="7"/>
        <v>0</v>
      </c>
      <c r="I75" s="859"/>
      <c r="J75" s="387">
        <f t="shared" si="8"/>
        <v>0</v>
      </c>
      <c r="K75" s="387">
        <f t="shared" si="2"/>
        <v>0</v>
      </c>
      <c r="L75" s="388">
        <f t="shared" si="9"/>
        <v>0</v>
      </c>
    </row>
    <row r="76" spans="2:12">
      <c r="B76" s="377">
        <v>65</v>
      </c>
      <c r="C76" s="383"/>
      <c r="D76" s="402" t="s">
        <v>4577</v>
      </c>
      <c r="E76" s="385" t="s">
        <v>2921</v>
      </c>
      <c r="F76" s="385">
        <v>2</v>
      </c>
      <c r="G76" s="858"/>
      <c r="H76" s="387">
        <f t="shared" si="7"/>
        <v>0</v>
      </c>
      <c r="I76" s="859"/>
      <c r="J76" s="387">
        <f t="shared" si="8"/>
        <v>0</v>
      </c>
      <c r="K76" s="387">
        <f t="shared" si="2"/>
        <v>0</v>
      </c>
      <c r="L76" s="388">
        <f t="shared" si="9"/>
        <v>0</v>
      </c>
    </row>
    <row r="77" spans="2:12">
      <c r="B77" s="382">
        <v>66</v>
      </c>
      <c r="C77" s="383"/>
      <c r="D77" s="402" t="s">
        <v>4578</v>
      </c>
      <c r="E77" s="385" t="s">
        <v>2921</v>
      </c>
      <c r="F77" s="385">
        <v>3</v>
      </c>
      <c r="G77" s="858"/>
      <c r="H77" s="387">
        <f t="shared" si="7"/>
        <v>0</v>
      </c>
      <c r="I77" s="859"/>
      <c r="J77" s="387">
        <f t="shared" si="8"/>
        <v>0</v>
      </c>
      <c r="K77" s="387">
        <f t="shared" si="2"/>
        <v>0</v>
      </c>
      <c r="L77" s="388">
        <f t="shared" si="9"/>
        <v>0</v>
      </c>
    </row>
    <row r="78" spans="2:12">
      <c r="B78" s="377">
        <v>67</v>
      </c>
      <c r="C78" s="383"/>
      <c r="D78" s="402" t="s">
        <v>4579</v>
      </c>
      <c r="E78" s="385" t="s">
        <v>2921</v>
      </c>
      <c r="F78" s="385">
        <v>5</v>
      </c>
      <c r="G78" s="858"/>
      <c r="H78" s="387">
        <f t="shared" si="7"/>
        <v>0</v>
      </c>
      <c r="I78" s="859"/>
      <c r="J78" s="387">
        <f t="shared" si="8"/>
        <v>0</v>
      </c>
      <c r="K78" s="387">
        <f t="shared" ref="K78:K141" si="10">G78+I78</f>
        <v>0</v>
      </c>
      <c r="L78" s="388">
        <f t="shared" si="9"/>
        <v>0</v>
      </c>
    </row>
    <row r="79" spans="2:12">
      <c r="B79" s="382">
        <v>68</v>
      </c>
      <c r="C79" s="383"/>
      <c r="D79" s="402" t="s">
        <v>4580</v>
      </c>
      <c r="E79" s="385" t="s">
        <v>2921</v>
      </c>
      <c r="F79" s="385">
        <v>66</v>
      </c>
      <c r="G79" s="858"/>
      <c r="H79" s="387">
        <f t="shared" si="7"/>
        <v>0</v>
      </c>
      <c r="I79" s="859"/>
      <c r="J79" s="387">
        <f t="shared" si="8"/>
        <v>0</v>
      </c>
      <c r="K79" s="387">
        <f t="shared" si="10"/>
        <v>0</v>
      </c>
      <c r="L79" s="388">
        <f t="shared" si="9"/>
        <v>0</v>
      </c>
    </row>
    <row r="80" spans="2:12">
      <c r="B80" s="377">
        <v>69</v>
      </c>
      <c r="C80" s="383"/>
      <c r="D80" s="402" t="s">
        <v>4581</v>
      </c>
      <c r="E80" s="385" t="s">
        <v>2921</v>
      </c>
      <c r="F80" s="385">
        <v>26</v>
      </c>
      <c r="G80" s="858"/>
      <c r="H80" s="387">
        <f t="shared" si="7"/>
        <v>0</v>
      </c>
      <c r="I80" s="859"/>
      <c r="J80" s="387">
        <f t="shared" si="8"/>
        <v>0</v>
      </c>
      <c r="K80" s="387">
        <f t="shared" si="10"/>
        <v>0</v>
      </c>
      <c r="L80" s="388">
        <f t="shared" si="9"/>
        <v>0</v>
      </c>
    </row>
    <row r="81" spans="2:12">
      <c r="B81" s="382">
        <v>70</v>
      </c>
      <c r="C81" s="383"/>
      <c r="D81" s="402" t="s">
        <v>4582</v>
      </c>
      <c r="E81" s="385" t="s">
        <v>2921</v>
      </c>
      <c r="F81" s="385">
        <v>40</v>
      </c>
      <c r="G81" s="858"/>
      <c r="H81" s="387">
        <f t="shared" si="7"/>
        <v>0</v>
      </c>
      <c r="I81" s="859"/>
      <c r="J81" s="387">
        <f t="shared" si="8"/>
        <v>0</v>
      </c>
      <c r="K81" s="387">
        <f t="shared" si="10"/>
        <v>0</v>
      </c>
      <c r="L81" s="388">
        <f t="shared" si="9"/>
        <v>0</v>
      </c>
    </row>
    <row r="82" spans="2:12">
      <c r="B82" s="377">
        <v>71</v>
      </c>
      <c r="C82" s="383"/>
      <c r="D82" s="402" t="s">
        <v>4583</v>
      </c>
      <c r="E82" s="385" t="s">
        <v>906</v>
      </c>
      <c r="F82" s="385">
        <v>11</v>
      </c>
      <c r="G82" s="858"/>
      <c r="H82" s="387">
        <f t="shared" si="7"/>
        <v>0</v>
      </c>
      <c r="I82" s="859"/>
      <c r="J82" s="387">
        <f t="shared" si="8"/>
        <v>0</v>
      </c>
      <c r="K82" s="387">
        <f t="shared" si="10"/>
        <v>0</v>
      </c>
      <c r="L82" s="388">
        <f t="shared" si="9"/>
        <v>0</v>
      </c>
    </row>
    <row r="83" spans="2:12">
      <c r="B83" s="382">
        <v>72</v>
      </c>
      <c r="C83" s="383"/>
      <c r="D83" s="402" t="s">
        <v>4584</v>
      </c>
      <c r="E83" s="385" t="s">
        <v>2921</v>
      </c>
      <c r="F83" s="385">
        <v>1</v>
      </c>
      <c r="G83" s="858"/>
      <c r="H83" s="387">
        <f t="shared" si="7"/>
        <v>0</v>
      </c>
      <c r="I83" s="859"/>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4585</v>
      </c>
      <c r="E85" s="385"/>
      <c r="F85" s="385"/>
      <c r="G85" s="386"/>
      <c r="H85" s="387"/>
      <c r="I85" s="387"/>
      <c r="J85" s="387"/>
      <c r="K85" s="387"/>
      <c r="L85" s="388"/>
    </row>
    <row r="86" spans="2:12">
      <c r="B86" s="377">
        <v>75</v>
      </c>
      <c r="C86" s="383"/>
      <c r="D86" s="402" t="s">
        <v>4565</v>
      </c>
      <c r="E86" s="385" t="s">
        <v>2921</v>
      </c>
      <c r="F86" s="385">
        <v>1</v>
      </c>
      <c r="G86" s="858"/>
      <c r="H86" s="387">
        <f t="shared" ref="H86:H105" si="11">ROUND(F86*G86,2)</f>
        <v>0</v>
      </c>
      <c r="I86" s="859"/>
      <c r="J86" s="387">
        <f t="shared" ref="J86:J105" si="12">ROUND(F86*I86,2)</f>
        <v>0</v>
      </c>
      <c r="K86" s="387">
        <f t="shared" si="10"/>
        <v>0</v>
      </c>
      <c r="L86" s="388">
        <f t="shared" ref="L86:L105" si="13">ROUND(F86*K86,2)</f>
        <v>0</v>
      </c>
    </row>
    <row r="87" spans="2:12">
      <c r="B87" s="382">
        <v>76</v>
      </c>
      <c r="C87" s="383"/>
      <c r="D87" s="402" t="s">
        <v>4566</v>
      </c>
      <c r="E87" s="385" t="s">
        <v>2921</v>
      </c>
      <c r="F87" s="385">
        <v>1</v>
      </c>
      <c r="G87" s="858"/>
      <c r="H87" s="387">
        <f t="shared" si="11"/>
        <v>0</v>
      </c>
      <c r="I87" s="859"/>
      <c r="J87" s="387">
        <f t="shared" si="12"/>
        <v>0</v>
      </c>
      <c r="K87" s="387">
        <f t="shared" si="10"/>
        <v>0</v>
      </c>
      <c r="L87" s="388">
        <f t="shared" si="13"/>
        <v>0</v>
      </c>
    </row>
    <row r="88" spans="2:12" ht="25.5">
      <c r="B88" s="377">
        <v>77</v>
      </c>
      <c r="C88" s="383"/>
      <c r="D88" s="402" t="s">
        <v>4567</v>
      </c>
      <c r="E88" s="385" t="s">
        <v>2921</v>
      </c>
      <c r="F88" s="385">
        <v>1</v>
      </c>
      <c r="G88" s="858"/>
      <c r="H88" s="387">
        <f t="shared" si="11"/>
        <v>0</v>
      </c>
      <c r="I88" s="859"/>
      <c r="J88" s="387">
        <f t="shared" si="12"/>
        <v>0</v>
      </c>
      <c r="K88" s="387">
        <f t="shared" si="10"/>
        <v>0</v>
      </c>
      <c r="L88" s="388">
        <f t="shared" si="13"/>
        <v>0</v>
      </c>
    </row>
    <row r="89" spans="2:12">
      <c r="B89" s="382">
        <v>78</v>
      </c>
      <c r="C89" s="383"/>
      <c r="D89" s="402" t="s">
        <v>4568</v>
      </c>
      <c r="E89" s="385" t="s">
        <v>2921</v>
      </c>
      <c r="F89" s="385">
        <v>1</v>
      </c>
      <c r="G89" s="858"/>
      <c r="H89" s="387">
        <f t="shared" si="11"/>
        <v>0</v>
      </c>
      <c r="I89" s="859"/>
      <c r="J89" s="387">
        <f t="shared" si="12"/>
        <v>0</v>
      </c>
      <c r="K89" s="387">
        <f t="shared" si="10"/>
        <v>0</v>
      </c>
      <c r="L89" s="388">
        <f t="shared" si="13"/>
        <v>0</v>
      </c>
    </row>
    <row r="90" spans="2:12">
      <c r="B90" s="377">
        <v>79</v>
      </c>
      <c r="C90" s="383"/>
      <c r="D90" s="402" t="s">
        <v>4569</v>
      </c>
      <c r="E90" s="385" t="s">
        <v>2921</v>
      </c>
      <c r="F90" s="385">
        <v>1</v>
      </c>
      <c r="G90" s="858"/>
      <c r="H90" s="387">
        <f t="shared" si="11"/>
        <v>0</v>
      </c>
      <c r="I90" s="859"/>
      <c r="J90" s="387">
        <f t="shared" si="12"/>
        <v>0</v>
      </c>
      <c r="K90" s="387">
        <f t="shared" si="10"/>
        <v>0</v>
      </c>
      <c r="L90" s="388">
        <f t="shared" si="13"/>
        <v>0</v>
      </c>
    </row>
    <row r="91" spans="2:12">
      <c r="B91" s="382">
        <v>80</v>
      </c>
      <c r="C91" s="383"/>
      <c r="D91" s="402" t="s">
        <v>4570</v>
      </c>
      <c r="E91" s="385" t="s">
        <v>2921</v>
      </c>
      <c r="F91" s="385">
        <v>25</v>
      </c>
      <c r="G91" s="858"/>
      <c r="H91" s="387">
        <f t="shared" si="11"/>
        <v>0</v>
      </c>
      <c r="I91" s="859"/>
      <c r="J91" s="387">
        <f t="shared" si="12"/>
        <v>0</v>
      </c>
      <c r="K91" s="387">
        <f t="shared" si="10"/>
        <v>0</v>
      </c>
      <c r="L91" s="388">
        <f t="shared" si="13"/>
        <v>0</v>
      </c>
    </row>
    <row r="92" spans="2:12">
      <c r="B92" s="377">
        <v>81</v>
      </c>
      <c r="C92" s="383"/>
      <c r="D92" s="402" t="s">
        <v>4571</v>
      </c>
      <c r="E92" s="385" t="s">
        <v>2921</v>
      </c>
      <c r="F92" s="385">
        <v>10</v>
      </c>
      <c r="G92" s="858"/>
      <c r="H92" s="387">
        <f t="shared" si="11"/>
        <v>0</v>
      </c>
      <c r="I92" s="859"/>
      <c r="J92" s="387">
        <f t="shared" si="12"/>
        <v>0</v>
      </c>
      <c r="K92" s="387">
        <f t="shared" si="10"/>
        <v>0</v>
      </c>
      <c r="L92" s="388">
        <f t="shared" si="13"/>
        <v>0</v>
      </c>
    </row>
    <row r="93" spans="2:12">
      <c r="B93" s="382">
        <v>82</v>
      </c>
      <c r="C93" s="383"/>
      <c r="D93" s="402" t="s">
        <v>4572</v>
      </c>
      <c r="E93" s="385" t="s">
        <v>2921</v>
      </c>
      <c r="F93" s="385">
        <v>10</v>
      </c>
      <c r="G93" s="858"/>
      <c r="H93" s="387">
        <f t="shared" si="11"/>
        <v>0</v>
      </c>
      <c r="I93" s="859"/>
      <c r="J93" s="387">
        <f t="shared" si="12"/>
        <v>0</v>
      </c>
      <c r="K93" s="387">
        <f t="shared" si="10"/>
        <v>0</v>
      </c>
      <c r="L93" s="388">
        <f t="shared" si="13"/>
        <v>0</v>
      </c>
    </row>
    <row r="94" spans="2:12" ht="12.75" customHeight="1">
      <c r="B94" s="377">
        <v>83</v>
      </c>
      <c r="C94" s="383"/>
      <c r="D94" s="402" t="s">
        <v>4573</v>
      </c>
      <c r="E94" s="385" t="s">
        <v>2921</v>
      </c>
      <c r="F94" s="385">
        <v>1</v>
      </c>
      <c r="G94" s="858"/>
      <c r="H94" s="387">
        <f t="shared" si="11"/>
        <v>0</v>
      </c>
      <c r="I94" s="859"/>
      <c r="J94" s="387">
        <f t="shared" si="12"/>
        <v>0</v>
      </c>
      <c r="K94" s="387">
        <f t="shared" si="10"/>
        <v>0</v>
      </c>
      <c r="L94" s="388">
        <f t="shared" si="13"/>
        <v>0</v>
      </c>
    </row>
    <row r="95" spans="2:12" ht="12.75" customHeight="1">
      <c r="B95" s="382">
        <v>84</v>
      </c>
      <c r="C95" s="383"/>
      <c r="D95" s="402" t="s">
        <v>4574</v>
      </c>
      <c r="E95" s="385" t="s">
        <v>2921</v>
      </c>
      <c r="F95" s="385">
        <v>6</v>
      </c>
      <c r="G95" s="858"/>
      <c r="H95" s="387">
        <f t="shared" si="11"/>
        <v>0</v>
      </c>
      <c r="I95" s="859"/>
      <c r="J95" s="387">
        <f t="shared" si="12"/>
        <v>0</v>
      </c>
      <c r="K95" s="387">
        <f t="shared" si="10"/>
        <v>0</v>
      </c>
      <c r="L95" s="388">
        <f t="shared" si="13"/>
        <v>0</v>
      </c>
    </row>
    <row r="96" spans="2:12">
      <c r="B96" s="377">
        <v>85</v>
      </c>
      <c r="C96" s="383"/>
      <c r="D96" s="402" t="s">
        <v>4575</v>
      </c>
      <c r="E96" s="385" t="s">
        <v>2921</v>
      </c>
      <c r="F96" s="385">
        <v>1</v>
      </c>
      <c r="G96" s="858"/>
      <c r="H96" s="387">
        <f t="shared" si="11"/>
        <v>0</v>
      </c>
      <c r="I96" s="859"/>
      <c r="J96" s="387">
        <f t="shared" si="12"/>
        <v>0</v>
      </c>
      <c r="K96" s="387">
        <f t="shared" si="10"/>
        <v>0</v>
      </c>
      <c r="L96" s="388">
        <f t="shared" si="13"/>
        <v>0</v>
      </c>
    </row>
    <row r="97" spans="2:12">
      <c r="B97" s="382">
        <v>86</v>
      </c>
      <c r="C97" s="383"/>
      <c r="D97" s="402" t="s">
        <v>4576</v>
      </c>
      <c r="E97" s="385" t="s">
        <v>2921</v>
      </c>
      <c r="F97" s="385">
        <v>1</v>
      </c>
      <c r="G97" s="858"/>
      <c r="H97" s="387">
        <f t="shared" si="11"/>
        <v>0</v>
      </c>
      <c r="I97" s="859"/>
      <c r="J97" s="387">
        <f t="shared" si="12"/>
        <v>0</v>
      </c>
      <c r="K97" s="387">
        <f t="shared" si="10"/>
        <v>0</v>
      </c>
      <c r="L97" s="388">
        <f t="shared" si="13"/>
        <v>0</v>
      </c>
    </row>
    <row r="98" spans="2:12">
      <c r="B98" s="377">
        <v>87</v>
      </c>
      <c r="C98" s="383"/>
      <c r="D98" s="402" t="s">
        <v>4586</v>
      </c>
      <c r="E98" s="385" t="s">
        <v>2921</v>
      </c>
      <c r="F98" s="385">
        <v>1</v>
      </c>
      <c r="G98" s="858"/>
      <c r="H98" s="387">
        <f t="shared" si="11"/>
        <v>0</v>
      </c>
      <c r="I98" s="859"/>
      <c r="J98" s="387">
        <f t="shared" si="12"/>
        <v>0</v>
      </c>
      <c r="K98" s="387">
        <f t="shared" si="10"/>
        <v>0</v>
      </c>
      <c r="L98" s="388">
        <f t="shared" si="13"/>
        <v>0</v>
      </c>
    </row>
    <row r="99" spans="2:12">
      <c r="B99" s="382">
        <v>88</v>
      </c>
      <c r="C99" s="383"/>
      <c r="D99" s="402" t="s">
        <v>4578</v>
      </c>
      <c r="E99" s="385" t="s">
        <v>2921</v>
      </c>
      <c r="F99" s="385">
        <v>2</v>
      </c>
      <c r="G99" s="858"/>
      <c r="H99" s="387">
        <f t="shared" si="11"/>
        <v>0</v>
      </c>
      <c r="I99" s="859"/>
      <c r="J99" s="387">
        <f t="shared" si="12"/>
        <v>0</v>
      </c>
      <c r="K99" s="387">
        <f t="shared" si="10"/>
        <v>0</v>
      </c>
      <c r="L99" s="388">
        <f t="shared" si="13"/>
        <v>0</v>
      </c>
    </row>
    <row r="100" spans="2:12">
      <c r="B100" s="377">
        <v>89</v>
      </c>
      <c r="C100" s="383"/>
      <c r="D100" s="402" t="s">
        <v>4579</v>
      </c>
      <c r="E100" s="385" t="s">
        <v>2921</v>
      </c>
      <c r="F100" s="385">
        <v>3</v>
      </c>
      <c r="G100" s="858"/>
      <c r="H100" s="387">
        <f t="shared" si="11"/>
        <v>0</v>
      </c>
      <c r="I100" s="859"/>
      <c r="J100" s="387">
        <f t="shared" si="12"/>
        <v>0</v>
      </c>
      <c r="K100" s="387">
        <f t="shared" si="10"/>
        <v>0</v>
      </c>
      <c r="L100" s="388">
        <f t="shared" si="13"/>
        <v>0</v>
      </c>
    </row>
    <row r="101" spans="2:12">
      <c r="B101" s="382">
        <v>90</v>
      </c>
      <c r="C101" s="383"/>
      <c r="D101" s="402" t="s">
        <v>4580</v>
      </c>
      <c r="E101" s="385" t="s">
        <v>2921</v>
      </c>
      <c r="F101" s="385">
        <v>35</v>
      </c>
      <c r="G101" s="858"/>
      <c r="H101" s="387">
        <f t="shared" si="11"/>
        <v>0</v>
      </c>
      <c r="I101" s="859"/>
      <c r="J101" s="387">
        <f t="shared" si="12"/>
        <v>0</v>
      </c>
      <c r="K101" s="387">
        <f t="shared" si="10"/>
        <v>0</v>
      </c>
      <c r="L101" s="388">
        <f t="shared" si="13"/>
        <v>0</v>
      </c>
    </row>
    <row r="102" spans="2:12">
      <c r="B102" s="377">
        <v>91</v>
      </c>
      <c r="C102" s="383"/>
      <c r="D102" s="402" t="s">
        <v>4581</v>
      </c>
      <c r="E102" s="385" t="s">
        <v>2921</v>
      </c>
      <c r="F102" s="385">
        <v>26</v>
      </c>
      <c r="G102" s="858"/>
      <c r="H102" s="387">
        <f t="shared" si="11"/>
        <v>0</v>
      </c>
      <c r="I102" s="859"/>
      <c r="J102" s="387">
        <f t="shared" si="12"/>
        <v>0</v>
      </c>
      <c r="K102" s="387">
        <f t="shared" si="10"/>
        <v>0</v>
      </c>
      <c r="L102" s="388">
        <f t="shared" si="13"/>
        <v>0</v>
      </c>
    </row>
    <row r="103" spans="2:12">
      <c r="B103" s="382">
        <v>92</v>
      </c>
      <c r="C103" s="383"/>
      <c r="D103" s="402" t="s">
        <v>4582</v>
      </c>
      <c r="E103" s="385" t="s">
        <v>2921</v>
      </c>
      <c r="F103" s="385">
        <v>9</v>
      </c>
      <c r="G103" s="858"/>
      <c r="H103" s="387">
        <f t="shared" si="11"/>
        <v>0</v>
      </c>
      <c r="I103" s="859"/>
      <c r="J103" s="387">
        <f t="shared" si="12"/>
        <v>0</v>
      </c>
      <c r="K103" s="387">
        <f t="shared" si="10"/>
        <v>0</v>
      </c>
      <c r="L103" s="388">
        <f t="shared" si="13"/>
        <v>0</v>
      </c>
    </row>
    <row r="104" spans="2:12" ht="12.75" customHeight="1">
      <c r="B104" s="377">
        <v>93</v>
      </c>
      <c r="C104" s="383"/>
      <c r="D104" s="402" t="s">
        <v>4583</v>
      </c>
      <c r="E104" s="385" t="s">
        <v>906</v>
      </c>
      <c r="F104" s="385">
        <v>10</v>
      </c>
      <c r="G104" s="858"/>
      <c r="H104" s="387">
        <f t="shared" si="11"/>
        <v>0</v>
      </c>
      <c r="I104" s="859"/>
      <c r="J104" s="387">
        <f t="shared" si="12"/>
        <v>0</v>
      </c>
      <c r="K104" s="387">
        <f t="shared" si="10"/>
        <v>0</v>
      </c>
      <c r="L104" s="388">
        <f t="shared" si="13"/>
        <v>0</v>
      </c>
    </row>
    <row r="105" spans="2:12" ht="12.75" customHeight="1">
      <c r="B105" s="382">
        <v>94</v>
      </c>
      <c r="C105" s="383"/>
      <c r="D105" s="402" t="s">
        <v>4584</v>
      </c>
      <c r="E105" s="385" t="s">
        <v>2921</v>
      </c>
      <c r="F105" s="385">
        <v>1</v>
      </c>
      <c r="G105" s="858"/>
      <c r="H105" s="387">
        <f t="shared" si="11"/>
        <v>0</v>
      </c>
      <c r="I105" s="859"/>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4587</v>
      </c>
      <c r="E107" s="385"/>
      <c r="F107" s="385"/>
      <c r="G107" s="386"/>
      <c r="H107" s="387"/>
      <c r="I107" s="387"/>
      <c r="J107" s="387"/>
      <c r="K107" s="387"/>
      <c r="L107" s="388"/>
    </row>
    <row r="108" spans="2:12">
      <c r="B108" s="377">
        <v>97</v>
      </c>
      <c r="C108" s="383"/>
      <c r="D108" s="402" t="s">
        <v>4565</v>
      </c>
      <c r="E108" s="385" t="s">
        <v>2921</v>
      </c>
      <c r="F108" s="385">
        <v>1</v>
      </c>
      <c r="G108" s="858"/>
      <c r="H108" s="387">
        <f t="shared" ref="H108:H127" si="14">ROUND(F108*G108,2)</f>
        <v>0</v>
      </c>
      <c r="I108" s="859"/>
      <c r="J108" s="387">
        <f t="shared" ref="J108:J127" si="15">ROUND(F108*I108,2)</f>
        <v>0</v>
      </c>
      <c r="K108" s="387">
        <f t="shared" si="10"/>
        <v>0</v>
      </c>
      <c r="L108" s="388">
        <f t="shared" ref="L108:L127" si="16">ROUND(F108*K108,2)</f>
        <v>0</v>
      </c>
    </row>
    <row r="109" spans="2:12">
      <c r="B109" s="382">
        <v>98</v>
      </c>
      <c r="C109" s="383"/>
      <c r="D109" s="402" t="s">
        <v>4566</v>
      </c>
      <c r="E109" s="385" t="s">
        <v>2921</v>
      </c>
      <c r="F109" s="385">
        <v>1</v>
      </c>
      <c r="G109" s="858"/>
      <c r="H109" s="387">
        <f t="shared" si="14"/>
        <v>0</v>
      </c>
      <c r="I109" s="859"/>
      <c r="J109" s="387">
        <f t="shared" si="15"/>
        <v>0</v>
      </c>
      <c r="K109" s="387">
        <f t="shared" si="10"/>
        <v>0</v>
      </c>
      <c r="L109" s="388">
        <f t="shared" si="16"/>
        <v>0</v>
      </c>
    </row>
    <row r="110" spans="2:12" ht="25.5">
      <c r="B110" s="377">
        <v>99</v>
      </c>
      <c r="C110" s="383"/>
      <c r="D110" s="402" t="s">
        <v>4567</v>
      </c>
      <c r="E110" s="385" t="s">
        <v>2921</v>
      </c>
      <c r="F110" s="385">
        <v>1</v>
      </c>
      <c r="G110" s="858"/>
      <c r="H110" s="387">
        <f t="shared" si="14"/>
        <v>0</v>
      </c>
      <c r="I110" s="859"/>
      <c r="J110" s="387">
        <f t="shared" si="15"/>
        <v>0</v>
      </c>
      <c r="K110" s="387">
        <f t="shared" si="10"/>
        <v>0</v>
      </c>
      <c r="L110" s="388">
        <f t="shared" si="16"/>
        <v>0</v>
      </c>
    </row>
    <row r="111" spans="2:12">
      <c r="B111" s="382">
        <v>100</v>
      </c>
      <c r="C111" s="383"/>
      <c r="D111" s="402" t="s">
        <v>4568</v>
      </c>
      <c r="E111" s="385" t="s">
        <v>2921</v>
      </c>
      <c r="F111" s="385">
        <v>1</v>
      </c>
      <c r="G111" s="858"/>
      <c r="H111" s="387">
        <f t="shared" si="14"/>
        <v>0</v>
      </c>
      <c r="I111" s="859"/>
      <c r="J111" s="387">
        <f t="shared" si="15"/>
        <v>0</v>
      </c>
      <c r="K111" s="387">
        <f t="shared" si="10"/>
        <v>0</v>
      </c>
      <c r="L111" s="388">
        <f t="shared" si="16"/>
        <v>0</v>
      </c>
    </row>
    <row r="112" spans="2:12">
      <c r="B112" s="377">
        <v>101</v>
      </c>
      <c r="C112" s="383"/>
      <c r="D112" s="402" t="s">
        <v>4569</v>
      </c>
      <c r="E112" s="385" t="s">
        <v>2921</v>
      </c>
      <c r="F112" s="385">
        <v>1</v>
      </c>
      <c r="G112" s="858"/>
      <c r="H112" s="387">
        <f t="shared" si="14"/>
        <v>0</v>
      </c>
      <c r="I112" s="859"/>
      <c r="J112" s="387">
        <f t="shared" si="15"/>
        <v>0</v>
      </c>
      <c r="K112" s="387">
        <f t="shared" si="10"/>
        <v>0</v>
      </c>
      <c r="L112" s="388">
        <f t="shared" si="16"/>
        <v>0</v>
      </c>
    </row>
    <row r="113" spans="2:12">
      <c r="B113" s="382">
        <v>102</v>
      </c>
      <c r="C113" s="383"/>
      <c r="D113" s="402" t="s">
        <v>4570</v>
      </c>
      <c r="E113" s="385" t="s">
        <v>2921</v>
      </c>
      <c r="F113" s="385">
        <v>25</v>
      </c>
      <c r="G113" s="858"/>
      <c r="H113" s="387">
        <f t="shared" si="14"/>
        <v>0</v>
      </c>
      <c r="I113" s="859"/>
      <c r="J113" s="387">
        <f t="shared" si="15"/>
        <v>0</v>
      </c>
      <c r="K113" s="387">
        <f t="shared" si="10"/>
        <v>0</v>
      </c>
      <c r="L113" s="388">
        <f t="shared" si="16"/>
        <v>0</v>
      </c>
    </row>
    <row r="114" spans="2:12" ht="12.75" customHeight="1">
      <c r="B114" s="377">
        <v>103</v>
      </c>
      <c r="C114" s="383"/>
      <c r="D114" s="402" t="s">
        <v>4571</v>
      </c>
      <c r="E114" s="385" t="s">
        <v>2921</v>
      </c>
      <c r="F114" s="385">
        <v>10</v>
      </c>
      <c r="G114" s="858"/>
      <c r="H114" s="387">
        <f t="shared" si="14"/>
        <v>0</v>
      </c>
      <c r="I114" s="859"/>
      <c r="J114" s="387">
        <f t="shared" si="15"/>
        <v>0</v>
      </c>
      <c r="K114" s="387">
        <f t="shared" si="10"/>
        <v>0</v>
      </c>
      <c r="L114" s="388">
        <f t="shared" si="16"/>
        <v>0</v>
      </c>
    </row>
    <row r="115" spans="2:12" ht="12.75" customHeight="1">
      <c r="B115" s="382">
        <v>104</v>
      </c>
      <c r="C115" s="383"/>
      <c r="D115" s="402" t="s">
        <v>4572</v>
      </c>
      <c r="E115" s="385" t="s">
        <v>2921</v>
      </c>
      <c r="F115" s="385">
        <v>10</v>
      </c>
      <c r="G115" s="858"/>
      <c r="H115" s="387">
        <f t="shared" si="14"/>
        <v>0</v>
      </c>
      <c r="I115" s="859"/>
      <c r="J115" s="387">
        <f t="shared" si="15"/>
        <v>0</v>
      </c>
      <c r="K115" s="387">
        <f t="shared" si="10"/>
        <v>0</v>
      </c>
      <c r="L115" s="388">
        <f t="shared" si="16"/>
        <v>0</v>
      </c>
    </row>
    <row r="116" spans="2:12">
      <c r="B116" s="377">
        <v>105</v>
      </c>
      <c r="C116" s="383"/>
      <c r="D116" s="402" t="s">
        <v>4573</v>
      </c>
      <c r="E116" s="385" t="s">
        <v>2921</v>
      </c>
      <c r="F116" s="385">
        <v>1</v>
      </c>
      <c r="G116" s="858"/>
      <c r="H116" s="387">
        <f t="shared" si="14"/>
        <v>0</v>
      </c>
      <c r="I116" s="859"/>
      <c r="J116" s="387">
        <f t="shared" si="15"/>
        <v>0</v>
      </c>
      <c r="K116" s="387">
        <f t="shared" si="10"/>
        <v>0</v>
      </c>
      <c r="L116" s="388">
        <f t="shared" si="16"/>
        <v>0</v>
      </c>
    </row>
    <row r="117" spans="2:12">
      <c r="B117" s="382">
        <v>106</v>
      </c>
      <c r="C117" s="383"/>
      <c r="D117" s="402" t="s">
        <v>4574</v>
      </c>
      <c r="E117" s="385" t="s">
        <v>2921</v>
      </c>
      <c r="F117" s="385">
        <v>6</v>
      </c>
      <c r="G117" s="858"/>
      <c r="H117" s="387">
        <f t="shared" si="14"/>
        <v>0</v>
      </c>
      <c r="I117" s="859"/>
      <c r="J117" s="387">
        <f t="shared" si="15"/>
        <v>0</v>
      </c>
      <c r="K117" s="387">
        <f t="shared" si="10"/>
        <v>0</v>
      </c>
      <c r="L117" s="388">
        <f t="shared" si="16"/>
        <v>0</v>
      </c>
    </row>
    <row r="118" spans="2:12">
      <c r="B118" s="377">
        <v>107</v>
      </c>
      <c r="C118" s="383"/>
      <c r="D118" s="402" t="s">
        <v>4575</v>
      </c>
      <c r="E118" s="385" t="s">
        <v>2921</v>
      </c>
      <c r="F118" s="385">
        <v>1</v>
      </c>
      <c r="G118" s="858"/>
      <c r="H118" s="387">
        <f t="shared" si="14"/>
        <v>0</v>
      </c>
      <c r="I118" s="859"/>
      <c r="J118" s="387">
        <f t="shared" si="15"/>
        <v>0</v>
      </c>
      <c r="K118" s="387">
        <f t="shared" si="10"/>
        <v>0</v>
      </c>
      <c r="L118" s="388">
        <f t="shared" si="16"/>
        <v>0</v>
      </c>
    </row>
    <row r="119" spans="2:12">
      <c r="B119" s="382">
        <v>108</v>
      </c>
      <c r="C119" s="383"/>
      <c r="D119" s="402" t="s">
        <v>4576</v>
      </c>
      <c r="E119" s="385" t="s">
        <v>2921</v>
      </c>
      <c r="F119" s="385">
        <v>1</v>
      </c>
      <c r="G119" s="858"/>
      <c r="H119" s="387">
        <f t="shared" si="14"/>
        <v>0</v>
      </c>
      <c r="I119" s="859"/>
      <c r="J119" s="387">
        <f t="shared" si="15"/>
        <v>0</v>
      </c>
      <c r="K119" s="387">
        <f t="shared" si="10"/>
        <v>0</v>
      </c>
      <c r="L119" s="388">
        <f t="shared" si="16"/>
        <v>0</v>
      </c>
    </row>
    <row r="120" spans="2:12">
      <c r="B120" s="377">
        <v>109</v>
      </c>
      <c r="C120" s="383"/>
      <c r="D120" s="402" t="s">
        <v>4586</v>
      </c>
      <c r="E120" s="385" t="s">
        <v>2921</v>
      </c>
      <c r="F120" s="385">
        <v>1</v>
      </c>
      <c r="G120" s="858"/>
      <c r="H120" s="387">
        <f t="shared" si="14"/>
        <v>0</v>
      </c>
      <c r="I120" s="859"/>
      <c r="J120" s="387">
        <f t="shared" si="15"/>
        <v>0</v>
      </c>
      <c r="K120" s="387">
        <f t="shared" si="10"/>
        <v>0</v>
      </c>
      <c r="L120" s="388">
        <f t="shared" si="16"/>
        <v>0</v>
      </c>
    </row>
    <row r="121" spans="2:12">
      <c r="B121" s="382">
        <v>110</v>
      </c>
      <c r="C121" s="383"/>
      <c r="D121" s="402" t="s">
        <v>4578</v>
      </c>
      <c r="E121" s="385" t="s">
        <v>2921</v>
      </c>
      <c r="F121" s="385">
        <v>2</v>
      </c>
      <c r="G121" s="858"/>
      <c r="H121" s="387">
        <f t="shared" si="14"/>
        <v>0</v>
      </c>
      <c r="I121" s="859"/>
      <c r="J121" s="387">
        <f t="shared" si="15"/>
        <v>0</v>
      </c>
      <c r="K121" s="387">
        <f t="shared" si="10"/>
        <v>0</v>
      </c>
      <c r="L121" s="388">
        <f t="shared" si="16"/>
        <v>0</v>
      </c>
    </row>
    <row r="122" spans="2:12">
      <c r="B122" s="377">
        <v>111</v>
      </c>
      <c r="C122" s="383"/>
      <c r="D122" s="402" t="s">
        <v>4579</v>
      </c>
      <c r="E122" s="385" t="s">
        <v>2921</v>
      </c>
      <c r="F122" s="385">
        <v>3</v>
      </c>
      <c r="G122" s="858"/>
      <c r="H122" s="387">
        <f t="shared" si="14"/>
        <v>0</v>
      </c>
      <c r="I122" s="859"/>
      <c r="J122" s="387">
        <f t="shared" si="15"/>
        <v>0</v>
      </c>
      <c r="K122" s="387">
        <f t="shared" si="10"/>
        <v>0</v>
      </c>
      <c r="L122" s="388">
        <f t="shared" si="16"/>
        <v>0</v>
      </c>
    </row>
    <row r="123" spans="2:12">
      <c r="B123" s="382">
        <v>112</v>
      </c>
      <c r="C123" s="383"/>
      <c r="D123" s="402" t="s">
        <v>4580</v>
      </c>
      <c r="E123" s="385" t="s">
        <v>2921</v>
      </c>
      <c r="F123" s="385">
        <v>35</v>
      </c>
      <c r="G123" s="858"/>
      <c r="H123" s="387">
        <f t="shared" si="14"/>
        <v>0</v>
      </c>
      <c r="I123" s="859"/>
      <c r="J123" s="387">
        <f t="shared" si="15"/>
        <v>0</v>
      </c>
      <c r="K123" s="387">
        <f t="shared" si="10"/>
        <v>0</v>
      </c>
      <c r="L123" s="388">
        <f t="shared" si="16"/>
        <v>0</v>
      </c>
    </row>
    <row r="124" spans="2:12" ht="12.75" customHeight="1">
      <c r="B124" s="377">
        <v>113</v>
      </c>
      <c r="C124" s="383"/>
      <c r="D124" s="402" t="s">
        <v>4581</v>
      </c>
      <c r="E124" s="385" t="s">
        <v>2921</v>
      </c>
      <c r="F124" s="385">
        <v>26</v>
      </c>
      <c r="G124" s="858"/>
      <c r="H124" s="387">
        <f t="shared" si="14"/>
        <v>0</v>
      </c>
      <c r="I124" s="859"/>
      <c r="J124" s="387">
        <f t="shared" si="15"/>
        <v>0</v>
      </c>
      <c r="K124" s="387">
        <f t="shared" si="10"/>
        <v>0</v>
      </c>
      <c r="L124" s="388">
        <f t="shared" si="16"/>
        <v>0</v>
      </c>
    </row>
    <row r="125" spans="2:12" ht="12.75" customHeight="1">
      <c r="B125" s="382">
        <v>114</v>
      </c>
      <c r="C125" s="383"/>
      <c r="D125" s="402" t="s">
        <v>4582</v>
      </c>
      <c r="E125" s="385" t="s">
        <v>2921</v>
      </c>
      <c r="F125" s="385">
        <v>9</v>
      </c>
      <c r="G125" s="858"/>
      <c r="H125" s="387">
        <f t="shared" si="14"/>
        <v>0</v>
      </c>
      <c r="I125" s="859"/>
      <c r="J125" s="387">
        <f t="shared" si="15"/>
        <v>0</v>
      </c>
      <c r="K125" s="387">
        <f t="shared" si="10"/>
        <v>0</v>
      </c>
      <c r="L125" s="388">
        <f t="shared" si="16"/>
        <v>0</v>
      </c>
    </row>
    <row r="126" spans="2:12">
      <c r="B126" s="377">
        <v>115</v>
      </c>
      <c r="C126" s="383"/>
      <c r="D126" s="402" t="s">
        <v>4583</v>
      </c>
      <c r="E126" s="385" t="s">
        <v>906</v>
      </c>
      <c r="F126" s="385">
        <v>10</v>
      </c>
      <c r="G126" s="858"/>
      <c r="H126" s="387">
        <f t="shared" si="14"/>
        <v>0</v>
      </c>
      <c r="I126" s="859"/>
      <c r="J126" s="387">
        <f t="shared" si="15"/>
        <v>0</v>
      </c>
      <c r="K126" s="387">
        <f t="shared" si="10"/>
        <v>0</v>
      </c>
      <c r="L126" s="388">
        <f t="shared" si="16"/>
        <v>0</v>
      </c>
    </row>
    <row r="127" spans="2:12">
      <c r="B127" s="382">
        <v>116</v>
      </c>
      <c r="C127" s="383"/>
      <c r="D127" s="402" t="s">
        <v>4584</v>
      </c>
      <c r="E127" s="385" t="s">
        <v>2921</v>
      </c>
      <c r="F127" s="385">
        <v>1</v>
      </c>
      <c r="G127" s="858"/>
      <c r="H127" s="387">
        <f t="shared" si="14"/>
        <v>0</v>
      </c>
      <c r="I127" s="859"/>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4588</v>
      </c>
      <c r="E129" s="385"/>
      <c r="F129" s="385"/>
      <c r="G129" s="386"/>
      <c r="H129" s="387"/>
      <c r="I129" s="387"/>
      <c r="J129" s="387"/>
      <c r="K129" s="387"/>
      <c r="L129" s="388"/>
    </row>
    <row r="130" spans="2:12">
      <c r="B130" s="377">
        <v>119</v>
      </c>
      <c r="C130" s="383"/>
      <c r="D130" s="402" t="s">
        <v>4565</v>
      </c>
      <c r="E130" s="385" t="s">
        <v>2921</v>
      </c>
      <c r="F130" s="385">
        <v>1</v>
      </c>
      <c r="G130" s="858"/>
      <c r="H130" s="387">
        <f t="shared" ref="H130:H149" si="17">ROUND(F130*G130,2)</f>
        <v>0</v>
      </c>
      <c r="I130" s="859"/>
      <c r="J130" s="387">
        <f t="shared" ref="J130:J149" si="18">ROUND(F130*I130,2)</f>
        <v>0</v>
      </c>
      <c r="K130" s="387">
        <f t="shared" si="10"/>
        <v>0</v>
      </c>
      <c r="L130" s="388">
        <f t="shared" ref="L130:L149" si="19">ROUND(F130*K130,2)</f>
        <v>0</v>
      </c>
    </row>
    <row r="131" spans="2:12">
      <c r="B131" s="382">
        <v>120</v>
      </c>
      <c r="C131" s="383"/>
      <c r="D131" s="402" t="s">
        <v>4566</v>
      </c>
      <c r="E131" s="385" t="s">
        <v>2921</v>
      </c>
      <c r="F131" s="385">
        <v>1</v>
      </c>
      <c r="G131" s="858"/>
      <c r="H131" s="387">
        <f t="shared" si="17"/>
        <v>0</v>
      </c>
      <c r="I131" s="859"/>
      <c r="J131" s="387">
        <f t="shared" si="18"/>
        <v>0</v>
      </c>
      <c r="K131" s="387">
        <f t="shared" si="10"/>
        <v>0</v>
      </c>
      <c r="L131" s="388">
        <f t="shared" si="19"/>
        <v>0</v>
      </c>
    </row>
    <row r="132" spans="2:12" ht="25.5">
      <c r="B132" s="377">
        <v>121</v>
      </c>
      <c r="C132" s="383"/>
      <c r="D132" s="402" t="s">
        <v>4567</v>
      </c>
      <c r="E132" s="385" t="s">
        <v>2921</v>
      </c>
      <c r="F132" s="385">
        <v>1</v>
      </c>
      <c r="G132" s="858"/>
      <c r="H132" s="387">
        <f t="shared" si="17"/>
        <v>0</v>
      </c>
      <c r="I132" s="859"/>
      <c r="J132" s="387">
        <f t="shared" si="18"/>
        <v>0</v>
      </c>
      <c r="K132" s="387">
        <f t="shared" si="10"/>
        <v>0</v>
      </c>
      <c r="L132" s="388">
        <f t="shared" si="19"/>
        <v>0</v>
      </c>
    </row>
    <row r="133" spans="2:12">
      <c r="B133" s="382">
        <v>122</v>
      </c>
      <c r="C133" s="383"/>
      <c r="D133" s="402" t="s">
        <v>4568</v>
      </c>
      <c r="E133" s="385" t="s">
        <v>2921</v>
      </c>
      <c r="F133" s="385">
        <v>1</v>
      </c>
      <c r="G133" s="858"/>
      <c r="H133" s="387">
        <f t="shared" si="17"/>
        <v>0</v>
      </c>
      <c r="I133" s="859"/>
      <c r="J133" s="387">
        <f t="shared" si="18"/>
        <v>0</v>
      </c>
      <c r="K133" s="387">
        <f t="shared" si="10"/>
        <v>0</v>
      </c>
      <c r="L133" s="388">
        <f t="shared" si="19"/>
        <v>0</v>
      </c>
    </row>
    <row r="134" spans="2:12" ht="12.75" customHeight="1">
      <c r="B134" s="377">
        <v>123</v>
      </c>
      <c r="C134" s="383"/>
      <c r="D134" s="402" t="s">
        <v>4569</v>
      </c>
      <c r="E134" s="385" t="s">
        <v>2921</v>
      </c>
      <c r="F134" s="385">
        <v>1</v>
      </c>
      <c r="G134" s="858"/>
      <c r="H134" s="387">
        <f t="shared" si="17"/>
        <v>0</v>
      </c>
      <c r="I134" s="859"/>
      <c r="J134" s="387">
        <f t="shared" si="18"/>
        <v>0</v>
      </c>
      <c r="K134" s="387">
        <f t="shared" si="10"/>
        <v>0</v>
      </c>
      <c r="L134" s="388">
        <f t="shared" si="19"/>
        <v>0</v>
      </c>
    </row>
    <row r="135" spans="2:12" ht="12.75" customHeight="1">
      <c r="B135" s="382">
        <v>124</v>
      </c>
      <c r="C135" s="383"/>
      <c r="D135" s="402" t="s">
        <v>4570</v>
      </c>
      <c r="E135" s="385" t="s">
        <v>2921</v>
      </c>
      <c r="F135" s="385">
        <v>25</v>
      </c>
      <c r="G135" s="858"/>
      <c r="H135" s="387">
        <f t="shared" si="17"/>
        <v>0</v>
      </c>
      <c r="I135" s="859"/>
      <c r="J135" s="387">
        <f t="shared" si="18"/>
        <v>0</v>
      </c>
      <c r="K135" s="387">
        <f t="shared" si="10"/>
        <v>0</v>
      </c>
      <c r="L135" s="388">
        <f t="shared" si="19"/>
        <v>0</v>
      </c>
    </row>
    <row r="136" spans="2:12">
      <c r="B136" s="377">
        <v>125</v>
      </c>
      <c r="C136" s="383"/>
      <c r="D136" s="402" t="s">
        <v>4571</v>
      </c>
      <c r="E136" s="385" t="s">
        <v>2921</v>
      </c>
      <c r="F136" s="385">
        <v>10</v>
      </c>
      <c r="G136" s="858"/>
      <c r="H136" s="387">
        <f t="shared" si="17"/>
        <v>0</v>
      </c>
      <c r="I136" s="859"/>
      <c r="J136" s="387">
        <f t="shared" si="18"/>
        <v>0</v>
      </c>
      <c r="K136" s="387">
        <f t="shared" si="10"/>
        <v>0</v>
      </c>
      <c r="L136" s="388">
        <f t="shared" si="19"/>
        <v>0</v>
      </c>
    </row>
    <row r="137" spans="2:12">
      <c r="B137" s="382">
        <v>126</v>
      </c>
      <c r="C137" s="383"/>
      <c r="D137" s="402" t="s">
        <v>4572</v>
      </c>
      <c r="E137" s="385" t="s">
        <v>2921</v>
      </c>
      <c r="F137" s="385">
        <v>10</v>
      </c>
      <c r="G137" s="858"/>
      <c r="H137" s="387">
        <f t="shared" si="17"/>
        <v>0</v>
      </c>
      <c r="I137" s="859"/>
      <c r="J137" s="387">
        <f t="shared" si="18"/>
        <v>0</v>
      </c>
      <c r="K137" s="387">
        <f t="shared" si="10"/>
        <v>0</v>
      </c>
      <c r="L137" s="388">
        <f t="shared" si="19"/>
        <v>0</v>
      </c>
    </row>
    <row r="138" spans="2:12">
      <c r="B138" s="377">
        <v>127</v>
      </c>
      <c r="C138" s="383"/>
      <c r="D138" s="402" t="s">
        <v>4573</v>
      </c>
      <c r="E138" s="385" t="s">
        <v>2921</v>
      </c>
      <c r="F138" s="385">
        <v>1</v>
      </c>
      <c r="G138" s="858"/>
      <c r="H138" s="387">
        <f t="shared" si="17"/>
        <v>0</v>
      </c>
      <c r="I138" s="859"/>
      <c r="J138" s="387">
        <f t="shared" si="18"/>
        <v>0</v>
      </c>
      <c r="K138" s="387">
        <f t="shared" si="10"/>
        <v>0</v>
      </c>
      <c r="L138" s="388">
        <f t="shared" si="19"/>
        <v>0</v>
      </c>
    </row>
    <row r="139" spans="2:12">
      <c r="B139" s="382">
        <v>128</v>
      </c>
      <c r="C139" s="383"/>
      <c r="D139" s="402" t="s">
        <v>4574</v>
      </c>
      <c r="E139" s="385" t="s">
        <v>2921</v>
      </c>
      <c r="F139" s="385">
        <v>6</v>
      </c>
      <c r="G139" s="858"/>
      <c r="H139" s="387">
        <f t="shared" si="17"/>
        <v>0</v>
      </c>
      <c r="I139" s="859"/>
      <c r="J139" s="387">
        <f t="shared" si="18"/>
        <v>0</v>
      </c>
      <c r="K139" s="387">
        <f t="shared" si="10"/>
        <v>0</v>
      </c>
      <c r="L139" s="388">
        <f t="shared" si="19"/>
        <v>0</v>
      </c>
    </row>
    <row r="140" spans="2:12">
      <c r="B140" s="377">
        <v>129</v>
      </c>
      <c r="C140" s="383"/>
      <c r="D140" s="402" t="s">
        <v>4575</v>
      </c>
      <c r="E140" s="385" t="s">
        <v>2921</v>
      </c>
      <c r="F140" s="385">
        <v>1</v>
      </c>
      <c r="G140" s="858"/>
      <c r="H140" s="387">
        <f t="shared" si="17"/>
        <v>0</v>
      </c>
      <c r="I140" s="859"/>
      <c r="J140" s="387">
        <f t="shared" si="18"/>
        <v>0</v>
      </c>
      <c r="K140" s="387">
        <f t="shared" si="10"/>
        <v>0</v>
      </c>
      <c r="L140" s="388">
        <f t="shared" si="19"/>
        <v>0</v>
      </c>
    </row>
    <row r="141" spans="2:12">
      <c r="B141" s="382">
        <v>130</v>
      </c>
      <c r="C141" s="383"/>
      <c r="D141" s="402" t="s">
        <v>4576</v>
      </c>
      <c r="E141" s="385" t="s">
        <v>2921</v>
      </c>
      <c r="F141" s="385">
        <v>1</v>
      </c>
      <c r="G141" s="858"/>
      <c r="H141" s="387">
        <f t="shared" si="17"/>
        <v>0</v>
      </c>
      <c r="I141" s="859"/>
      <c r="J141" s="387">
        <f t="shared" si="18"/>
        <v>0</v>
      </c>
      <c r="K141" s="387">
        <f t="shared" si="10"/>
        <v>0</v>
      </c>
      <c r="L141" s="388">
        <f t="shared" si="19"/>
        <v>0</v>
      </c>
    </row>
    <row r="142" spans="2:12">
      <c r="B142" s="377">
        <v>131</v>
      </c>
      <c r="C142" s="383"/>
      <c r="D142" s="402" t="s">
        <v>4586</v>
      </c>
      <c r="E142" s="385" t="s">
        <v>2921</v>
      </c>
      <c r="F142" s="385">
        <v>1</v>
      </c>
      <c r="G142" s="858"/>
      <c r="H142" s="387">
        <f t="shared" si="17"/>
        <v>0</v>
      </c>
      <c r="I142" s="859"/>
      <c r="J142" s="387">
        <f t="shared" si="18"/>
        <v>0</v>
      </c>
      <c r="K142" s="387">
        <f t="shared" ref="K142:K189" si="20">G142+I142</f>
        <v>0</v>
      </c>
      <c r="L142" s="388">
        <f t="shared" si="19"/>
        <v>0</v>
      </c>
    </row>
    <row r="143" spans="2:12">
      <c r="B143" s="382">
        <v>132</v>
      </c>
      <c r="C143" s="383"/>
      <c r="D143" s="402" t="s">
        <v>4578</v>
      </c>
      <c r="E143" s="385" t="s">
        <v>2921</v>
      </c>
      <c r="F143" s="385">
        <v>2</v>
      </c>
      <c r="G143" s="858"/>
      <c r="H143" s="387">
        <f t="shared" si="17"/>
        <v>0</v>
      </c>
      <c r="I143" s="859"/>
      <c r="J143" s="387">
        <f t="shared" si="18"/>
        <v>0</v>
      </c>
      <c r="K143" s="387">
        <f t="shared" si="20"/>
        <v>0</v>
      </c>
      <c r="L143" s="388">
        <f t="shared" si="19"/>
        <v>0</v>
      </c>
    </row>
    <row r="144" spans="2:12" ht="12.75" customHeight="1">
      <c r="B144" s="377">
        <v>133</v>
      </c>
      <c r="C144" s="383"/>
      <c r="D144" s="402" t="s">
        <v>4579</v>
      </c>
      <c r="E144" s="385" t="s">
        <v>2921</v>
      </c>
      <c r="F144" s="385">
        <v>3</v>
      </c>
      <c r="G144" s="858"/>
      <c r="H144" s="387">
        <f t="shared" si="17"/>
        <v>0</v>
      </c>
      <c r="I144" s="859"/>
      <c r="J144" s="387">
        <f t="shared" si="18"/>
        <v>0</v>
      </c>
      <c r="K144" s="387">
        <f t="shared" si="20"/>
        <v>0</v>
      </c>
      <c r="L144" s="388">
        <f t="shared" si="19"/>
        <v>0</v>
      </c>
    </row>
    <row r="145" spans="2:12" ht="12.75" customHeight="1">
      <c r="B145" s="382">
        <v>134</v>
      </c>
      <c r="C145" s="383"/>
      <c r="D145" s="402" t="s">
        <v>4580</v>
      </c>
      <c r="E145" s="385" t="s">
        <v>2921</v>
      </c>
      <c r="F145" s="385">
        <v>35</v>
      </c>
      <c r="G145" s="858"/>
      <c r="H145" s="387">
        <f t="shared" si="17"/>
        <v>0</v>
      </c>
      <c r="I145" s="859"/>
      <c r="J145" s="387">
        <f t="shared" si="18"/>
        <v>0</v>
      </c>
      <c r="K145" s="387">
        <f t="shared" si="20"/>
        <v>0</v>
      </c>
      <c r="L145" s="388">
        <f t="shared" si="19"/>
        <v>0</v>
      </c>
    </row>
    <row r="146" spans="2:12">
      <c r="B146" s="377">
        <v>135</v>
      </c>
      <c r="C146" s="383"/>
      <c r="D146" s="402" t="s">
        <v>4581</v>
      </c>
      <c r="E146" s="385" t="s">
        <v>2921</v>
      </c>
      <c r="F146" s="385">
        <v>26</v>
      </c>
      <c r="G146" s="858"/>
      <c r="H146" s="387">
        <f t="shared" si="17"/>
        <v>0</v>
      </c>
      <c r="I146" s="859"/>
      <c r="J146" s="387">
        <f t="shared" si="18"/>
        <v>0</v>
      </c>
      <c r="K146" s="387">
        <f t="shared" si="20"/>
        <v>0</v>
      </c>
      <c r="L146" s="388">
        <f t="shared" si="19"/>
        <v>0</v>
      </c>
    </row>
    <row r="147" spans="2:12">
      <c r="B147" s="382">
        <v>136</v>
      </c>
      <c r="C147" s="383"/>
      <c r="D147" s="402" t="s">
        <v>4582</v>
      </c>
      <c r="E147" s="385" t="s">
        <v>2921</v>
      </c>
      <c r="F147" s="385">
        <v>9</v>
      </c>
      <c r="G147" s="858"/>
      <c r="H147" s="387">
        <f t="shared" si="17"/>
        <v>0</v>
      </c>
      <c r="I147" s="859"/>
      <c r="J147" s="387">
        <f t="shared" si="18"/>
        <v>0</v>
      </c>
      <c r="K147" s="387">
        <f t="shared" si="20"/>
        <v>0</v>
      </c>
      <c r="L147" s="388">
        <f t="shared" si="19"/>
        <v>0</v>
      </c>
    </row>
    <row r="148" spans="2:12">
      <c r="B148" s="377">
        <v>137</v>
      </c>
      <c r="C148" s="383"/>
      <c r="D148" s="402" t="s">
        <v>4583</v>
      </c>
      <c r="E148" s="385" t="s">
        <v>906</v>
      </c>
      <c r="F148" s="385">
        <v>10</v>
      </c>
      <c r="G148" s="858"/>
      <c r="H148" s="387">
        <f t="shared" si="17"/>
        <v>0</v>
      </c>
      <c r="I148" s="859"/>
      <c r="J148" s="387">
        <f t="shared" si="18"/>
        <v>0</v>
      </c>
      <c r="K148" s="387">
        <f t="shared" si="20"/>
        <v>0</v>
      </c>
      <c r="L148" s="388">
        <f t="shared" si="19"/>
        <v>0</v>
      </c>
    </row>
    <row r="149" spans="2:12">
      <c r="B149" s="382">
        <v>138</v>
      </c>
      <c r="C149" s="383"/>
      <c r="D149" s="402" t="s">
        <v>4584</v>
      </c>
      <c r="E149" s="385" t="s">
        <v>2921</v>
      </c>
      <c r="F149" s="385">
        <v>1</v>
      </c>
      <c r="G149" s="858"/>
      <c r="H149" s="387">
        <f t="shared" si="17"/>
        <v>0</v>
      </c>
      <c r="I149" s="859"/>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4589</v>
      </c>
      <c r="E151" s="385"/>
      <c r="F151" s="385"/>
      <c r="G151" s="386"/>
      <c r="H151" s="387"/>
      <c r="I151" s="387"/>
      <c r="J151" s="387"/>
      <c r="K151" s="387"/>
      <c r="L151" s="388"/>
    </row>
    <row r="152" spans="2:12">
      <c r="B152" s="377">
        <v>141</v>
      </c>
      <c r="C152" s="383"/>
      <c r="D152" s="402" t="s">
        <v>4590</v>
      </c>
      <c r="E152" s="385" t="s">
        <v>2921</v>
      </c>
      <c r="F152" s="385">
        <v>1</v>
      </c>
      <c r="G152" s="858"/>
      <c r="H152" s="387">
        <f t="shared" ref="H152:H157" si="21">ROUND(F152*G152,2)</f>
        <v>0</v>
      </c>
      <c r="I152" s="859"/>
      <c r="J152" s="387">
        <f t="shared" ref="J152:J165" si="22">ROUND(F152*I152,2)</f>
        <v>0</v>
      </c>
      <c r="K152" s="387">
        <f t="shared" si="20"/>
        <v>0</v>
      </c>
      <c r="L152" s="388">
        <f t="shared" ref="L152:L157" si="23">ROUND(F152*K152,2)</f>
        <v>0</v>
      </c>
    </row>
    <row r="153" spans="2:12">
      <c r="B153" s="382">
        <v>142</v>
      </c>
      <c r="C153" s="383"/>
      <c r="D153" s="402" t="s">
        <v>4591</v>
      </c>
      <c r="E153" s="385" t="s">
        <v>2921</v>
      </c>
      <c r="F153" s="385">
        <v>1</v>
      </c>
      <c r="G153" s="858"/>
      <c r="H153" s="387">
        <f t="shared" si="21"/>
        <v>0</v>
      </c>
      <c r="I153" s="859"/>
      <c r="J153" s="387">
        <f t="shared" si="22"/>
        <v>0</v>
      </c>
      <c r="K153" s="387">
        <f t="shared" si="20"/>
        <v>0</v>
      </c>
      <c r="L153" s="388">
        <f t="shared" si="23"/>
        <v>0</v>
      </c>
    </row>
    <row r="154" spans="2:12" ht="12.75" customHeight="1">
      <c r="B154" s="377">
        <v>143</v>
      </c>
      <c r="C154" s="383"/>
      <c r="D154" s="402" t="s">
        <v>4592</v>
      </c>
      <c r="E154" s="385" t="s">
        <v>2921</v>
      </c>
      <c r="F154" s="385">
        <v>10</v>
      </c>
      <c r="G154" s="858"/>
      <c r="H154" s="387">
        <f t="shared" si="21"/>
        <v>0</v>
      </c>
      <c r="I154" s="859"/>
      <c r="J154" s="387">
        <f t="shared" si="22"/>
        <v>0</v>
      </c>
      <c r="K154" s="387">
        <f t="shared" si="20"/>
        <v>0</v>
      </c>
      <c r="L154" s="388">
        <f t="shared" si="23"/>
        <v>0</v>
      </c>
    </row>
    <row r="155" spans="2:12" ht="12.75" customHeight="1">
      <c r="B155" s="382">
        <v>144</v>
      </c>
      <c r="C155" s="383"/>
      <c r="D155" s="402" t="s">
        <v>4593</v>
      </c>
      <c r="E155" s="385" t="s">
        <v>2921</v>
      </c>
      <c r="F155" s="385">
        <v>1</v>
      </c>
      <c r="G155" s="858"/>
      <c r="H155" s="387">
        <f t="shared" si="21"/>
        <v>0</v>
      </c>
      <c r="I155" s="859"/>
      <c r="J155" s="387">
        <f t="shared" si="22"/>
        <v>0</v>
      </c>
      <c r="K155" s="387">
        <f t="shared" si="20"/>
        <v>0</v>
      </c>
      <c r="L155" s="388">
        <f t="shared" si="23"/>
        <v>0</v>
      </c>
    </row>
    <row r="156" spans="2:12">
      <c r="B156" s="377">
        <v>145</v>
      </c>
      <c r="C156" s="383"/>
      <c r="D156" s="402" t="s">
        <v>4594</v>
      </c>
      <c r="E156" s="385" t="s">
        <v>2921</v>
      </c>
      <c r="F156" s="385">
        <v>2</v>
      </c>
      <c r="G156" s="858"/>
      <c r="H156" s="387">
        <f t="shared" si="21"/>
        <v>0</v>
      </c>
      <c r="I156" s="859"/>
      <c r="J156" s="387">
        <f t="shared" si="22"/>
        <v>0</v>
      </c>
      <c r="K156" s="387">
        <f t="shared" si="20"/>
        <v>0</v>
      </c>
      <c r="L156" s="388">
        <f t="shared" si="23"/>
        <v>0</v>
      </c>
    </row>
    <row r="157" spans="2:12">
      <c r="B157" s="382">
        <v>146</v>
      </c>
      <c r="C157" s="383"/>
      <c r="D157" s="402" t="s">
        <v>4595</v>
      </c>
      <c r="E157" s="385" t="s">
        <v>2921</v>
      </c>
      <c r="F157" s="385">
        <v>40</v>
      </c>
      <c r="G157" s="858"/>
      <c r="H157" s="387">
        <f t="shared" si="21"/>
        <v>0</v>
      </c>
      <c r="I157" s="859"/>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4596</v>
      </c>
      <c r="E159" s="385"/>
      <c r="F159" s="385"/>
      <c r="G159" s="386"/>
      <c r="H159" s="387"/>
      <c r="I159" s="387"/>
      <c r="J159" s="387"/>
      <c r="K159" s="387"/>
      <c r="L159" s="388"/>
    </row>
    <row r="160" spans="2:12">
      <c r="B160" s="377">
        <v>149</v>
      </c>
      <c r="C160" s="383"/>
      <c r="D160" s="402" t="s">
        <v>4597</v>
      </c>
      <c r="E160" s="385" t="s">
        <v>2921</v>
      </c>
      <c r="F160" s="385">
        <v>1</v>
      </c>
      <c r="G160" s="858"/>
      <c r="H160" s="387">
        <f t="shared" ref="H160:H165" si="24">ROUND(F160*G160,2)</f>
        <v>0</v>
      </c>
      <c r="I160" s="859"/>
      <c r="J160" s="387">
        <f t="shared" si="22"/>
        <v>0</v>
      </c>
      <c r="K160" s="387">
        <f t="shared" si="20"/>
        <v>0</v>
      </c>
      <c r="L160" s="388">
        <f t="shared" ref="L160:L183" si="25">ROUND(F160*K160,2)</f>
        <v>0</v>
      </c>
    </row>
    <row r="161" spans="2:12">
      <c r="B161" s="382">
        <v>150</v>
      </c>
      <c r="C161" s="383"/>
      <c r="D161" s="402" t="s">
        <v>4598</v>
      </c>
      <c r="E161" s="385" t="s">
        <v>2921</v>
      </c>
      <c r="F161" s="385">
        <v>1</v>
      </c>
      <c r="G161" s="858"/>
      <c r="H161" s="387">
        <f t="shared" si="24"/>
        <v>0</v>
      </c>
      <c r="I161" s="859"/>
      <c r="J161" s="387">
        <f t="shared" si="22"/>
        <v>0</v>
      </c>
      <c r="K161" s="387">
        <f t="shared" si="20"/>
        <v>0</v>
      </c>
      <c r="L161" s="388">
        <f t="shared" si="25"/>
        <v>0</v>
      </c>
    </row>
    <row r="162" spans="2:12">
      <c r="B162" s="377">
        <v>151</v>
      </c>
      <c r="C162" s="383"/>
      <c r="D162" s="402" t="s">
        <v>4592</v>
      </c>
      <c r="E162" s="385" t="s">
        <v>2921</v>
      </c>
      <c r="F162" s="385">
        <v>10</v>
      </c>
      <c r="G162" s="858"/>
      <c r="H162" s="387">
        <f t="shared" si="24"/>
        <v>0</v>
      </c>
      <c r="I162" s="859"/>
      <c r="J162" s="387">
        <f t="shared" si="22"/>
        <v>0</v>
      </c>
      <c r="K162" s="387">
        <f t="shared" si="20"/>
        <v>0</v>
      </c>
      <c r="L162" s="388">
        <f t="shared" si="25"/>
        <v>0</v>
      </c>
    </row>
    <row r="163" spans="2:12">
      <c r="B163" s="382">
        <v>152</v>
      </c>
      <c r="C163" s="383"/>
      <c r="D163" s="402" t="s">
        <v>4593</v>
      </c>
      <c r="E163" s="385" t="s">
        <v>2921</v>
      </c>
      <c r="F163" s="385">
        <v>1</v>
      </c>
      <c r="G163" s="858"/>
      <c r="H163" s="387">
        <f t="shared" si="24"/>
        <v>0</v>
      </c>
      <c r="I163" s="859"/>
      <c r="J163" s="387">
        <f t="shared" si="22"/>
        <v>0</v>
      </c>
      <c r="K163" s="387">
        <f t="shared" si="20"/>
        <v>0</v>
      </c>
      <c r="L163" s="388">
        <f t="shared" si="25"/>
        <v>0</v>
      </c>
    </row>
    <row r="164" spans="2:12" ht="12.75" customHeight="1">
      <c r="B164" s="377">
        <v>153</v>
      </c>
      <c r="C164" s="383"/>
      <c r="D164" s="402" t="s">
        <v>4594</v>
      </c>
      <c r="E164" s="385" t="s">
        <v>2921</v>
      </c>
      <c r="F164" s="385">
        <v>2</v>
      </c>
      <c r="G164" s="858"/>
      <c r="H164" s="387">
        <f t="shared" si="24"/>
        <v>0</v>
      </c>
      <c r="I164" s="859"/>
      <c r="J164" s="387">
        <f t="shared" si="22"/>
        <v>0</v>
      </c>
      <c r="K164" s="387">
        <f t="shared" si="20"/>
        <v>0</v>
      </c>
      <c r="L164" s="388">
        <f t="shared" si="25"/>
        <v>0</v>
      </c>
    </row>
    <row r="165" spans="2:12" ht="12.75" customHeight="1">
      <c r="B165" s="382">
        <v>154</v>
      </c>
      <c r="C165" s="383"/>
      <c r="D165" s="402" t="s">
        <v>4595</v>
      </c>
      <c r="E165" s="385" t="s">
        <v>2921</v>
      </c>
      <c r="F165" s="385">
        <v>40</v>
      </c>
      <c r="G165" s="858"/>
      <c r="H165" s="387">
        <f t="shared" si="24"/>
        <v>0</v>
      </c>
      <c r="I165" s="859"/>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4599</v>
      </c>
      <c r="E167" s="385"/>
      <c r="F167" s="385"/>
      <c r="G167" s="386"/>
      <c r="H167" s="387"/>
      <c r="I167" s="387"/>
      <c r="J167" s="387"/>
      <c r="K167" s="387"/>
      <c r="L167" s="388"/>
    </row>
    <row r="168" spans="2:12">
      <c r="B168" s="377">
        <v>157</v>
      </c>
      <c r="C168" s="383"/>
      <c r="D168" s="402" t="s">
        <v>4565</v>
      </c>
      <c r="E168" s="385" t="s">
        <v>2921</v>
      </c>
      <c r="F168" s="385">
        <v>1</v>
      </c>
      <c r="G168" s="858"/>
      <c r="H168" s="387">
        <f t="shared" ref="H168:H189" si="26">ROUND(F168*G168,2)</f>
        <v>0</v>
      </c>
      <c r="I168" s="859"/>
      <c r="J168" s="387">
        <f t="shared" ref="J168:J183" si="27">ROUND(F168*I168,2)</f>
        <v>0</v>
      </c>
      <c r="K168" s="387">
        <f t="shared" si="20"/>
        <v>0</v>
      </c>
      <c r="L168" s="388">
        <f t="shared" si="25"/>
        <v>0</v>
      </c>
    </row>
    <row r="169" spans="2:12">
      <c r="B169" s="382">
        <v>158</v>
      </c>
      <c r="C169" s="383"/>
      <c r="D169" s="402" t="s">
        <v>4566</v>
      </c>
      <c r="E169" s="385" t="s">
        <v>2921</v>
      </c>
      <c r="F169" s="385">
        <v>1</v>
      </c>
      <c r="G169" s="858"/>
      <c r="H169" s="387">
        <f t="shared" si="26"/>
        <v>0</v>
      </c>
      <c r="I169" s="859"/>
      <c r="J169" s="387">
        <f t="shared" si="27"/>
        <v>0</v>
      </c>
      <c r="K169" s="387">
        <f t="shared" si="20"/>
        <v>0</v>
      </c>
      <c r="L169" s="388">
        <f t="shared" si="25"/>
        <v>0</v>
      </c>
    </row>
    <row r="170" spans="2:12" ht="25.5">
      <c r="B170" s="377">
        <v>159</v>
      </c>
      <c r="C170" s="383"/>
      <c r="D170" s="402" t="s">
        <v>4567</v>
      </c>
      <c r="E170" s="385" t="s">
        <v>2921</v>
      </c>
      <c r="F170" s="385">
        <v>1</v>
      </c>
      <c r="G170" s="858"/>
      <c r="H170" s="387">
        <f t="shared" si="26"/>
        <v>0</v>
      </c>
      <c r="I170" s="859"/>
      <c r="J170" s="387">
        <f t="shared" si="27"/>
        <v>0</v>
      </c>
      <c r="K170" s="387">
        <f t="shared" si="20"/>
        <v>0</v>
      </c>
      <c r="L170" s="388">
        <f t="shared" si="25"/>
        <v>0</v>
      </c>
    </row>
    <row r="171" spans="2:12">
      <c r="B171" s="382">
        <v>160</v>
      </c>
      <c r="C171" s="383"/>
      <c r="D171" s="402" t="s">
        <v>4568</v>
      </c>
      <c r="E171" s="385" t="s">
        <v>2921</v>
      </c>
      <c r="F171" s="385">
        <v>1</v>
      </c>
      <c r="G171" s="858"/>
      <c r="H171" s="387">
        <f t="shared" si="26"/>
        <v>0</v>
      </c>
      <c r="I171" s="859"/>
      <c r="J171" s="387">
        <f t="shared" si="27"/>
        <v>0</v>
      </c>
      <c r="K171" s="387">
        <f t="shared" si="20"/>
        <v>0</v>
      </c>
      <c r="L171" s="388">
        <f t="shared" si="25"/>
        <v>0</v>
      </c>
    </row>
    <row r="172" spans="2:12">
      <c r="B172" s="377">
        <v>161</v>
      </c>
      <c r="C172" s="383"/>
      <c r="D172" s="402" t="s">
        <v>4569</v>
      </c>
      <c r="E172" s="385" t="s">
        <v>2921</v>
      </c>
      <c r="F172" s="385">
        <v>1</v>
      </c>
      <c r="G172" s="858"/>
      <c r="H172" s="387">
        <f t="shared" si="26"/>
        <v>0</v>
      </c>
      <c r="I172" s="859"/>
      <c r="J172" s="387">
        <f t="shared" si="27"/>
        <v>0</v>
      </c>
      <c r="K172" s="387">
        <f t="shared" si="20"/>
        <v>0</v>
      </c>
      <c r="L172" s="388">
        <f t="shared" si="25"/>
        <v>0</v>
      </c>
    </row>
    <row r="173" spans="2:12">
      <c r="B173" s="382">
        <v>162</v>
      </c>
      <c r="C173" s="383"/>
      <c r="D173" s="402" t="s">
        <v>4570</v>
      </c>
      <c r="E173" s="385" t="s">
        <v>2921</v>
      </c>
      <c r="F173" s="385">
        <v>15</v>
      </c>
      <c r="G173" s="858"/>
      <c r="H173" s="387">
        <f t="shared" si="26"/>
        <v>0</v>
      </c>
      <c r="I173" s="859"/>
      <c r="J173" s="387">
        <f t="shared" si="27"/>
        <v>0</v>
      </c>
      <c r="K173" s="387">
        <f t="shared" si="20"/>
        <v>0</v>
      </c>
      <c r="L173" s="388">
        <f t="shared" si="25"/>
        <v>0</v>
      </c>
    </row>
    <row r="174" spans="2:12" ht="12.75" customHeight="1">
      <c r="B174" s="377">
        <v>163</v>
      </c>
      <c r="C174" s="383"/>
      <c r="D174" s="402" t="s">
        <v>4571</v>
      </c>
      <c r="E174" s="385" t="s">
        <v>2921</v>
      </c>
      <c r="F174" s="385">
        <v>5</v>
      </c>
      <c r="G174" s="858"/>
      <c r="H174" s="387">
        <f t="shared" si="26"/>
        <v>0</v>
      </c>
      <c r="I174" s="859"/>
      <c r="J174" s="387">
        <f t="shared" si="27"/>
        <v>0</v>
      </c>
      <c r="K174" s="387">
        <f t="shared" si="20"/>
        <v>0</v>
      </c>
      <c r="L174" s="388">
        <f t="shared" si="25"/>
        <v>0</v>
      </c>
    </row>
    <row r="175" spans="2:12" ht="12.75" customHeight="1">
      <c r="B175" s="382">
        <v>164</v>
      </c>
      <c r="C175" s="383"/>
      <c r="D175" s="402" t="s">
        <v>4572</v>
      </c>
      <c r="E175" s="385" t="s">
        <v>2921</v>
      </c>
      <c r="F175" s="385">
        <v>10</v>
      </c>
      <c r="G175" s="858"/>
      <c r="H175" s="387">
        <f t="shared" si="26"/>
        <v>0</v>
      </c>
      <c r="I175" s="859"/>
      <c r="J175" s="387">
        <f t="shared" si="27"/>
        <v>0</v>
      </c>
      <c r="K175" s="387">
        <f t="shared" si="20"/>
        <v>0</v>
      </c>
      <c r="L175" s="388">
        <f t="shared" si="25"/>
        <v>0</v>
      </c>
    </row>
    <row r="176" spans="2:12">
      <c r="B176" s="377">
        <v>165</v>
      </c>
      <c r="C176" s="383"/>
      <c r="D176" s="402" t="s">
        <v>4573</v>
      </c>
      <c r="E176" s="385" t="s">
        <v>2921</v>
      </c>
      <c r="F176" s="385">
        <v>1</v>
      </c>
      <c r="G176" s="858"/>
      <c r="H176" s="387">
        <f t="shared" si="26"/>
        <v>0</v>
      </c>
      <c r="I176" s="859"/>
      <c r="J176" s="387">
        <f t="shared" si="27"/>
        <v>0</v>
      </c>
      <c r="K176" s="387">
        <f t="shared" si="20"/>
        <v>0</v>
      </c>
      <c r="L176" s="388">
        <f t="shared" si="25"/>
        <v>0</v>
      </c>
    </row>
    <row r="177" spans="2:12">
      <c r="B177" s="382">
        <v>166</v>
      </c>
      <c r="C177" s="383"/>
      <c r="D177" s="402" t="s">
        <v>4576</v>
      </c>
      <c r="E177" s="385" t="s">
        <v>2921</v>
      </c>
      <c r="F177" s="385">
        <v>4</v>
      </c>
      <c r="G177" s="858"/>
      <c r="H177" s="387">
        <f t="shared" si="26"/>
        <v>0</v>
      </c>
      <c r="I177" s="859"/>
      <c r="J177" s="387">
        <f t="shared" si="27"/>
        <v>0</v>
      </c>
      <c r="K177" s="387">
        <f t="shared" si="20"/>
        <v>0</v>
      </c>
      <c r="L177" s="388">
        <f t="shared" si="25"/>
        <v>0</v>
      </c>
    </row>
    <row r="178" spans="2:12">
      <c r="B178" s="377">
        <v>167</v>
      </c>
      <c r="C178" s="383"/>
      <c r="D178" s="402" t="s">
        <v>4578</v>
      </c>
      <c r="E178" s="385" t="s">
        <v>2921</v>
      </c>
      <c r="F178" s="385">
        <v>4</v>
      </c>
      <c r="G178" s="858"/>
      <c r="H178" s="387">
        <f t="shared" si="26"/>
        <v>0</v>
      </c>
      <c r="I178" s="859"/>
      <c r="J178" s="387">
        <f t="shared" si="27"/>
        <v>0</v>
      </c>
      <c r="K178" s="387">
        <f t="shared" si="20"/>
        <v>0</v>
      </c>
      <c r="L178" s="388">
        <f t="shared" si="25"/>
        <v>0</v>
      </c>
    </row>
    <row r="179" spans="2:12">
      <c r="B179" s="382">
        <v>168</v>
      </c>
      <c r="C179" s="383"/>
      <c r="D179" s="402" t="s">
        <v>4579</v>
      </c>
      <c r="E179" s="385" t="s">
        <v>2921</v>
      </c>
      <c r="F179" s="385">
        <v>8</v>
      </c>
      <c r="G179" s="858"/>
      <c r="H179" s="387">
        <f t="shared" si="26"/>
        <v>0</v>
      </c>
      <c r="I179" s="859"/>
      <c r="J179" s="387">
        <f t="shared" si="27"/>
        <v>0</v>
      </c>
      <c r="K179" s="387">
        <f t="shared" si="20"/>
        <v>0</v>
      </c>
      <c r="L179" s="388">
        <f t="shared" si="25"/>
        <v>0</v>
      </c>
    </row>
    <row r="180" spans="2:12">
      <c r="B180" s="377">
        <v>169</v>
      </c>
      <c r="C180" s="383"/>
      <c r="D180" s="402" t="s">
        <v>4580</v>
      </c>
      <c r="E180" s="385" t="s">
        <v>2921</v>
      </c>
      <c r="F180" s="385">
        <v>106</v>
      </c>
      <c r="G180" s="858"/>
      <c r="H180" s="387">
        <f t="shared" si="26"/>
        <v>0</v>
      </c>
      <c r="I180" s="859"/>
      <c r="J180" s="387">
        <f t="shared" si="27"/>
        <v>0</v>
      </c>
      <c r="K180" s="387">
        <f t="shared" si="20"/>
        <v>0</v>
      </c>
      <c r="L180" s="388">
        <f t="shared" si="25"/>
        <v>0</v>
      </c>
    </row>
    <row r="181" spans="2:12">
      <c r="B181" s="382">
        <v>170</v>
      </c>
      <c r="C181" s="383"/>
      <c r="D181" s="402" t="s">
        <v>4581</v>
      </c>
      <c r="E181" s="385" t="s">
        <v>2921</v>
      </c>
      <c r="F181" s="385">
        <v>106</v>
      </c>
      <c r="G181" s="858"/>
      <c r="H181" s="387">
        <f t="shared" si="26"/>
        <v>0</v>
      </c>
      <c r="I181" s="859"/>
      <c r="J181" s="387">
        <f t="shared" si="27"/>
        <v>0</v>
      </c>
      <c r="K181" s="387">
        <f t="shared" si="20"/>
        <v>0</v>
      </c>
      <c r="L181" s="388">
        <f t="shared" si="25"/>
        <v>0</v>
      </c>
    </row>
    <row r="182" spans="2:12">
      <c r="B182" s="377">
        <v>171</v>
      </c>
      <c r="C182" s="383"/>
      <c r="D182" s="402" t="s">
        <v>4583</v>
      </c>
      <c r="E182" s="385" t="s">
        <v>906</v>
      </c>
      <c r="F182" s="385">
        <v>5</v>
      </c>
      <c r="G182" s="858"/>
      <c r="H182" s="387">
        <f t="shared" si="26"/>
        <v>0</v>
      </c>
      <c r="I182" s="859"/>
      <c r="J182" s="387">
        <f t="shared" si="27"/>
        <v>0</v>
      </c>
      <c r="K182" s="387">
        <f t="shared" si="20"/>
        <v>0</v>
      </c>
      <c r="L182" s="388">
        <f t="shared" si="25"/>
        <v>0</v>
      </c>
    </row>
    <row r="183" spans="2:12">
      <c r="B183" s="382">
        <v>172</v>
      </c>
      <c r="C183" s="383"/>
      <c r="D183" s="402" t="s">
        <v>4584</v>
      </c>
      <c r="E183" s="385" t="s">
        <v>2921</v>
      </c>
      <c r="F183" s="385">
        <v>1</v>
      </c>
      <c r="G183" s="858"/>
      <c r="H183" s="387">
        <f t="shared" si="26"/>
        <v>0</v>
      </c>
      <c r="I183" s="859"/>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4600</v>
      </c>
      <c r="E185" s="385"/>
      <c r="F185" s="385"/>
      <c r="G185" s="386"/>
      <c r="H185" s="387"/>
      <c r="I185" s="387"/>
      <c r="J185" s="387"/>
      <c r="K185" s="387"/>
      <c r="L185" s="388"/>
    </row>
    <row r="186" spans="2:12">
      <c r="B186" s="377">
        <v>175</v>
      </c>
      <c r="C186" s="383"/>
      <c r="D186" s="402" t="s">
        <v>4578</v>
      </c>
      <c r="E186" s="385" t="s">
        <v>2921</v>
      </c>
      <c r="F186" s="385">
        <v>1</v>
      </c>
      <c r="G186" s="858"/>
      <c r="H186" s="387">
        <f t="shared" si="26"/>
        <v>0</v>
      </c>
      <c r="I186" s="859"/>
      <c r="J186" s="387">
        <f t="shared" ref="J186:J189" si="28">ROUND(F186*I186,2)</f>
        <v>0</v>
      </c>
      <c r="K186" s="387">
        <f t="shared" si="20"/>
        <v>0</v>
      </c>
      <c r="L186" s="388">
        <f t="shared" ref="L186:L189" si="29">ROUND(F186*K186,2)</f>
        <v>0</v>
      </c>
    </row>
    <row r="187" spans="2:12">
      <c r="B187" s="382">
        <v>176</v>
      </c>
      <c r="C187" s="383"/>
      <c r="D187" s="402" t="s">
        <v>4579</v>
      </c>
      <c r="E187" s="385" t="s">
        <v>2921</v>
      </c>
      <c r="F187" s="385">
        <v>1</v>
      </c>
      <c r="G187" s="858"/>
      <c r="H187" s="387">
        <f t="shared" si="26"/>
        <v>0</v>
      </c>
      <c r="I187" s="859"/>
      <c r="J187" s="387">
        <f t="shared" si="28"/>
        <v>0</v>
      </c>
      <c r="K187" s="387">
        <f t="shared" si="20"/>
        <v>0</v>
      </c>
      <c r="L187" s="388">
        <f t="shared" si="29"/>
        <v>0</v>
      </c>
    </row>
    <row r="188" spans="2:12">
      <c r="B188" s="377">
        <v>177</v>
      </c>
      <c r="C188" s="383"/>
      <c r="D188" s="402" t="s">
        <v>4580</v>
      </c>
      <c r="E188" s="385" t="s">
        <v>2921</v>
      </c>
      <c r="F188" s="385">
        <v>13</v>
      </c>
      <c r="G188" s="858"/>
      <c r="H188" s="387">
        <f t="shared" si="26"/>
        <v>0</v>
      </c>
      <c r="I188" s="859"/>
      <c r="J188" s="387">
        <f t="shared" si="28"/>
        <v>0</v>
      </c>
      <c r="K188" s="387">
        <f t="shared" si="20"/>
        <v>0</v>
      </c>
      <c r="L188" s="388">
        <f t="shared" si="29"/>
        <v>0</v>
      </c>
    </row>
    <row r="189" spans="2:12">
      <c r="B189" s="382">
        <v>178</v>
      </c>
      <c r="C189" s="383"/>
      <c r="D189" s="402" t="s">
        <v>4582</v>
      </c>
      <c r="E189" s="385" t="s">
        <v>2921</v>
      </c>
      <c r="F189" s="385">
        <v>13</v>
      </c>
      <c r="G189" s="858"/>
      <c r="H189" s="387">
        <f t="shared" si="26"/>
        <v>0</v>
      </c>
      <c r="I189" s="859"/>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06" t="s">
        <v>4601</v>
      </c>
      <c r="D191" s="1007"/>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06" t="s">
        <v>4505</v>
      </c>
      <c r="D193" s="1007"/>
      <c r="E193" s="378"/>
      <c r="F193" s="378"/>
      <c r="G193" s="379"/>
      <c r="H193" s="380"/>
      <c r="I193" s="380"/>
      <c r="J193" s="380"/>
      <c r="K193" s="380"/>
      <c r="L193" s="381" t="s">
        <v>5</v>
      </c>
    </row>
    <row r="194" spans="2:12">
      <c r="B194" s="377">
        <v>183</v>
      </c>
      <c r="C194" s="383"/>
      <c r="D194" s="541" t="s">
        <v>4564</v>
      </c>
      <c r="E194" s="385"/>
      <c r="F194" s="385"/>
      <c r="G194" s="386"/>
      <c r="H194" s="387"/>
      <c r="I194" s="387"/>
      <c r="J194" s="387"/>
      <c r="K194" s="387"/>
      <c r="L194" s="388"/>
    </row>
    <row r="195" spans="2:12" ht="25.5" customHeight="1">
      <c r="B195" s="382">
        <v>184</v>
      </c>
      <c r="C195" s="383" t="s">
        <v>4602</v>
      </c>
      <c r="D195" s="402" t="s">
        <v>4603</v>
      </c>
      <c r="E195" s="385" t="s">
        <v>2921</v>
      </c>
      <c r="F195" s="385">
        <v>1</v>
      </c>
      <c r="G195" s="858"/>
      <c r="H195" s="387">
        <f t="shared" ref="H195:H197" si="30">ROUND(F195*G195,2)</f>
        <v>0</v>
      </c>
      <c r="I195" s="859"/>
      <c r="J195" s="387">
        <f t="shared" ref="J195:J197" si="31">ROUND(F195*I195,2)</f>
        <v>0</v>
      </c>
      <c r="K195" s="387">
        <f t="shared" ref="K195:K219" si="32">G195+I195</f>
        <v>0</v>
      </c>
      <c r="L195" s="388">
        <f t="shared" ref="L195:L197" si="33">ROUND(F195*K195,2)</f>
        <v>0</v>
      </c>
    </row>
    <row r="196" spans="2:12" ht="25.5" customHeight="1">
      <c r="B196" s="377">
        <v>185</v>
      </c>
      <c r="C196" s="383" t="s">
        <v>4604</v>
      </c>
      <c r="D196" s="402" t="s">
        <v>4605</v>
      </c>
      <c r="E196" s="385" t="s">
        <v>2921</v>
      </c>
      <c r="F196" s="385">
        <v>1</v>
      </c>
      <c r="G196" s="858"/>
      <c r="H196" s="387">
        <f t="shared" si="30"/>
        <v>0</v>
      </c>
      <c r="I196" s="859"/>
      <c r="J196" s="387">
        <f t="shared" si="31"/>
        <v>0</v>
      </c>
      <c r="K196" s="387">
        <f t="shared" si="32"/>
        <v>0</v>
      </c>
      <c r="L196" s="388">
        <f t="shared" si="33"/>
        <v>0</v>
      </c>
    </row>
    <row r="197" spans="2:12" ht="25.5">
      <c r="B197" s="382">
        <v>186</v>
      </c>
      <c r="C197" s="383" t="s">
        <v>4606</v>
      </c>
      <c r="D197" s="402" t="s">
        <v>4607</v>
      </c>
      <c r="E197" s="385" t="s">
        <v>2921</v>
      </c>
      <c r="F197" s="385">
        <v>1</v>
      </c>
      <c r="G197" s="858"/>
      <c r="H197" s="387">
        <f t="shared" si="30"/>
        <v>0</v>
      </c>
      <c r="I197" s="859"/>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4585</v>
      </c>
      <c r="E199" s="385"/>
      <c r="F199" s="385"/>
      <c r="G199" s="386"/>
      <c r="H199" s="387"/>
      <c r="I199" s="387"/>
      <c r="J199" s="387"/>
      <c r="K199" s="387"/>
      <c r="L199" s="388"/>
    </row>
    <row r="200" spans="2:12" ht="25.5">
      <c r="B200" s="377">
        <v>189</v>
      </c>
      <c r="C200" s="383" t="s">
        <v>4602</v>
      </c>
      <c r="D200" s="402" t="s">
        <v>4603</v>
      </c>
      <c r="E200" s="385" t="s">
        <v>2921</v>
      </c>
      <c r="F200" s="385">
        <v>1</v>
      </c>
      <c r="G200" s="858"/>
      <c r="H200" s="387">
        <f t="shared" ref="H200:H202" si="34">ROUND(F200*G200,2)</f>
        <v>0</v>
      </c>
      <c r="I200" s="859"/>
      <c r="J200" s="387">
        <f t="shared" ref="J200:J202" si="35">ROUND(F200*I200,2)</f>
        <v>0</v>
      </c>
      <c r="K200" s="387">
        <f t="shared" si="32"/>
        <v>0</v>
      </c>
      <c r="L200" s="388">
        <f t="shared" ref="L200:L202" si="36">ROUND(F200*K200,2)</f>
        <v>0</v>
      </c>
    </row>
    <row r="201" spans="2:12" ht="25.5">
      <c r="B201" s="382">
        <v>190</v>
      </c>
      <c r="C201" s="383" t="s">
        <v>4604</v>
      </c>
      <c r="D201" s="402" t="s">
        <v>4605</v>
      </c>
      <c r="E201" s="385" t="s">
        <v>2921</v>
      </c>
      <c r="F201" s="385">
        <v>1</v>
      </c>
      <c r="G201" s="858"/>
      <c r="H201" s="387">
        <f t="shared" si="34"/>
        <v>0</v>
      </c>
      <c r="I201" s="859"/>
      <c r="J201" s="387">
        <f t="shared" si="35"/>
        <v>0</v>
      </c>
      <c r="K201" s="387">
        <f t="shared" si="32"/>
        <v>0</v>
      </c>
      <c r="L201" s="388">
        <f t="shared" si="36"/>
        <v>0</v>
      </c>
    </row>
    <row r="202" spans="2:12" ht="25.5">
      <c r="B202" s="377">
        <v>191</v>
      </c>
      <c r="C202" s="383" t="s">
        <v>4606</v>
      </c>
      <c r="D202" s="402" t="s">
        <v>4607</v>
      </c>
      <c r="E202" s="385" t="s">
        <v>2921</v>
      </c>
      <c r="F202" s="385">
        <v>1</v>
      </c>
      <c r="G202" s="858"/>
      <c r="H202" s="387">
        <f t="shared" si="34"/>
        <v>0</v>
      </c>
      <c r="I202" s="859"/>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4587</v>
      </c>
      <c r="E204" s="385"/>
      <c r="F204" s="385"/>
      <c r="G204" s="386"/>
      <c r="H204" s="387"/>
      <c r="I204" s="387"/>
      <c r="J204" s="387"/>
      <c r="K204" s="387"/>
      <c r="L204" s="388"/>
    </row>
    <row r="205" spans="2:12" ht="25.5" customHeight="1">
      <c r="B205" s="382">
        <v>194</v>
      </c>
      <c r="C205" s="383" t="s">
        <v>4602</v>
      </c>
      <c r="D205" s="402" t="s">
        <v>4603</v>
      </c>
      <c r="E205" s="385" t="s">
        <v>2921</v>
      </c>
      <c r="F205" s="385">
        <v>1</v>
      </c>
      <c r="G205" s="858"/>
      <c r="H205" s="387">
        <f t="shared" ref="H205:H207" si="37">ROUND(F205*G205,2)</f>
        <v>0</v>
      </c>
      <c r="I205" s="859"/>
      <c r="J205" s="387">
        <f t="shared" ref="J205:J207" si="38">ROUND(F205*I205,2)</f>
        <v>0</v>
      </c>
      <c r="K205" s="387">
        <f t="shared" si="32"/>
        <v>0</v>
      </c>
      <c r="L205" s="388">
        <f t="shared" ref="L205:L207" si="39">ROUND(F205*K205,2)</f>
        <v>0</v>
      </c>
    </row>
    <row r="206" spans="2:12" ht="25.5" customHeight="1">
      <c r="B206" s="377">
        <v>195</v>
      </c>
      <c r="C206" s="383" t="s">
        <v>4604</v>
      </c>
      <c r="D206" s="402" t="s">
        <v>4605</v>
      </c>
      <c r="E206" s="385" t="s">
        <v>2921</v>
      </c>
      <c r="F206" s="385">
        <v>1</v>
      </c>
      <c r="G206" s="858"/>
      <c r="H206" s="387">
        <f t="shared" si="37"/>
        <v>0</v>
      </c>
      <c r="I206" s="859"/>
      <c r="J206" s="387">
        <f t="shared" si="38"/>
        <v>0</v>
      </c>
      <c r="K206" s="387">
        <f t="shared" si="32"/>
        <v>0</v>
      </c>
      <c r="L206" s="388">
        <f t="shared" si="39"/>
        <v>0</v>
      </c>
    </row>
    <row r="207" spans="2:12" ht="25.5">
      <c r="B207" s="382">
        <v>196</v>
      </c>
      <c r="C207" s="383" t="s">
        <v>4606</v>
      </c>
      <c r="D207" s="402" t="s">
        <v>4607</v>
      </c>
      <c r="E207" s="385" t="s">
        <v>2921</v>
      </c>
      <c r="F207" s="385">
        <v>1</v>
      </c>
      <c r="G207" s="858"/>
      <c r="H207" s="387">
        <f t="shared" si="37"/>
        <v>0</v>
      </c>
      <c r="I207" s="859"/>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4588</v>
      </c>
      <c r="E209" s="385"/>
      <c r="F209" s="385"/>
      <c r="G209" s="386"/>
      <c r="H209" s="387"/>
      <c r="I209" s="387"/>
      <c r="J209" s="387"/>
      <c r="K209" s="387"/>
      <c r="L209" s="388"/>
    </row>
    <row r="210" spans="2:12" ht="25.5">
      <c r="B210" s="377">
        <v>199</v>
      </c>
      <c r="C210" s="383" t="s">
        <v>4602</v>
      </c>
      <c r="D210" s="402" t="s">
        <v>4603</v>
      </c>
      <c r="E210" s="385" t="s">
        <v>2921</v>
      </c>
      <c r="F210" s="385">
        <v>1</v>
      </c>
      <c r="G210" s="858"/>
      <c r="H210" s="387">
        <f t="shared" ref="H210:H212" si="40">ROUND(F210*G210,2)</f>
        <v>0</v>
      </c>
      <c r="I210" s="859"/>
      <c r="J210" s="387">
        <f t="shared" ref="J210:J212" si="41">ROUND(F210*I210,2)</f>
        <v>0</v>
      </c>
      <c r="K210" s="387">
        <f t="shared" si="32"/>
        <v>0</v>
      </c>
      <c r="L210" s="388">
        <f t="shared" ref="L210:L212" si="42">ROUND(F210*K210,2)</f>
        <v>0</v>
      </c>
    </row>
    <row r="211" spans="2:12" ht="25.5">
      <c r="B211" s="382">
        <v>200</v>
      </c>
      <c r="C211" s="383" t="s">
        <v>4604</v>
      </c>
      <c r="D211" s="402" t="s">
        <v>4605</v>
      </c>
      <c r="E211" s="385" t="s">
        <v>2921</v>
      </c>
      <c r="F211" s="385">
        <v>1</v>
      </c>
      <c r="G211" s="858"/>
      <c r="H211" s="387">
        <f t="shared" si="40"/>
        <v>0</v>
      </c>
      <c r="I211" s="859"/>
      <c r="J211" s="387">
        <f t="shared" si="41"/>
        <v>0</v>
      </c>
      <c r="K211" s="387">
        <f t="shared" si="32"/>
        <v>0</v>
      </c>
      <c r="L211" s="388">
        <f t="shared" si="42"/>
        <v>0</v>
      </c>
    </row>
    <row r="212" spans="2:12" ht="25.5">
      <c r="B212" s="377">
        <v>201</v>
      </c>
      <c r="C212" s="383" t="s">
        <v>4606</v>
      </c>
      <c r="D212" s="402" t="s">
        <v>4607</v>
      </c>
      <c r="E212" s="385" t="s">
        <v>2921</v>
      </c>
      <c r="F212" s="385">
        <v>1</v>
      </c>
      <c r="G212" s="858"/>
      <c r="H212" s="387">
        <f t="shared" si="40"/>
        <v>0</v>
      </c>
      <c r="I212" s="859"/>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4599</v>
      </c>
      <c r="E214" s="385"/>
      <c r="F214" s="385"/>
      <c r="G214" s="386"/>
      <c r="H214" s="387"/>
      <c r="I214" s="387"/>
      <c r="J214" s="387"/>
      <c r="K214" s="387"/>
      <c r="L214" s="388"/>
    </row>
    <row r="215" spans="2:12" ht="25.5" customHeight="1">
      <c r="B215" s="382">
        <v>204</v>
      </c>
      <c r="C215" s="383" t="s">
        <v>4608</v>
      </c>
      <c r="D215" s="402" t="s">
        <v>4609</v>
      </c>
      <c r="E215" s="385" t="s">
        <v>2921</v>
      </c>
      <c r="F215" s="385">
        <v>1</v>
      </c>
      <c r="G215" s="858"/>
      <c r="H215" s="387">
        <f t="shared" ref="H215:H219" si="43">ROUND(F215*G215,2)</f>
        <v>0</v>
      </c>
      <c r="I215" s="859"/>
      <c r="J215" s="387">
        <f t="shared" ref="J215:J219" si="44">ROUND(F215*I215,2)</f>
        <v>0</v>
      </c>
      <c r="K215" s="387">
        <f t="shared" si="32"/>
        <v>0</v>
      </c>
      <c r="L215" s="388">
        <f t="shared" ref="L215:L219" si="45">ROUND(F215*K215,2)</f>
        <v>0</v>
      </c>
    </row>
    <row r="216" spans="2:12" ht="12.75" customHeight="1">
      <c r="B216" s="377">
        <v>205</v>
      </c>
      <c r="C216" s="383"/>
      <c r="D216" s="402" t="s">
        <v>4610</v>
      </c>
      <c r="E216" s="385" t="s">
        <v>2921</v>
      </c>
      <c r="F216" s="385">
        <v>5</v>
      </c>
      <c r="G216" s="858"/>
      <c r="H216" s="387">
        <f t="shared" si="43"/>
        <v>0</v>
      </c>
      <c r="I216" s="859"/>
      <c r="J216" s="387">
        <f t="shared" si="44"/>
        <v>0</v>
      </c>
      <c r="K216" s="387">
        <f t="shared" si="32"/>
        <v>0</v>
      </c>
      <c r="L216" s="388">
        <f t="shared" si="45"/>
        <v>0</v>
      </c>
    </row>
    <row r="217" spans="2:12">
      <c r="B217" s="382">
        <v>206</v>
      </c>
      <c r="C217" s="383"/>
      <c r="D217" s="402" t="s">
        <v>4611</v>
      </c>
      <c r="E217" s="385" t="s">
        <v>2921</v>
      </c>
      <c r="F217" s="385">
        <v>1</v>
      </c>
      <c r="G217" s="858"/>
      <c r="H217" s="387">
        <f t="shared" si="43"/>
        <v>0</v>
      </c>
      <c r="I217" s="859"/>
      <c r="J217" s="387">
        <f t="shared" si="44"/>
        <v>0</v>
      </c>
      <c r="K217" s="387">
        <f t="shared" si="32"/>
        <v>0</v>
      </c>
      <c r="L217" s="388">
        <f t="shared" si="45"/>
        <v>0</v>
      </c>
    </row>
    <row r="218" spans="2:12">
      <c r="B218" s="377">
        <v>207</v>
      </c>
      <c r="C218" s="383"/>
      <c r="D218" s="402" t="s">
        <v>4612</v>
      </c>
      <c r="E218" s="385" t="s">
        <v>2921</v>
      </c>
      <c r="F218" s="385">
        <v>2</v>
      </c>
      <c r="G218" s="858"/>
      <c r="H218" s="387">
        <f t="shared" si="43"/>
        <v>0</v>
      </c>
      <c r="I218" s="859"/>
      <c r="J218" s="387">
        <f t="shared" si="44"/>
        <v>0</v>
      </c>
      <c r="K218" s="387">
        <f t="shared" si="32"/>
        <v>0</v>
      </c>
      <c r="L218" s="388">
        <f t="shared" si="45"/>
        <v>0</v>
      </c>
    </row>
    <row r="219" spans="2:12" ht="25.5">
      <c r="B219" s="382">
        <v>208</v>
      </c>
      <c r="C219" s="383" t="s">
        <v>4606</v>
      </c>
      <c r="D219" s="402" t="s">
        <v>4607</v>
      </c>
      <c r="E219" s="385" t="s">
        <v>2921</v>
      </c>
      <c r="F219" s="385">
        <v>1</v>
      </c>
      <c r="G219" s="858"/>
      <c r="H219" s="387">
        <f t="shared" si="43"/>
        <v>0</v>
      </c>
      <c r="I219" s="859"/>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06" t="s">
        <v>4613</v>
      </c>
      <c r="D221" s="1007"/>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06" t="s">
        <v>4506</v>
      </c>
      <c r="D223" s="1007"/>
      <c r="E223" s="378"/>
      <c r="F223" s="378"/>
      <c r="G223" s="379"/>
      <c r="H223" s="380"/>
      <c r="I223" s="380"/>
      <c r="J223" s="380"/>
      <c r="K223" s="380"/>
      <c r="L223" s="381" t="s">
        <v>5</v>
      </c>
    </row>
    <row r="224" spans="2:12">
      <c r="B224" s="377">
        <v>213</v>
      </c>
      <c r="C224" s="383"/>
      <c r="D224" s="402" t="s">
        <v>4614</v>
      </c>
      <c r="E224" s="385" t="s">
        <v>2921</v>
      </c>
      <c r="F224" s="385">
        <v>4</v>
      </c>
      <c r="G224" s="858"/>
      <c r="H224" s="387">
        <f t="shared" ref="H224:H226" si="46">ROUND(F224*G224,2)</f>
        <v>0</v>
      </c>
      <c r="I224" s="859"/>
      <c r="J224" s="387">
        <f t="shared" ref="J224:J226" si="47">ROUND(F224*I224,2)</f>
        <v>0</v>
      </c>
      <c r="K224" s="387">
        <f>G224+I224</f>
        <v>0</v>
      </c>
      <c r="L224" s="388">
        <f t="shared" ref="L224:L226" si="48">ROUND(F224*K224,2)</f>
        <v>0</v>
      </c>
    </row>
    <row r="225" spans="2:12" ht="12.75" customHeight="1">
      <c r="B225" s="382">
        <v>214</v>
      </c>
      <c r="C225" s="383"/>
      <c r="D225" s="402" t="s">
        <v>4615</v>
      </c>
      <c r="E225" s="385" t="s">
        <v>906</v>
      </c>
      <c r="F225" s="385">
        <v>32</v>
      </c>
      <c r="G225" s="858"/>
      <c r="H225" s="387">
        <f t="shared" si="46"/>
        <v>0</v>
      </c>
      <c r="I225" s="859"/>
      <c r="J225" s="387">
        <f t="shared" si="47"/>
        <v>0</v>
      </c>
      <c r="K225" s="387">
        <f>G225+I225</f>
        <v>0</v>
      </c>
      <c r="L225" s="388">
        <f t="shared" si="48"/>
        <v>0</v>
      </c>
    </row>
    <row r="226" spans="2:12" ht="12.75" customHeight="1">
      <c r="B226" s="377">
        <v>215</v>
      </c>
      <c r="C226" s="383"/>
      <c r="D226" s="402" t="s">
        <v>4563</v>
      </c>
      <c r="E226" s="385" t="s">
        <v>2921</v>
      </c>
      <c r="F226" s="385">
        <v>1</v>
      </c>
      <c r="G226" s="858"/>
      <c r="H226" s="387">
        <f t="shared" si="46"/>
        <v>0</v>
      </c>
      <c r="I226" s="859"/>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06" t="s">
        <v>4616</v>
      </c>
      <c r="D228" s="1007"/>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06" t="s">
        <v>4507</v>
      </c>
      <c r="D230" s="1007"/>
      <c r="E230" s="378"/>
      <c r="F230" s="378"/>
      <c r="G230" s="379"/>
      <c r="H230" s="380"/>
      <c r="I230" s="380"/>
      <c r="J230" s="380"/>
      <c r="K230" s="380"/>
      <c r="L230" s="381" t="s">
        <v>5</v>
      </c>
    </row>
    <row r="231" spans="2:12" ht="25.5">
      <c r="B231" s="382">
        <v>220</v>
      </c>
      <c r="C231" s="383"/>
      <c r="D231" s="402" t="s">
        <v>4617</v>
      </c>
      <c r="E231" s="385" t="s">
        <v>2921</v>
      </c>
      <c r="F231" s="385">
        <v>8</v>
      </c>
      <c r="G231" s="858"/>
      <c r="H231" s="387">
        <f t="shared" ref="H231:H235" si="49">ROUND(F231*G231,2)</f>
        <v>0</v>
      </c>
      <c r="I231" s="859"/>
      <c r="J231" s="387">
        <f t="shared" ref="J231:J235" si="50">ROUND(F231*I231,2)</f>
        <v>0</v>
      </c>
      <c r="K231" s="387">
        <f>G231+I231</f>
        <v>0</v>
      </c>
      <c r="L231" s="388">
        <f t="shared" ref="L231:L235" si="51">ROUND(F231*K231,2)</f>
        <v>0</v>
      </c>
    </row>
    <row r="232" spans="2:12" ht="26.25" customHeight="1">
      <c r="B232" s="377">
        <v>221</v>
      </c>
      <c r="C232" s="383"/>
      <c r="D232" s="402" t="s">
        <v>4618</v>
      </c>
      <c r="E232" s="385" t="s">
        <v>2921</v>
      </c>
      <c r="F232" s="385">
        <v>8</v>
      </c>
      <c r="G232" s="858"/>
      <c r="H232" s="387">
        <f t="shared" si="49"/>
        <v>0</v>
      </c>
      <c r="I232" s="859"/>
      <c r="J232" s="387">
        <f t="shared" si="50"/>
        <v>0</v>
      </c>
      <c r="K232" s="387">
        <f>G232+I232</f>
        <v>0</v>
      </c>
      <c r="L232" s="388">
        <f t="shared" si="51"/>
        <v>0</v>
      </c>
    </row>
    <row r="233" spans="2:12" ht="25.5" customHeight="1">
      <c r="B233" s="382">
        <v>222</v>
      </c>
      <c r="C233" s="383"/>
      <c r="D233" s="402" t="s">
        <v>4619</v>
      </c>
      <c r="E233" s="385" t="s">
        <v>2921</v>
      </c>
      <c r="F233" s="385">
        <v>16</v>
      </c>
      <c r="G233" s="858"/>
      <c r="H233" s="387">
        <f t="shared" si="49"/>
        <v>0</v>
      </c>
      <c r="I233" s="859"/>
      <c r="J233" s="387">
        <f t="shared" si="50"/>
        <v>0</v>
      </c>
      <c r="K233" s="387">
        <f>G233+I233</f>
        <v>0</v>
      </c>
      <c r="L233" s="388">
        <f t="shared" si="51"/>
        <v>0</v>
      </c>
    </row>
    <row r="234" spans="2:12" ht="25.5">
      <c r="B234" s="377">
        <v>223</v>
      </c>
      <c r="C234" s="383"/>
      <c r="D234" s="402" t="s">
        <v>4620</v>
      </c>
      <c r="E234" s="385" t="s">
        <v>2921</v>
      </c>
      <c r="F234" s="385">
        <v>4</v>
      </c>
      <c r="G234" s="858"/>
      <c r="H234" s="387">
        <f t="shared" si="49"/>
        <v>0</v>
      </c>
      <c r="I234" s="859"/>
      <c r="J234" s="387">
        <f t="shared" si="50"/>
        <v>0</v>
      </c>
      <c r="K234" s="387">
        <f>G234+I234</f>
        <v>0</v>
      </c>
      <c r="L234" s="388">
        <f t="shared" si="51"/>
        <v>0</v>
      </c>
    </row>
    <row r="235" spans="2:12">
      <c r="B235" s="382">
        <v>224</v>
      </c>
      <c r="C235" s="383"/>
      <c r="D235" s="402" t="s">
        <v>4563</v>
      </c>
      <c r="E235" s="385" t="s">
        <v>2921</v>
      </c>
      <c r="F235" s="385">
        <v>1</v>
      </c>
      <c r="G235" s="858"/>
      <c r="H235" s="387">
        <f t="shared" si="49"/>
        <v>0</v>
      </c>
      <c r="I235" s="859"/>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06" t="s">
        <v>4621</v>
      </c>
      <c r="D237" s="1007"/>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06" t="s">
        <v>4508</v>
      </c>
      <c r="D239" s="1007"/>
      <c r="E239" s="378"/>
      <c r="F239" s="378"/>
      <c r="G239" s="379"/>
      <c r="H239" s="380"/>
      <c r="I239" s="380"/>
      <c r="J239" s="380"/>
      <c r="K239" s="380"/>
      <c r="L239" s="381" t="s">
        <v>5</v>
      </c>
    </row>
    <row r="240" spans="2:12" ht="12.75" customHeight="1">
      <c r="B240" s="377">
        <v>229</v>
      </c>
      <c r="C240" s="383"/>
      <c r="D240" s="402" t="s">
        <v>4622</v>
      </c>
      <c r="E240" s="385" t="s">
        <v>906</v>
      </c>
      <c r="F240" s="385">
        <v>60</v>
      </c>
      <c r="G240" s="858"/>
      <c r="H240" s="387">
        <f t="shared" ref="H240:H255" si="52">ROUND(F240*G240,2)</f>
        <v>0</v>
      </c>
      <c r="I240" s="859"/>
      <c r="J240" s="387">
        <f t="shared" ref="J240:J262" si="53">ROUND(F240*I240,2)</f>
        <v>0</v>
      </c>
      <c r="K240" s="387">
        <f t="shared" ref="K240:K262" si="54">G240+I240</f>
        <v>0</v>
      </c>
      <c r="L240" s="388">
        <f t="shared" ref="L240:L262" si="55">ROUND(F240*K240,2)</f>
        <v>0</v>
      </c>
    </row>
    <row r="241" spans="2:12" ht="12.75" customHeight="1">
      <c r="B241" s="382">
        <v>230</v>
      </c>
      <c r="C241" s="383"/>
      <c r="D241" s="402" t="s">
        <v>4623</v>
      </c>
      <c r="E241" s="385" t="s">
        <v>906</v>
      </c>
      <c r="F241" s="385">
        <v>56</v>
      </c>
      <c r="G241" s="858"/>
      <c r="H241" s="387">
        <f t="shared" si="52"/>
        <v>0</v>
      </c>
      <c r="I241" s="859"/>
      <c r="J241" s="387">
        <f t="shared" si="53"/>
        <v>0</v>
      </c>
      <c r="K241" s="387">
        <f t="shared" si="54"/>
        <v>0</v>
      </c>
      <c r="L241" s="388">
        <f t="shared" si="55"/>
        <v>0</v>
      </c>
    </row>
    <row r="242" spans="2:12" ht="12.75" customHeight="1">
      <c r="B242" s="377">
        <v>231</v>
      </c>
      <c r="C242" s="383"/>
      <c r="D242" s="402" t="s">
        <v>4624</v>
      </c>
      <c r="E242" s="385" t="s">
        <v>906</v>
      </c>
      <c r="F242" s="385">
        <v>36</v>
      </c>
      <c r="G242" s="858"/>
      <c r="H242" s="387">
        <f t="shared" si="52"/>
        <v>0</v>
      </c>
      <c r="I242" s="859"/>
      <c r="J242" s="387">
        <f t="shared" si="53"/>
        <v>0</v>
      </c>
      <c r="K242" s="387">
        <f t="shared" si="54"/>
        <v>0</v>
      </c>
      <c r="L242" s="388">
        <f t="shared" si="55"/>
        <v>0</v>
      </c>
    </row>
    <row r="243" spans="2:12" ht="12.75" customHeight="1">
      <c r="B243" s="382">
        <v>232</v>
      </c>
      <c r="C243" s="383"/>
      <c r="D243" s="402" t="s">
        <v>4625</v>
      </c>
      <c r="E243" s="385" t="s">
        <v>906</v>
      </c>
      <c r="F243" s="385">
        <v>20</v>
      </c>
      <c r="G243" s="858"/>
      <c r="H243" s="387">
        <f t="shared" si="52"/>
        <v>0</v>
      </c>
      <c r="I243" s="859"/>
      <c r="J243" s="387">
        <f t="shared" si="53"/>
        <v>0</v>
      </c>
      <c r="K243" s="387">
        <f t="shared" si="54"/>
        <v>0</v>
      </c>
      <c r="L243" s="388">
        <f t="shared" si="55"/>
        <v>0</v>
      </c>
    </row>
    <row r="244" spans="2:12">
      <c r="B244" s="377">
        <v>233</v>
      </c>
      <c r="C244" s="383"/>
      <c r="D244" s="402" t="s">
        <v>4626</v>
      </c>
      <c r="E244" s="385" t="s">
        <v>2921</v>
      </c>
      <c r="F244" s="385">
        <v>339</v>
      </c>
      <c r="G244" s="858"/>
      <c r="H244" s="387">
        <f t="shared" si="52"/>
        <v>0</v>
      </c>
      <c r="I244" s="859"/>
      <c r="J244" s="387">
        <f t="shared" si="53"/>
        <v>0</v>
      </c>
      <c r="K244" s="387">
        <f t="shared" si="54"/>
        <v>0</v>
      </c>
      <c r="L244" s="388">
        <f t="shared" si="55"/>
        <v>0</v>
      </c>
    </row>
    <row r="245" spans="2:12">
      <c r="B245" s="382">
        <v>234</v>
      </c>
      <c r="C245" s="383"/>
      <c r="D245" s="402" t="s">
        <v>4627</v>
      </c>
      <c r="E245" s="385" t="s">
        <v>2921</v>
      </c>
      <c r="F245" s="385">
        <v>50</v>
      </c>
      <c r="G245" s="858"/>
      <c r="H245" s="387">
        <f t="shared" si="52"/>
        <v>0</v>
      </c>
      <c r="I245" s="859"/>
      <c r="J245" s="387">
        <f t="shared" si="53"/>
        <v>0</v>
      </c>
      <c r="K245" s="387">
        <f t="shared" si="54"/>
        <v>0</v>
      </c>
      <c r="L245" s="388">
        <f t="shared" si="55"/>
        <v>0</v>
      </c>
    </row>
    <row r="246" spans="2:12">
      <c r="B246" s="377">
        <v>235</v>
      </c>
      <c r="C246" s="383"/>
      <c r="D246" s="402" t="s">
        <v>4628</v>
      </c>
      <c r="E246" s="385" t="s">
        <v>2921</v>
      </c>
      <c r="F246" s="385">
        <v>6</v>
      </c>
      <c r="G246" s="858"/>
      <c r="H246" s="387">
        <f t="shared" si="52"/>
        <v>0</v>
      </c>
      <c r="I246" s="859"/>
      <c r="J246" s="387">
        <f t="shared" si="53"/>
        <v>0</v>
      </c>
      <c r="K246" s="387">
        <f t="shared" si="54"/>
        <v>0</v>
      </c>
      <c r="L246" s="388">
        <f t="shared" si="55"/>
        <v>0</v>
      </c>
    </row>
    <row r="247" spans="2:12">
      <c r="B247" s="382">
        <v>236</v>
      </c>
      <c r="C247" s="383"/>
      <c r="D247" s="402" t="s">
        <v>4629</v>
      </c>
      <c r="E247" s="385" t="s">
        <v>906</v>
      </c>
      <c r="F247" s="385">
        <v>84</v>
      </c>
      <c r="G247" s="858"/>
      <c r="H247" s="387">
        <f t="shared" si="52"/>
        <v>0</v>
      </c>
      <c r="I247" s="859"/>
      <c r="J247" s="387">
        <f t="shared" si="53"/>
        <v>0</v>
      </c>
      <c r="K247" s="387">
        <f t="shared" si="54"/>
        <v>0</v>
      </c>
      <c r="L247" s="388">
        <f t="shared" si="55"/>
        <v>0</v>
      </c>
    </row>
    <row r="248" spans="2:12">
      <c r="B248" s="377">
        <v>237</v>
      </c>
      <c r="C248" s="383"/>
      <c r="D248" s="402" t="s">
        <v>4630</v>
      </c>
      <c r="E248" s="385" t="s">
        <v>906</v>
      </c>
      <c r="F248" s="385">
        <v>42</v>
      </c>
      <c r="G248" s="858"/>
      <c r="H248" s="387">
        <f t="shared" si="52"/>
        <v>0</v>
      </c>
      <c r="I248" s="859"/>
      <c r="J248" s="387">
        <f t="shared" si="53"/>
        <v>0</v>
      </c>
      <c r="K248" s="387">
        <f t="shared" si="54"/>
        <v>0</v>
      </c>
      <c r="L248" s="388">
        <f t="shared" si="55"/>
        <v>0</v>
      </c>
    </row>
    <row r="249" spans="2:12">
      <c r="B249" s="382">
        <v>238</v>
      </c>
      <c r="C249" s="383"/>
      <c r="D249" s="402" t="s">
        <v>4631</v>
      </c>
      <c r="E249" s="385" t="s">
        <v>906</v>
      </c>
      <c r="F249" s="385">
        <v>5</v>
      </c>
      <c r="G249" s="858"/>
      <c r="H249" s="387">
        <f t="shared" si="52"/>
        <v>0</v>
      </c>
      <c r="I249" s="859"/>
      <c r="J249" s="387">
        <f t="shared" si="53"/>
        <v>0</v>
      </c>
      <c r="K249" s="387">
        <f t="shared" si="54"/>
        <v>0</v>
      </c>
      <c r="L249" s="388">
        <f t="shared" si="55"/>
        <v>0</v>
      </c>
    </row>
    <row r="250" spans="2:12">
      <c r="B250" s="377">
        <v>239</v>
      </c>
      <c r="C250" s="383"/>
      <c r="D250" s="402" t="s">
        <v>4632</v>
      </c>
      <c r="E250" s="385" t="s">
        <v>906</v>
      </c>
      <c r="F250" s="385">
        <v>148</v>
      </c>
      <c r="G250" s="858"/>
      <c r="H250" s="387">
        <f t="shared" si="52"/>
        <v>0</v>
      </c>
      <c r="I250" s="859"/>
      <c r="J250" s="387">
        <f t="shared" si="53"/>
        <v>0</v>
      </c>
      <c r="K250" s="387">
        <f t="shared" si="54"/>
        <v>0</v>
      </c>
      <c r="L250" s="388">
        <f t="shared" si="55"/>
        <v>0</v>
      </c>
    </row>
    <row r="251" spans="2:12" ht="12.75" customHeight="1">
      <c r="B251" s="382">
        <v>240</v>
      </c>
      <c r="C251" s="383"/>
      <c r="D251" s="402" t="s">
        <v>4633</v>
      </c>
      <c r="E251" s="385" t="s">
        <v>906</v>
      </c>
      <c r="F251" s="385">
        <v>42</v>
      </c>
      <c r="G251" s="858"/>
      <c r="H251" s="387">
        <f t="shared" si="52"/>
        <v>0</v>
      </c>
      <c r="I251" s="859"/>
      <c r="J251" s="387">
        <f t="shared" si="53"/>
        <v>0</v>
      </c>
      <c r="K251" s="387">
        <f t="shared" si="54"/>
        <v>0</v>
      </c>
      <c r="L251" s="388">
        <f t="shared" si="55"/>
        <v>0</v>
      </c>
    </row>
    <row r="252" spans="2:12" ht="12.75" customHeight="1">
      <c r="B252" s="377">
        <v>241</v>
      </c>
      <c r="C252" s="383"/>
      <c r="D252" s="402" t="s">
        <v>4634</v>
      </c>
      <c r="E252" s="385" t="s">
        <v>906</v>
      </c>
      <c r="F252" s="385">
        <v>75</v>
      </c>
      <c r="G252" s="858"/>
      <c r="H252" s="387">
        <f t="shared" si="52"/>
        <v>0</v>
      </c>
      <c r="I252" s="859"/>
      <c r="J252" s="387">
        <f t="shared" si="53"/>
        <v>0</v>
      </c>
      <c r="K252" s="387">
        <f t="shared" si="54"/>
        <v>0</v>
      </c>
      <c r="L252" s="388">
        <f t="shared" si="55"/>
        <v>0</v>
      </c>
    </row>
    <row r="253" spans="2:12">
      <c r="B253" s="382">
        <v>242</v>
      </c>
      <c r="C253" s="383"/>
      <c r="D253" s="402" t="s">
        <v>4635</v>
      </c>
      <c r="E253" s="385" t="s">
        <v>906</v>
      </c>
      <c r="F253" s="385">
        <v>20</v>
      </c>
      <c r="G253" s="858"/>
      <c r="H253" s="387">
        <f t="shared" si="52"/>
        <v>0</v>
      </c>
      <c r="I253" s="859"/>
      <c r="J253" s="387">
        <f t="shared" si="53"/>
        <v>0</v>
      </c>
      <c r="K253" s="387">
        <f t="shared" si="54"/>
        <v>0</v>
      </c>
      <c r="L253" s="388">
        <f t="shared" si="55"/>
        <v>0</v>
      </c>
    </row>
    <row r="254" spans="2:12">
      <c r="B254" s="377">
        <v>243</v>
      </c>
      <c r="C254" s="383"/>
      <c r="D254" s="402" t="s">
        <v>4636</v>
      </c>
      <c r="E254" s="385" t="s">
        <v>2921</v>
      </c>
      <c r="F254" s="385">
        <v>10</v>
      </c>
      <c r="G254" s="858"/>
      <c r="H254" s="387">
        <f t="shared" si="52"/>
        <v>0</v>
      </c>
      <c r="I254" s="859"/>
      <c r="J254" s="387">
        <f t="shared" si="53"/>
        <v>0</v>
      </c>
      <c r="K254" s="387">
        <f t="shared" si="54"/>
        <v>0</v>
      </c>
      <c r="L254" s="388">
        <f t="shared" si="55"/>
        <v>0</v>
      </c>
    </row>
    <row r="255" spans="2:12">
      <c r="B255" s="382">
        <v>244</v>
      </c>
      <c r="C255" s="383"/>
      <c r="D255" s="402" t="s">
        <v>4637</v>
      </c>
      <c r="E255" s="385" t="s">
        <v>906</v>
      </c>
      <c r="F255" s="385">
        <v>312</v>
      </c>
      <c r="G255" s="858"/>
      <c r="H255" s="387">
        <f t="shared" si="52"/>
        <v>0</v>
      </c>
      <c r="I255" s="859"/>
      <c r="J255" s="387">
        <f t="shared" si="53"/>
        <v>0</v>
      </c>
      <c r="K255" s="387">
        <f t="shared" si="54"/>
        <v>0</v>
      </c>
      <c r="L255" s="388">
        <f t="shared" si="55"/>
        <v>0</v>
      </c>
    </row>
    <row r="256" spans="2:12">
      <c r="B256" s="377">
        <v>245</v>
      </c>
      <c r="C256" s="383"/>
      <c r="D256" s="402" t="s">
        <v>4638</v>
      </c>
      <c r="E256" s="385" t="s">
        <v>906</v>
      </c>
      <c r="F256" s="385">
        <v>10</v>
      </c>
      <c r="G256" s="386"/>
      <c r="H256" s="387"/>
      <c r="I256" s="859"/>
      <c r="J256" s="387">
        <f t="shared" si="53"/>
        <v>0</v>
      </c>
      <c r="K256" s="387">
        <f t="shared" si="54"/>
        <v>0</v>
      </c>
      <c r="L256" s="388">
        <f t="shared" si="55"/>
        <v>0</v>
      </c>
    </row>
    <row r="257" spans="2:12">
      <c r="B257" s="382">
        <v>246</v>
      </c>
      <c r="C257" s="383"/>
      <c r="D257" s="402" t="s">
        <v>4639</v>
      </c>
      <c r="E257" s="385" t="s">
        <v>906</v>
      </c>
      <c r="F257" s="385">
        <v>10</v>
      </c>
      <c r="G257" s="386"/>
      <c r="H257" s="387"/>
      <c r="I257" s="859"/>
      <c r="J257" s="387">
        <f t="shared" si="53"/>
        <v>0</v>
      </c>
      <c r="K257" s="387">
        <f t="shared" si="54"/>
        <v>0</v>
      </c>
      <c r="L257" s="388">
        <f t="shared" si="55"/>
        <v>0</v>
      </c>
    </row>
    <row r="258" spans="2:12">
      <c r="B258" s="377">
        <v>247</v>
      </c>
      <c r="C258" s="383"/>
      <c r="D258" s="402" t="s">
        <v>4640</v>
      </c>
      <c r="E258" s="385" t="s">
        <v>906</v>
      </c>
      <c r="F258" s="385">
        <v>20</v>
      </c>
      <c r="G258" s="386"/>
      <c r="H258" s="387"/>
      <c r="I258" s="859"/>
      <c r="J258" s="387">
        <f t="shared" si="53"/>
        <v>0</v>
      </c>
      <c r="K258" s="387">
        <f t="shared" si="54"/>
        <v>0</v>
      </c>
      <c r="L258" s="388">
        <f t="shared" si="55"/>
        <v>0</v>
      </c>
    </row>
    <row r="259" spans="2:12">
      <c r="B259" s="382">
        <v>248</v>
      </c>
      <c r="C259" s="383"/>
      <c r="D259" s="402" t="s">
        <v>4641</v>
      </c>
      <c r="E259" s="385" t="s">
        <v>2921</v>
      </c>
      <c r="F259" s="385">
        <v>45</v>
      </c>
      <c r="G259" s="386"/>
      <c r="H259" s="387"/>
      <c r="I259" s="859"/>
      <c r="J259" s="387">
        <f t="shared" si="53"/>
        <v>0</v>
      </c>
      <c r="K259" s="387">
        <f t="shared" si="54"/>
        <v>0</v>
      </c>
      <c r="L259" s="388">
        <f t="shared" si="55"/>
        <v>0</v>
      </c>
    </row>
    <row r="260" spans="2:12">
      <c r="B260" s="377">
        <v>249</v>
      </c>
      <c r="C260" s="383"/>
      <c r="D260" s="402" t="s">
        <v>4642</v>
      </c>
      <c r="E260" s="385" t="s">
        <v>2921</v>
      </c>
      <c r="F260" s="385">
        <v>6</v>
      </c>
      <c r="G260" s="386"/>
      <c r="H260" s="387"/>
      <c r="I260" s="859"/>
      <c r="J260" s="387">
        <f t="shared" si="53"/>
        <v>0</v>
      </c>
      <c r="K260" s="387">
        <f t="shared" si="54"/>
        <v>0</v>
      </c>
      <c r="L260" s="388">
        <f t="shared" si="55"/>
        <v>0</v>
      </c>
    </row>
    <row r="261" spans="2:12" ht="12.75" customHeight="1">
      <c r="B261" s="382">
        <v>250</v>
      </c>
      <c r="C261" s="383"/>
      <c r="D261" s="402" t="s">
        <v>4643</v>
      </c>
      <c r="E261" s="385" t="s">
        <v>2921</v>
      </c>
      <c r="F261" s="385">
        <v>18</v>
      </c>
      <c r="G261" s="858"/>
      <c r="H261" s="387">
        <f t="shared" ref="H261:H262" si="56">ROUND(F261*G261,2)</f>
        <v>0</v>
      </c>
      <c r="I261" s="859"/>
      <c r="J261" s="387">
        <f t="shared" si="53"/>
        <v>0</v>
      </c>
      <c r="K261" s="387">
        <f t="shared" si="54"/>
        <v>0</v>
      </c>
      <c r="L261" s="388">
        <f t="shared" si="55"/>
        <v>0</v>
      </c>
    </row>
    <row r="262" spans="2:12" ht="12.75" customHeight="1">
      <c r="B262" s="377">
        <v>251</v>
      </c>
      <c r="C262" s="383"/>
      <c r="D262" s="402" t="s">
        <v>4563</v>
      </c>
      <c r="E262" s="385" t="s">
        <v>2921</v>
      </c>
      <c r="F262" s="385">
        <v>1</v>
      </c>
      <c r="G262" s="858"/>
      <c r="H262" s="387">
        <f t="shared" si="56"/>
        <v>0</v>
      </c>
      <c r="I262" s="859"/>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06" t="s">
        <v>4644</v>
      </c>
      <c r="D264" s="1007"/>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06" t="s">
        <v>4509</v>
      </c>
      <c r="D266" s="1007"/>
      <c r="E266" s="378"/>
      <c r="F266" s="378"/>
      <c r="G266" s="379"/>
      <c r="H266" s="380"/>
      <c r="I266" s="380"/>
      <c r="J266" s="380"/>
      <c r="K266" s="380"/>
      <c r="L266" s="381" t="s">
        <v>5</v>
      </c>
    </row>
    <row r="267" spans="2:12" ht="25.5">
      <c r="B267" s="382">
        <v>256</v>
      </c>
      <c r="C267" s="383"/>
      <c r="D267" s="402" t="s">
        <v>4645</v>
      </c>
      <c r="E267" s="385" t="s">
        <v>2921</v>
      </c>
      <c r="F267" s="385">
        <v>44</v>
      </c>
      <c r="G267" s="858"/>
      <c r="H267" s="387">
        <f t="shared" ref="H267:H306" si="57">ROUND(F267*G267,2)</f>
        <v>0</v>
      </c>
      <c r="I267" s="859"/>
      <c r="J267" s="387">
        <f t="shared" ref="J267:J296" si="58">ROUND(F267*I267,2)</f>
        <v>0</v>
      </c>
      <c r="K267" s="387">
        <f t="shared" ref="K267:K306" si="59">G267+I267</f>
        <v>0</v>
      </c>
      <c r="L267" s="388">
        <f t="shared" ref="L267:L306" si="60">ROUND(F267*K267,2)</f>
        <v>0</v>
      </c>
    </row>
    <row r="268" spans="2:12" ht="25.5" customHeight="1">
      <c r="B268" s="377">
        <v>257</v>
      </c>
      <c r="C268" s="383"/>
      <c r="D268" s="402" t="s">
        <v>4646</v>
      </c>
      <c r="E268" s="385" t="s">
        <v>2921</v>
      </c>
      <c r="F268" s="385">
        <v>8</v>
      </c>
      <c r="G268" s="858"/>
      <c r="H268" s="387">
        <f t="shared" si="57"/>
        <v>0</v>
      </c>
      <c r="I268" s="859"/>
      <c r="J268" s="387">
        <f t="shared" si="58"/>
        <v>0</v>
      </c>
      <c r="K268" s="387">
        <f t="shared" si="59"/>
        <v>0</v>
      </c>
      <c r="L268" s="388">
        <f t="shared" si="60"/>
        <v>0</v>
      </c>
    </row>
    <row r="269" spans="2:12" ht="25.5" customHeight="1">
      <c r="B269" s="382">
        <v>258</v>
      </c>
      <c r="C269" s="383"/>
      <c r="D269" s="402" t="s">
        <v>4647</v>
      </c>
      <c r="E269" s="385" t="s">
        <v>2921</v>
      </c>
      <c r="F269" s="385">
        <v>2</v>
      </c>
      <c r="G269" s="858"/>
      <c r="H269" s="387">
        <f t="shared" si="57"/>
        <v>0</v>
      </c>
      <c r="I269" s="859"/>
      <c r="J269" s="387">
        <f t="shared" si="58"/>
        <v>0</v>
      </c>
      <c r="K269" s="387">
        <f t="shared" si="59"/>
        <v>0</v>
      </c>
      <c r="L269" s="388">
        <f t="shared" si="60"/>
        <v>0</v>
      </c>
    </row>
    <row r="270" spans="2:12">
      <c r="B270" s="377">
        <v>259</v>
      </c>
      <c r="C270" s="383"/>
      <c r="D270" s="402" t="s">
        <v>4648</v>
      </c>
      <c r="E270" s="385" t="s">
        <v>2921</v>
      </c>
      <c r="F270" s="385">
        <v>1</v>
      </c>
      <c r="G270" s="858"/>
      <c r="H270" s="387">
        <f t="shared" si="57"/>
        <v>0</v>
      </c>
      <c r="I270" s="859"/>
      <c r="J270" s="387">
        <f t="shared" si="58"/>
        <v>0</v>
      </c>
      <c r="K270" s="387">
        <f t="shared" si="59"/>
        <v>0</v>
      </c>
      <c r="L270" s="388">
        <f t="shared" si="60"/>
        <v>0</v>
      </c>
    </row>
    <row r="271" spans="2:12" ht="25.5">
      <c r="B271" s="382">
        <v>260</v>
      </c>
      <c r="C271" s="383"/>
      <c r="D271" s="402" t="s">
        <v>4649</v>
      </c>
      <c r="E271" s="385" t="s">
        <v>2921</v>
      </c>
      <c r="F271" s="385">
        <v>1</v>
      </c>
      <c r="G271" s="858"/>
      <c r="H271" s="387">
        <f t="shared" si="57"/>
        <v>0</v>
      </c>
      <c r="I271" s="859"/>
      <c r="J271" s="387">
        <f t="shared" si="58"/>
        <v>0</v>
      </c>
      <c r="K271" s="387">
        <f t="shared" si="59"/>
        <v>0</v>
      </c>
      <c r="L271" s="388">
        <f t="shared" si="60"/>
        <v>0</v>
      </c>
    </row>
    <row r="272" spans="2:12">
      <c r="B272" s="377">
        <v>261</v>
      </c>
      <c r="C272" s="383"/>
      <c r="D272" s="402" t="s">
        <v>4650</v>
      </c>
      <c r="E272" s="385" t="s">
        <v>2921</v>
      </c>
      <c r="F272" s="385">
        <v>1</v>
      </c>
      <c r="G272" s="858"/>
      <c r="H272" s="387">
        <f t="shared" si="57"/>
        <v>0</v>
      </c>
      <c r="I272" s="859"/>
      <c r="J272" s="387">
        <f t="shared" si="58"/>
        <v>0</v>
      </c>
      <c r="K272" s="387">
        <f t="shared" si="59"/>
        <v>0</v>
      </c>
      <c r="L272" s="388">
        <f t="shared" si="60"/>
        <v>0</v>
      </c>
    </row>
    <row r="273" spans="2:12">
      <c r="B273" s="382">
        <v>262</v>
      </c>
      <c r="C273" s="383"/>
      <c r="D273" s="402" t="s">
        <v>4651</v>
      </c>
      <c r="E273" s="385" t="s">
        <v>2921</v>
      </c>
      <c r="F273" s="385">
        <v>216</v>
      </c>
      <c r="G273" s="858"/>
      <c r="H273" s="387">
        <f t="shared" si="57"/>
        <v>0</v>
      </c>
      <c r="I273" s="859"/>
      <c r="J273" s="387">
        <f t="shared" si="58"/>
        <v>0</v>
      </c>
      <c r="K273" s="387">
        <f t="shared" si="59"/>
        <v>0</v>
      </c>
      <c r="L273" s="388">
        <f t="shared" si="60"/>
        <v>0</v>
      </c>
    </row>
    <row r="274" spans="2:12">
      <c r="B274" s="377">
        <v>263</v>
      </c>
      <c r="C274" s="383"/>
      <c r="D274" s="402" t="s">
        <v>4652</v>
      </c>
      <c r="E274" s="385" t="s">
        <v>2921</v>
      </c>
      <c r="F274" s="385">
        <v>21</v>
      </c>
      <c r="G274" s="858"/>
      <c r="H274" s="387">
        <f t="shared" si="57"/>
        <v>0</v>
      </c>
      <c r="I274" s="859"/>
      <c r="J274" s="387">
        <f t="shared" si="58"/>
        <v>0</v>
      </c>
      <c r="K274" s="387">
        <f t="shared" si="59"/>
        <v>0</v>
      </c>
      <c r="L274" s="388">
        <f t="shared" si="60"/>
        <v>0</v>
      </c>
    </row>
    <row r="275" spans="2:12">
      <c r="B275" s="382">
        <v>264</v>
      </c>
      <c r="C275" s="383"/>
      <c r="D275" s="402" t="s">
        <v>4653</v>
      </c>
      <c r="E275" s="385" t="s">
        <v>2921</v>
      </c>
      <c r="F275" s="385">
        <v>52</v>
      </c>
      <c r="G275" s="858"/>
      <c r="H275" s="387">
        <f t="shared" si="57"/>
        <v>0</v>
      </c>
      <c r="I275" s="859"/>
      <c r="J275" s="387">
        <f t="shared" si="58"/>
        <v>0</v>
      </c>
      <c r="K275" s="387">
        <f t="shared" si="59"/>
        <v>0</v>
      </c>
      <c r="L275" s="388">
        <f t="shared" si="60"/>
        <v>0</v>
      </c>
    </row>
    <row r="276" spans="2:12" ht="25.5">
      <c r="B276" s="377">
        <v>265</v>
      </c>
      <c r="C276" s="383"/>
      <c r="D276" s="402" t="s">
        <v>4654</v>
      </c>
      <c r="E276" s="385" t="s">
        <v>906</v>
      </c>
      <c r="F276" s="385">
        <v>41</v>
      </c>
      <c r="G276" s="386"/>
      <c r="H276" s="387"/>
      <c r="I276" s="859"/>
      <c r="J276" s="387">
        <f t="shared" si="58"/>
        <v>0</v>
      </c>
      <c r="K276" s="387">
        <f t="shared" si="59"/>
        <v>0</v>
      </c>
      <c r="L276" s="388">
        <f t="shared" si="60"/>
        <v>0</v>
      </c>
    </row>
    <row r="277" spans="2:12">
      <c r="B277" s="382">
        <v>266</v>
      </c>
      <c r="C277" s="383"/>
      <c r="D277" s="402" t="s">
        <v>4655</v>
      </c>
      <c r="E277" s="385" t="s">
        <v>2921</v>
      </c>
      <c r="F277" s="385">
        <v>2</v>
      </c>
      <c r="G277" s="858"/>
      <c r="H277" s="387">
        <f t="shared" si="57"/>
        <v>0</v>
      </c>
      <c r="I277" s="859"/>
      <c r="J277" s="387">
        <f t="shared" si="58"/>
        <v>0</v>
      </c>
      <c r="K277" s="387">
        <f t="shared" si="59"/>
        <v>0</v>
      </c>
      <c r="L277" s="388">
        <f t="shared" si="60"/>
        <v>0</v>
      </c>
    </row>
    <row r="278" spans="2:12" ht="12.75" customHeight="1">
      <c r="B278" s="377">
        <v>267</v>
      </c>
      <c r="C278" s="383"/>
      <c r="D278" s="402" t="s">
        <v>4656</v>
      </c>
      <c r="E278" s="385" t="s">
        <v>906</v>
      </c>
      <c r="F278" s="385">
        <v>1</v>
      </c>
      <c r="G278" s="386"/>
      <c r="H278" s="387"/>
      <c r="I278" s="859"/>
      <c r="J278" s="387">
        <f t="shared" si="58"/>
        <v>0</v>
      </c>
      <c r="K278" s="387">
        <f t="shared" si="59"/>
        <v>0</v>
      </c>
      <c r="L278" s="388">
        <f t="shared" si="60"/>
        <v>0</v>
      </c>
    </row>
    <row r="279" spans="2:12" ht="12.75" customHeight="1">
      <c r="B279" s="382">
        <v>268</v>
      </c>
      <c r="C279" s="383"/>
      <c r="D279" s="402" t="s">
        <v>4657</v>
      </c>
      <c r="E279" s="385" t="s">
        <v>906</v>
      </c>
      <c r="F279" s="385">
        <v>6</v>
      </c>
      <c r="G279" s="858"/>
      <c r="H279" s="387">
        <f t="shared" si="57"/>
        <v>0</v>
      </c>
      <c r="I279" s="859"/>
      <c r="J279" s="387">
        <f t="shared" si="58"/>
        <v>0</v>
      </c>
      <c r="K279" s="387">
        <f t="shared" si="59"/>
        <v>0</v>
      </c>
      <c r="L279" s="388">
        <f t="shared" si="60"/>
        <v>0</v>
      </c>
    </row>
    <row r="280" spans="2:12">
      <c r="B280" s="377">
        <v>269</v>
      </c>
      <c r="C280" s="383"/>
      <c r="D280" s="402" t="s">
        <v>4658</v>
      </c>
      <c r="E280" s="385" t="s">
        <v>2921</v>
      </c>
      <c r="F280" s="385">
        <v>2</v>
      </c>
      <c r="G280" s="858"/>
      <c r="H280" s="387">
        <f t="shared" si="57"/>
        <v>0</v>
      </c>
      <c r="I280" s="859"/>
      <c r="J280" s="387">
        <f t="shared" si="58"/>
        <v>0</v>
      </c>
      <c r="K280" s="387">
        <f t="shared" si="59"/>
        <v>0</v>
      </c>
      <c r="L280" s="388">
        <f t="shared" si="60"/>
        <v>0</v>
      </c>
    </row>
    <row r="281" spans="2:12">
      <c r="B281" s="382">
        <v>270</v>
      </c>
      <c r="C281" s="383"/>
      <c r="D281" s="402" t="s">
        <v>4659</v>
      </c>
      <c r="E281" s="385" t="s">
        <v>906</v>
      </c>
      <c r="F281" s="385">
        <v>297</v>
      </c>
      <c r="G281" s="858"/>
      <c r="H281" s="387">
        <f t="shared" si="57"/>
        <v>0</v>
      </c>
      <c r="I281" s="859"/>
      <c r="J281" s="387">
        <f t="shared" si="58"/>
        <v>0</v>
      </c>
      <c r="K281" s="387">
        <f t="shared" si="59"/>
        <v>0</v>
      </c>
      <c r="L281" s="388">
        <f t="shared" si="60"/>
        <v>0</v>
      </c>
    </row>
    <row r="282" spans="2:12">
      <c r="B282" s="377">
        <v>271</v>
      </c>
      <c r="C282" s="383"/>
      <c r="D282" s="402" t="s">
        <v>4660</v>
      </c>
      <c r="E282" s="385" t="s">
        <v>2921</v>
      </c>
      <c r="F282" s="385">
        <v>1</v>
      </c>
      <c r="G282" s="858"/>
      <c r="H282" s="387">
        <f t="shared" si="57"/>
        <v>0</v>
      </c>
      <c r="I282" s="859"/>
      <c r="J282" s="387">
        <f t="shared" si="58"/>
        <v>0</v>
      </c>
      <c r="K282" s="387">
        <f t="shared" si="59"/>
        <v>0</v>
      </c>
      <c r="L282" s="388">
        <f t="shared" si="60"/>
        <v>0</v>
      </c>
    </row>
    <row r="283" spans="2:12">
      <c r="B283" s="382">
        <v>272</v>
      </c>
      <c r="C283" s="383"/>
      <c r="D283" s="402" t="s">
        <v>4661</v>
      </c>
      <c r="E283" s="385" t="s">
        <v>2921</v>
      </c>
      <c r="F283" s="385">
        <v>1</v>
      </c>
      <c r="G283" s="858"/>
      <c r="H283" s="387">
        <f t="shared" si="57"/>
        <v>0</v>
      </c>
      <c r="I283" s="859"/>
      <c r="J283" s="387">
        <f t="shared" si="58"/>
        <v>0</v>
      </c>
      <c r="K283" s="387">
        <f t="shared" si="59"/>
        <v>0</v>
      </c>
      <c r="L283" s="388">
        <f t="shared" si="60"/>
        <v>0</v>
      </c>
    </row>
    <row r="284" spans="2:12">
      <c r="B284" s="377">
        <v>273</v>
      </c>
      <c r="C284" s="383"/>
      <c r="D284" s="402" t="s">
        <v>4662</v>
      </c>
      <c r="E284" s="385" t="s">
        <v>2921</v>
      </c>
      <c r="F284" s="385">
        <v>1</v>
      </c>
      <c r="G284" s="386"/>
      <c r="H284" s="387"/>
      <c r="I284" s="859"/>
      <c r="J284" s="387">
        <f t="shared" si="58"/>
        <v>0</v>
      </c>
      <c r="K284" s="387">
        <f t="shared" si="59"/>
        <v>0</v>
      </c>
      <c r="L284" s="388">
        <f t="shared" si="60"/>
        <v>0</v>
      </c>
    </row>
    <row r="285" spans="2:12" ht="12.75" customHeight="1">
      <c r="B285" s="382">
        <v>274</v>
      </c>
      <c r="C285" s="383"/>
      <c r="D285" s="402" t="s">
        <v>4663</v>
      </c>
      <c r="E285" s="385" t="s">
        <v>2921</v>
      </c>
      <c r="F285" s="385">
        <v>1</v>
      </c>
      <c r="G285" s="858"/>
      <c r="H285" s="387">
        <f t="shared" si="57"/>
        <v>0</v>
      </c>
      <c r="I285" s="859"/>
      <c r="J285" s="387">
        <f t="shared" si="58"/>
        <v>0</v>
      </c>
      <c r="K285" s="387">
        <f t="shared" si="59"/>
        <v>0</v>
      </c>
      <c r="L285" s="388">
        <f t="shared" si="60"/>
        <v>0</v>
      </c>
    </row>
    <row r="286" spans="2:12">
      <c r="B286" s="377">
        <v>275</v>
      </c>
      <c r="C286" s="383"/>
      <c r="D286" s="402" t="s">
        <v>4664</v>
      </c>
      <c r="E286" s="385" t="s">
        <v>906</v>
      </c>
      <c r="F286" s="385">
        <v>29</v>
      </c>
      <c r="G286" s="858"/>
      <c r="H286" s="387">
        <f t="shared" si="57"/>
        <v>0</v>
      </c>
      <c r="I286" s="859"/>
      <c r="J286" s="387">
        <f t="shared" si="58"/>
        <v>0</v>
      </c>
      <c r="K286" s="387">
        <f t="shared" si="59"/>
        <v>0</v>
      </c>
      <c r="L286" s="388">
        <f t="shared" si="60"/>
        <v>0</v>
      </c>
    </row>
    <row r="287" spans="2:12">
      <c r="B287" s="382">
        <v>276</v>
      </c>
      <c r="C287" s="383"/>
      <c r="D287" s="402" t="s">
        <v>4665</v>
      </c>
      <c r="E287" s="385" t="s">
        <v>906</v>
      </c>
      <c r="F287" s="385">
        <v>12</v>
      </c>
      <c r="G287" s="858"/>
      <c r="H287" s="387">
        <f t="shared" si="57"/>
        <v>0</v>
      </c>
      <c r="I287" s="859"/>
      <c r="J287" s="387">
        <f t="shared" si="58"/>
        <v>0</v>
      </c>
      <c r="K287" s="387">
        <f t="shared" si="59"/>
        <v>0</v>
      </c>
      <c r="L287" s="388">
        <f t="shared" si="60"/>
        <v>0</v>
      </c>
    </row>
    <row r="288" spans="2:12" ht="12.75" customHeight="1">
      <c r="B288" s="377">
        <v>277</v>
      </c>
      <c r="C288" s="383"/>
      <c r="D288" s="402" t="s">
        <v>4666</v>
      </c>
      <c r="E288" s="385" t="s">
        <v>906</v>
      </c>
      <c r="F288" s="385">
        <v>2</v>
      </c>
      <c r="G288" s="858"/>
      <c r="H288" s="387">
        <f t="shared" si="57"/>
        <v>0</v>
      </c>
      <c r="I288" s="859"/>
      <c r="J288" s="387">
        <f t="shared" si="58"/>
        <v>0</v>
      </c>
      <c r="K288" s="387">
        <f t="shared" si="59"/>
        <v>0</v>
      </c>
      <c r="L288" s="388">
        <f t="shared" si="60"/>
        <v>0</v>
      </c>
    </row>
    <row r="289" spans="2:12" ht="12.75" customHeight="1">
      <c r="B289" s="382">
        <v>278</v>
      </c>
      <c r="C289" s="383"/>
      <c r="D289" s="402" t="s">
        <v>4667</v>
      </c>
      <c r="E289" s="385" t="s">
        <v>225</v>
      </c>
      <c r="F289" s="385">
        <v>3</v>
      </c>
      <c r="G289" s="858"/>
      <c r="H289" s="387">
        <f t="shared" si="57"/>
        <v>0</v>
      </c>
      <c r="I289" s="859"/>
      <c r="J289" s="387">
        <f t="shared" si="58"/>
        <v>0</v>
      </c>
      <c r="K289" s="387">
        <f t="shared" si="59"/>
        <v>0</v>
      </c>
      <c r="L289" s="388">
        <f t="shared" si="60"/>
        <v>0</v>
      </c>
    </row>
    <row r="290" spans="2:12">
      <c r="B290" s="377">
        <v>279</v>
      </c>
      <c r="C290" s="383"/>
      <c r="D290" s="402" t="s">
        <v>4668</v>
      </c>
      <c r="E290" s="385" t="s">
        <v>225</v>
      </c>
      <c r="F290" s="385">
        <v>0.35</v>
      </c>
      <c r="G290" s="858"/>
      <c r="H290" s="387">
        <f t="shared" si="57"/>
        <v>0</v>
      </c>
      <c r="I290" s="859"/>
      <c r="J290" s="387">
        <f t="shared" si="58"/>
        <v>0</v>
      </c>
      <c r="K290" s="387">
        <f t="shared" si="59"/>
        <v>0</v>
      </c>
      <c r="L290" s="388">
        <f t="shared" si="60"/>
        <v>0</v>
      </c>
    </row>
    <row r="291" spans="2:12">
      <c r="B291" s="382">
        <v>280</v>
      </c>
      <c r="C291" s="383"/>
      <c r="D291" s="402" t="s">
        <v>4669</v>
      </c>
      <c r="E291" s="385" t="s">
        <v>225</v>
      </c>
      <c r="F291" s="385">
        <v>1</v>
      </c>
      <c r="G291" s="858"/>
      <c r="H291" s="387">
        <f t="shared" si="57"/>
        <v>0</v>
      </c>
      <c r="I291" s="859"/>
      <c r="J291" s="387">
        <f t="shared" si="58"/>
        <v>0</v>
      </c>
      <c r="K291" s="387">
        <f t="shared" si="59"/>
        <v>0</v>
      </c>
      <c r="L291" s="388">
        <f t="shared" si="60"/>
        <v>0</v>
      </c>
    </row>
    <row r="292" spans="2:12" ht="25.5">
      <c r="B292" s="377">
        <v>281</v>
      </c>
      <c r="C292" s="383"/>
      <c r="D292" s="402" t="s">
        <v>4670</v>
      </c>
      <c r="E292" s="385" t="s">
        <v>2921</v>
      </c>
      <c r="F292" s="385">
        <v>1</v>
      </c>
      <c r="G292" s="858"/>
      <c r="H292" s="387">
        <f t="shared" si="57"/>
        <v>0</v>
      </c>
      <c r="I292" s="859"/>
      <c r="J292" s="387">
        <f t="shared" si="58"/>
        <v>0</v>
      </c>
      <c r="K292" s="387">
        <f t="shared" si="59"/>
        <v>0</v>
      </c>
      <c r="L292" s="388">
        <f t="shared" si="60"/>
        <v>0</v>
      </c>
    </row>
    <row r="293" spans="2:12">
      <c r="B293" s="382">
        <v>282</v>
      </c>
      <c r="C293" s="383"/>
      <c r="D293" s="402" t="s">
        <v>4671</v>
      </c>
      <c r="E293" s="385" t="s">
        <v>906</v>
      </c>
      <c r="F293" s="385">
        <v>29</v>
      </c>
      <c r="G293" s="858"/>
      <c r="H293" s="387">
        <f t="shared" si="57"/>
        <v>0</v>
      </c>
      <c r="I293" s="859"/>
      <c r="J293" s="387">
        <f t="shared" si="58"/>
        <v>0</v>
      </c>
      <c r="K293" s="387">
        <f t="shared" si="59"/>
        <v>0</v>
      </c>
      <c r="L293" s="388">
        <f t="shared" si="60"/>
        <v>0</v>
      </c>
    </row>
    <row r="294" spans="2:12">
      <c r="B294" s="377">
        <v>283</v>
      </c>
      <c r="C294" s="383"/>
      <c r="D294" s="402" t="s">
        <v>4672</v>
      </c>
      <c r="E294" s="385" t="s">
        <v>906</v>
      </c>
      <c r="F294" s="385">
        <v>12</v>
      </c>
      <c r="G294" s="858"/>
      <c r="H294" s="387">
        <f t="shared" si="57"/>
        <v>0</v>
      </c>
      <c r="I294" s="859"/>
      <c r="J294" s="387">
        <f t="shared" si="58"/>
        <v>0</v>
      </c>
      <c r="K294" s="387">
        <f t="shared" si="59"/>
        <v>0</v>
      </c>
      <c r="L294" s="388">
        <f t="shared" si="60"/>
        <v>0</v>
      </c>
    </row>
    <row r="295" spans="2:12">
      <c r="B295" s="382">
        <v>284</v>
      </c>
      <c r="C295" s="383"/>
      <c r="D295" s="402" t="s">
        <v>4673</v>
      </c>
      <c r="E295" s="385" t="s">
        <v>906</v>
      </c>
      <c r="F295" s="385">
        <v>2</v>
      </c>
      <c r="G295" s="858"/>
      <c r="H295" s="387">
        <f t="shared" si="57"/>
        <v>0</v>
      </c>
      <c r="I295" s="859"/>
      <c r="J295" s="387">
        <f t="shared" si="58"/>
        <v>0</v>
      </c>
      <c r="K295" s="387">
        <f t="shared" si="59"/>
        <v>0</v>
      </c>
      <c r="L295" s="388">
        <f t="shared" si="60"/>
        <v>0</v>
      </c>
    </row>
    <row r="296" spans="2:12" ht="25.5">
      <c r="B296" s="377">
        <v>285</v>
      </c>
      <c r="C296" s="383"/>
      <c r="D296" s="402" t="s">
        <v>4674</v>
      </c>
      <c r="E296" s="385" t="s">
        <v>2921</v>
      </c>
      <c r="F296" s="385">
        <v>5</v>
      </c>
      <c r="G296" s="858"/>
      <c r="H296" s="387">
        <f t="shared" si="57"/>
        <v>0</v>
      </c>
      <c r="I296" s="859"/>
      <c r="J296" s="387">
        <f t="shared" si="58"/>
        <v>0</v>
      </c>
      <c r="K296" s="387">
        <f t="shared" si="59"/>
        <v>0</v>
      </c>
      <c r="L296" s="388">
        <f t="shared" si="60"/>
        <v>0</v>
      </c>
    </row>
    <row r="297" spans="2:12">
      <c r="B297" s="382">
        <v>286</v>
      </c>
      <c r="C297" s="383"/>
      <c r="D297" s="402" t="s">
        <v>4675</v>
      </c>
      <c r="E297" s="385" t="s">
        <v>906</v>
      </c>
      <c r="F297" s="385">
        <v>44</v>
      </c>
      <c r="G297" s="858"/>
      <c r="H297" s="387">
        <f t="shared" si="57"/>
        <v>0</v>
      </c>
      <c r="I297" s="387"/>
      <c r="J297" s="387"/>
      <c r="K297" s="387">
        <f t="shared" si="59"/>
        <v>0</v>
      </c>
      <c r="L297" s="388">
        <f t="shared" si="60"/>
        <v>0</v>
      </c>
    </row>
    <row r="298" spans="2:12" ht="12.75" customHeight="1">
      <c r="B298" s="377">
        <v>287</v>
      </c>
      <c r="C298" s="383"/>
      <c r="D298" s="402" t="s">
        <v>4676</v>
      </c>
      <c r="E298" s="385" t="s">
        <v>906</v>
      </c>
      <c r="F298" s="385">
        <v>44</v>
      </c>
      <c r="G298" s="858"/>
      <c r="H298" s="387">
        <f t="shared" si="57"/>
        <v>0</v>
      </c>
      <c r="I298" s="387"/>
      <c r="J298" s="387"/>
      <c r="K298" s="387">
        <f t="shared" si="59"/>
        <v>0</v>
      </c>
      <c r="L298" s="388">
        <f t="shared" si="60"/>
        <v>0</v>
      </c>
    </row>
    <row r="299" spans="2:12" ht="12.75" customHeight="1">
      <c r="B299" s="382">
        <v>288</v>
      </c>
      <c r="C299" s="383"/>
      <c r="D299" s="402" t="s">
        <v>4677</v>
      </c>
      <c r="E299" s="385" t="s">
        <v>225</v>
      </c>
      <c r="F299" s="385">
        <v>34</v>
      </c>
      <c r="G299" s="858"/>
      <c r="H299" s="387">
        <f t="shared" si="57"/>
        <v>0</v>
      </c>
      <c r="I299" s="859"/>
      <c r="J299" s="387">
        <f t="shared" ref="J299:J304" si="61">ROUND(F299*I299,2)</f>
        <v>0</v>
      </c>
      <c r="K299" s="387">
        <f t="shared" si="59"/>
        <v>0</v>
      </c>
      <c r="L299" s="388">
        <f t="shared" si="60"/>
        <v>0</v>
      </c>
    </row>
    <row r="300" spans="2:12">
      <c r="B300" s="377">
        <v>289</v>
      </c>
      <c r="C300" s="383"/>
      <c r="D300" s="402" t="s">
        <v>4678</v>
      </c>
      <c r="E300" s="385" t="s">
        <v>906</v>
      </c>
      <c r="F300" s="385">
        <v>49</v>
      </c>
      <c r="G300" s="858"/>
      <c r="H300" s="387">
        <f t="shared" si="57"/>
        <v>0</v>
      </c>
      <c r="I300" s="859"/>
      <c r="J300" s="387">
        <f t="shared" si="61"/>
        <v>0</v>
      </c>
      <c r="K300" s="387">
        <f t="shared" si="59"/>
        <v>0</v>
      </c>
      <c r="L300" s="388">
        <f t="shared" si="60"/>
        <v>0</v>
      </c>
    </row>
    <row r="301" spans="2:12">
      <c r="B301" s="382">
        <v>290</v>
      </c>
      <c r="C301" s="383"/>
      <c r="D301" s="402" t="s">
        <v>4679</v>
      </c>
      <c r="E301" s="385" t="s">
        <v>2921</v>
      </c>
      <c r="F301" s="385">
        <v>2</v>
      </c>
      <c r="G301" s="858"/>
      <c r="H301" s="387">
        <f t="shared" si="57"/>
        <v>0</v>
      </c>
      <c r="I301" s="859"/>
      <c r="J301" s="387">
        <f t="shared" si="61"/>
        <v>0</v>
      </c>
      <c r="K301" s="387">
        <f t="shared" si="59"/>
        <v>0</v>
      </c>
      <c r="L301" s="388">
        <f t="shared" si="60"/>
        <v>0</v>
      </c>
    </row>
    <row r="302" spans="2:12" ht="12.75" customHeight="1">
      <c r="B302" s="377">
        <v>291</v>
      </c>
      <c r="C302" s="383"/>
      <c r="D302" s="402" t="s">
        <v>4680</v>
      </c>
      <c r="E302" s="385" t="s">
        <v>225</v>
      </c>
      <c r="F302" s="385">
        <v>11</v>
      </c>
      <c r="G302" s="858"/>
      <c r="H302" s="387">
        <f t="shared" si="57"/>
        <v>0</v>
      </c>
      <c r="I302" s="859"/>
      <c r="J302" s="387">
        <f t="shared" si="61"/>
        <v>0</v>
      </c>
      <c r="K302" s="387">
        <f t="shared" si="59"/>
        <v>0</v>
      </c>
      <c r="L302" s="388">
        <f t="shared" si="60"/>
        <v>0</v>
      </c>
    </row>
    <row r="303" spans="2:12">
      <c r="B303" s="382">
        <v>292</v>
      </c>
      <c r="C303" s="383"/>
      <c r="D303" s="402" t="s">
        <v>4681</v>
      </c>
      <c r="E303" s="385" t="s">
        <v>182</v>
      </c>
      <c r="F303" s="385">
        <v>44</v>
      </c>
      <c r="G303" s="858"/>
      <c r="H303" s="387">
        <f t="shared" si="57"/>
        <v>0</v>
      </c>
      <c r="I303" s="859"/>
      <c r="J303" s="387">
        <f t="shared" si="61"/>
        <v>0</v>
      </c>
      <c r="K303" s="387">
        <f t="shared" si="59"/>
        <v>0</v>
      </c>
      <c r="L303" s="388">
        <f t="shared" si="60"/>
        <v>0</v>
      </c>
    </row>
    <row r="304" spans="2:12">
      <c r="B304" s="377">
        <v>293</v>
      </c>
      <c r="C304" s="383"/>
      <c r="D304" s="402" t="s">
        <v>4563</v>
      </c>
      <c r="E304" s="385" t="s">
        <v>2921</v>
      </c>
      <c r="F304" s="385">
        <v>1</v>
      </c>
      <c r="G304" s="858"/>
      <c r="H304" s="387">
        <f t="shared" si="57"/>
        <v>0</v>
      </c>
      <c r="I304" s="859"/>
      <c r="J304" s="387">
        <f t="shared" si="61"/>
        <v>0</v>
      </c>
      <c r="K304" s="387">
        <f t="shared" si="59"/>
        <v>0</v>
      </c>
      <c r="L304" s="388">
        <f t="shared" si="60"/>
        <v>0</v>
      </c>
    </row>
    <row r="305" spans="1:12">
      <c r="B305" s="382">
        <v>294</v>
      </c>
      <c r="C305" s="383"/>
      <c r="D305" s="402" t="s">
        <v>4682</v>
      </c>
      <c r="E305" s="385" t="s">
        <v>2921</v>
      </c>
      <c r="F305" s="385">
        <v>1</v>
      </c>
      <c r="G305" s="858"/>
      <c r="H305" s="387">
        <f t="shared" si="57"/>
        <v>0</v>
      </c>
      <c r="I305" s="387"/>
      <c r="J305" s="387"/>
      <c r="K305" s="387">
        <f t="shared" si="59"/>
        <v>0</v>
      </c>
      <c r="L305" s="388">
        <f t="shared" si="60"/>
        <v>0</v>
      </c>
    </row>
    <row r="306" spans="1:12">
      <c r="B306" s="377">
        <v>295</v>
      </c>
      <c r="C306" s="383"/>
      <c r="D306" s="402" t="s">
        <v>4683</v>
      </c>
      <c r="E306" s="385" t="s">
        <v>2921</v>
      </c>
      <c r="F306" s="385">
        <v>1</v>
      </c>
      <c r="G306" s="858"/>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06" t="s">
        <v>4684</v>
      </c>
      <c r="D308" s="1007"/>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4499</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08" t="s">
        <v>4099</v>
      </c>
      <c r="C312" s="1008"/>
      <c r="D312" s="544">
        <f>L310</f>
        <v>0</v>
      </c>
      <c r="E312" s="414"/>
      <c r="F312" s="414"/>
      <c r="G312" s="414"/>
    </row>
    <row r="313" spans="1:12" s="800" customFormat="1" ht="6" customHeight="1">
      <c r="A313" s="799"/>
      <c r="B313" s="1004"/>
      <c r="C313" s="1004"/>
      <c r="D313" s="415"/>
      <c r="E313" s="414"/>
      <c r="F313" s="414"/>
      <c r="G313" s="414"/>
    </row>
    <row r="314" spans="1:12" s="800" customFormat="1" ht="5.25" customHeight="1"/>
    <row r="315" spans="1:12" s="800" customFormat="1">
      <c r="B315" s="421" t="s">
        <v>4100</v>
      </c>
      <c r="D315" s="422">
        <v>43084</v>
      </c>
    </row>
    <row r="316" spans="1:12" s="800" customFormat="1">
      <c r="B316" s="421" t="s">
        <v>4101</v>
      </c>
      <c r="D316" s="376" t="s">
        <v>4510</v>
      </c>
    </row>
    <row r="317" spans="1:12" s="800" customFormat="1">
      <c r="B317" s="800" t="s">
        <v>4103</v>
      </c>
      <c r="D317" s="376" t="s">
        <v>4104</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4" t="s">
        <v>121</v>
      </c>
      <c r="H1" s="984"/>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89" t="s">
        <v>2636</v>
      </c>
      <c r="F9" s="990"/>
      <c r="G9" s="990"/>
      <c r="H9" s="990"/>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78" t="s">
        <v>5</v>
      </c>
      <c r="F24" s="978"/>
      <c r="G24" s="978"/>
      <c r="H24" s="978"/>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7" t="str">
        <f>E7</f>
        <v>Výstavba poloprovozního objektu H2</v>
      </c>
      <c r="F45" s="988"/>
      <c r="G45" s="988"/>
      <c r="H45" s="988"/>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89" t="str">
        <f>E9</f>
        <v>RAV8609 - D.2.1 Dopravní řešení</v>
      </c>
      <c r="F47" s="990"/>
      <c r="G47" s="990"/>
      <c r="H47" s="990"/>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78" t="str">
        <f>E21</f>
        <v>RAVAL projekt v.o.s.</v>
      </c>
      <c r="K51" s="209"/>
    </row>
    <row r="52" spans="2:47" s="933" customFormat="1" ht="14.45" customHeight="1">
      <c r="B52" s="207"/>
      <c r="C52" s="936" t="s">
        <v>28</v>
      </c>
      <c r="D52" s="937"/>
      <c r="E52" s="937"/>
      <c r="F52" s="210" t="str">
        <f>IF(E18="","",E18)</f>
        <v/>
      </c>
      <c r="G52" s="937"/>
      <c r="H52" s="937"/>
      <c r="I52" s="937"/>
      <c r="J52" s="979"/>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2637</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0" t="str">
        <f>E7</f>
        <v>Výstavba poloprovozního objektu H2</v>
      </c>
      <c r="F68" s="981"/>
      <c r="G68" s="981"/>
      <c r="H68" s="981"/>
      <c r="L68" s="207"/>
    </row>
    <row r="69" spans="2:63" s="933" customFormat="1" ht="14.45" customHeight="1">
      <c r="B69" s="207"/>
      <c r="C69" s="932" t="s">
        <v>126</v>
      </c>
      <c r="L69" s="207"/>
    </row>
    <row r="70" spans="2:63" s="933" customFormat="1" ht="17.25" customHeight="1">
      <c r="B70" s="207"/>
      <c r="E70" s="982" t="str">
        <f>E9</f>
        <v>RAV8609 - D.2.1 Dopravní řešení</v>
      </c>
      <c r="F70" s="983"/>
      <c r="G70" s="983"/>
      <c r="H70" s="983"/>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206</v>
      </c>
      <c r="F80" s="284" t="s">
        <v>2638</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2639</v>
      </c>
      <c r="F81" s="288" t="s">
        <v>2640</v>
      </c>
      <c r="G81" s="289" t="s">
        <v>194</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2641</v>
      </c>
    </row>
    <row r="82" spans="2:65" s="933"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 zoomScaleNormal="100" zoomScaleSheetLayoutView="75" workbookViewId="0">
      <selection activeCell="I21" sqref="I21:J21"/>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3801</v>
      </c>
      <c r="B1" s="1033" t="s">
        <v>3802</v>
      </c>
      <c r="C1" s="1034"/>
      <c r="D1" s="1034"/>
      <c r="E1" s="1034"/>
      <c r="F1" s="1034"/>
      <c r="G1" s="1034"/>
      <c r="H1" s="1034"/>
      <c r="I1" s="1034"/>
      <c r="J1" s="1035"/>
    </row>
    <row r="2" spans="1:15" ht="36" customHeight="1">
      <c r="A2" s="547"/>
      <c r="B2" s="548" t="s">
        <v>17</v>
      </c>
      <c r="C2" s="549"/>
      <c r="D2" s="550" t="s">
        <v>3803</v>
      </c>
      <c r="E2" s="1036" t="s">
        <v>3804</v>
      </c>
      <c r="F2" s="1037"/>
      <c r="G2" s="1037"/>
      <c r="H2" s="1037"/>
      <c r="I2" s="1037"/>
      <c r="J2" s="1038"/>
      <c r="O2" s="551"/>
    </row>
    <row r="3" spans="1:15" ht="27" hidden="1" customHeight="1">
      <c r="A3" s="547"/>
      <c r="B3" s="552"/>
      <c r="C3" s="549"/>
      <c r="D3" s="553"/>
      <c r="E3" s="1039"/>
      <c r="F3" s="1040"/>
      <c r="G3" s="1040"/>
      <c r="H3" s="1040"/>
      <c r="I3" s="1040"/>
      <c r="J3" s="1041"/>
    </row>
    <row r="4" spans="1:15" ht="23.25" customHeight="1">
      <c r="A4" s="547"/>
      <c r="B4" s="554"/>
      <c r="C4" s="555"/>
      <c r="D4" s="556"/>
      <c r="E4" s="1042" t="s">
        <v>3805</v>
      </c>
      <c r="F4" s="1042"/>
      <c r="G4" s="1042"/>
      <c r="H4" s="1042"/>
      <c r="I4" s="1042"/>
      <c r="J4" s="1043"/>
    </row>
    <row r="5" spans="1:15" ht="24" customHeight="1">
      <c r="A5" s="547"/>
      <c r="B5" s="557" t="s">
        <v>3806</v>
      </c>
      <c r="C5" s="558"/>
      <c r="D5" s="559" t="s">
        <v>3807</v>
      </c>
      <c r="E5" s="560"/>
      <c r="F5" s="560"/>
      <c r="G5" s="560"/>
      <c r="H5" s="561" t="s">
        <v>3808</v>
      </c>
      <c r="I5" s="559" t="s">
        <v>3809</v>
      </c>
      <c r="J5" s="562"/>
    </row>
    <row r="6" spans="1:15" ht="15.75" customHeight="1">
      <c r="A6" s="547"/>
      <c r="B6" s="563"/>
      <c r="C6" s="560"/>
      <c r="D6" s="559" t="s">
        <v>3810</v>
      </c>
      <c r="E6" s="560"/>
      <c r="F6" s="560"/>
      <c r="G6" s="560"/>
      <c r="H6" s="561" t="s">
        <v>27</v>
      </c>
      <c r="I6" s="559" t="s">
        <v>3811</v>
      </c>
      <c r="J6" s="562"/>
    </row>
    <row r="7" spans="1:15" ht="15.75" customHeight="1">
      <c r="A7" s="547"/>
      <c r="B7" s="564"/>
      <c r="C7" s="565" t="s">
        <v>3812</v>
      </c>
      <c r="D7" s="566" t="s">
        <v>3813</v>
      </c>
      <c r="E7" s="567"/>
      <c r="F7" s="567"/>
      <c r="G7" s="567"/>
      <c r="H7" s="568"/>
      <c r="I7" s="567"/>
      <c r="J7" s="569"/>
    </row>
    <row r="8" spans="1:15" ht="24" hidden="1" customHeight="1">
      <c r="A8" s="547"/>
      <c r="B8" s="557" t="s">
        <v>29</v>
      </c>
      <c r="C8" s="558"/>
      <c r="D8" s="570"/>
      <c r="E8" s="558"/>
      <c r="F8" s="558"/>
      <c r="G8" s="571"/>
      <c r="H8" s="561" t="s">
        <v>3808</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3814</v>
      </c>
      <c r="C11" s="558"/>
      <c r="D11" s="1044"/>
      <c r="E11" s="1044"/>
      <c r="F11" s="1044"/>
      <c r="G11" s="1044"/>
      <c r="H11" s="561" t="s">
        <v>3808</v>
      </c>
      <c r="I11" s="929"/>
      <c r="J11" s="562"/>
    </row>
    <row r="12" spans="1:15" ht="15.75" customHeight="1">
      <c r="A12" s="547"/>
      <c r="B12" s="563"/>
      <c r="C12" s="560"/>
      <c r="D12" s="1032"/>
      <c r="E12" s="1032"/>
      <c r="F12" s="1032"/>
      <c r="G12" s="1032"/>
      <c r="H12" s="561" t="s">
        <v>27</v>
      </c>
      <c r="I12" s="929"/>
      <c r="J12" s="562"/>
    </row>
    <row r="13" spans="1:15" ht="15.75" customHeight="1">
      <c r="A13" s="547"/>
      <c r="B13" s="564"/>
      <c r="C13" s="579"/>
      <c r="D13" s="1028"/>
      <c r="E13" s="1028"/>
      <c r="F13" s="1028"/>
      <c r="G13" s="1028"/>
      <c r="H13" s="580"/>
      <c r="I13" s="567"/>
      <c r="J13" s="569"/>
    </row>
    <row r="14" spans="1:15" ht="24" hidden="1" customHeight="1">
      <c r="A14" s="547"/>
      <c r="B14" s="581" t="s">
        <v>3815</v>
      </c>
      <c r="C14" s="582"/>
      <c r="D14" s="583"/>
      <c r="E14" s="584"/>
      <c r="F14" s="584"/>
      <c r="G14" s="584"/>
      <c r="H14" s="585"/>
      <c r="I14" s="584"/>
      <c r="J14" s="586"/>
    </row>
    <row r="15" spans="1:15" ht="32.25" customHeight="1">
      <c r="A15" s="547"/>
      <c r="B15" s="573" t="s">
        <v>3816</v>
      </c>
      <c r="C15" s="587"/>
      <c r="D15" s="577"/>
      <c r="E15" s="1029"/>
      <c r="F15" s="1029"/>
      <c r="G15" s="1030"/>
      <c r="H15" s="1030"/>
      <c r="I15" s="1030" t="s">
        <v>3817</v>
      </c>
      <c r="J15" s="1031"/>
    </row>
    <row r="16" spans="1:15" ht="23.25" customHeight="1">
      <c r="A16" s="588" t="s">
        <v>175</v>
      </c>
      <c r="B16" s="589" t="s">
        <v>175</v>
      </c>
      <c r="C16" s="590"/>
      <c r="D16" s="591"/>
      <c r="E16" s="1021"/>
      <c r="F16" s="1022"/>
      <c r="G16" s="1021"/>
      <c r="H16" s="1022"/>
      <c r="I16" s="1021">
        <f>SUMIF(F43:F50,A16,I43:I50)+SUMIF(F43:F50,"PSU",I43:I50)</f>
        <v>0</v>
      </c>
      <c r="J16" s="1023"/>
    </row>
    <row r="17" spans="1:10" ht="23.25" customHeight="1">
      <c r="A17" s="588" t="s">
        <v>1268</v>
      </c>
      <c r="B17" s="589" t="s">
        <v>1268</v>
      </c>
      <c r="C17" s="590"/>
      <c r="D17" s="591"/>
      <c r="E17" s="1021"/>
      <c r="F17" s="1022"/>
      <c r="G17" s="1021"/>
      <c r="H17" s="1022"/>
      <c r="I17" s="1021">
        <f>SUMIF(F43:F50,A17,I43:I50)</f>
        <v>0</v>
      </c>
      <c r="J17" s="1023"/>
    </row>
    <row r="18" spans="1:10" ht="23.25" customHeight="1">
      <c r="A18" s="588" t="s">
        <v>3818</v>
      </c>
      <c r="B18" s="589" t="s">
        <v>3818</v>
      </c>
      <c r="C18" s="590"/>
      <c r="D18" s="591"/>
      <c r="E18" s="1021"/>
      <c r="F18" s="1022"/>
      <c r="G18" s="1021"/>
      <c r="H18" s="1022"/>
      <c r="I18" s="1021">
        <f>SUMIF(F43:F50,A18,I43:I50)</f>
        <v>0</v>
      </c>
      <c r="J18" s="1023"/>
    </row>
    <row r="19" spans="1:10" ht="23.25" customHeight="1">
      <c r="A19" s="588" t="s">
        <v>3819</v>
      </c>
      <c r="B19" s="589" t="s">
        <v>3820</v>
      </c>
      <c r="C19" s="590"/>
      <c r="D19" s="591"/>
      <c r="E19" s="1021"/>
      <c r="F19" s="1022"/>
      <c r="G19" s="1021"/>
      <c r="H19" s="1022"/>
      <c r="I19" s="1021">
        <f>SUMIF(F43:F50,A19,I43:I50)</f>
        <v>0</v>
      </c>
      <c r="J19" s="1023"/>
    </row>
    <row r="20" spans="1:10" ht="23.25" customHeight="1">
      <c r="A20" s="588" t="s">
        <v>3821</v>
      </c>
      <c r="B20" s="589" t="s">
        <v>2715</v>
      </c>
      <c r="C20" s="590"/>
      <c r="D20" s="591"/>
      <c r="E20" s="1021"/>
      <c r="F20" s="1022"/>
      <c r="G20" s="1021"/>
      <c r="H20" s="1022"/>
      <c r="I20" s="1021">
        <f>SUMIF(F43:F50,A20,I43:I50)</f>
        <v>0</v>
      </c>
      <c r="J20" s="1023"/>
    </row>
    <row r="21" spans="1:10" ht="23.25" customHeight="1">
      <c r="A21" s="547"/>
      <c r="B21" s="592" t="s">
        <v>3817</v>
      </c>
      <c r="C21" s="593"/>
      <c r="D21" s="594"/>
      <c r="E21" s="1024"/>
      <c r="F21" s="1025"/>
      <c r="G21" s="1024"/>
      <c r="H21" s="1025"/>
      <c r="I21" s="1024">
        <f>SUM(I16:J20)</f>
        <v>0</v>
      </c>
      <c r="J21" s="1026"/>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3822</v>
      </c>
      <c r="G24" s="598"/>
      <c r="H24" s="599">
        <f ca="1">TODAY()</f>
        <v>43138</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27" t="s">
        <v>3823</v>
      </c>
      <c r="E27" s="1027"/>
      <c r="F27" s="558"/>
      <c r="G27" s="571"/>
      <c r="H27" s="606" t="s">
        <v>3824</v>
      </c>
      <c r="I27" s="571"/>
      <c r="J27" s="595"/>
    </row>
    <row r="28" spans="1:10" ht="13.5" customHeight="1" thickBot="1">
      <c r="A28" s="607"/>
      <c r="B28" s="607"/>
      <c r="C28" s="608"/>
      <c r="D28" s="608"/>
      <c r="E28" s="608"/>
      <c r="F28" s="608"/>
      <c r="G28" s="609"/>
      <c r="H28" s="608"/>
      <c r="I28" s="609"/>
      <c r="J28" s="610"/>
    </row>
    <row r="29" spans="1:10" ht="27" customHeight="1">
      <c r="B29" s="611" t="s">
        <v>3825</v>
      </c>
      <c r="C29" s="612"/>
      <c r="D29" s="612"/>
      <c r="E29" s="612"/>
      <c r="F29" s="613"/>
      <c r="G29" s="613"/>
      <c r="H29" s="613"/>
      <c r="I29" s="613"/>
      <c r="J29" s="612"/>
    </row>
    <row r="30" spans="1:10" ht="25.5" customHeight="1">
      <c r="A30" s="614" t="s">
        <v>3826</v>
      </c>
      <c r="B30" s="615" t="s">
        <v>3827</v>
      </c>
      <c r="C30" s="616" t="s">
        <v>2785</v>
      </c>
      <c r="D30" s="617"/>
      <c r="E30" s="617"/>
      <c r="F30" s="618"/>
      <c r="G30" s="618"/>
      <c r="I30" s="546"/>
      <c r="J30" s="546"/>
    </row>
    <row r="31" spans="1:10" ht="25.5" hidden="1" customHeight="1">
      <c r="A31" s="614">
        <v>1</v>
      </c>
      <c r="B31" s="619" t="s">
        <v>2794</v>
      </c>
      <c r="C31" s="1014"/>
      <c r="D31" s="1015"/>
      <c r="E31" s="1015"/>
      <c r="F31" s="620">
        <f>'Dopravní řešení-2'!AE98+'Dopravní řešení-3'!AE118</f>
        <v>0</v>
      </c>
      <c r="G31" s="621">
        <f>'Dopravní řešení-2'!AF98+'Dopravní řešení-3'!AF118</f>
        <v>0</v>
      </c>
      <c r="I31" s="546"/>
      <c r="J31" s="546"/>
    </row>
    <row r="32" spans="1:10" ht="25.5" customHeight="1">
      <c r="A32" s="614">
        <v>2</v>
      </c>
      <c r="B32" s="622" t="s">
        <v>3828</v>
      </c>
      <c r="C32" s="1016" t="s">
        <v>3829</v>
      </c>
      <c r="D32" s="1017"/>
      <c r="E32" s="1017"/>
      <c r="F32" s="623">
        <f>'Dopravní řešení-2'!AE98</f>
        <v>0</v>
      </c>
      <c r="G32" s="624">
        <f>'Dopravní řešení-2'!AF98</f>
        <v>0</v>
      </c>
      <c r="I32" s="546"/>
      <c r="J32" s="546"/>
    </row>
    <row r="33" spans="1:10" ht="25.5" customHeight="1">
      <c r="A33" s="614">
        <v>3</v>
      </c>
      <c r="B33" s="625" t="s">
        <v>75</v>
      </c>
      <c r="C33" s="1014" t="s">
        <v>3829</v>
      </c>
      <c r="D33" s="1015"/>
      <c r="E33" s="1015"/>
      <c r="F33" s="626">
        <f>'Dopravní řešení-2'!AE98</f>
        <v>0</v>
      </c>
      <c r="G33" s="627">
        <f>'Dopravní řešení-2'!AF98</f>
        <v>0</v>
      </c>
      <c r="I33" s="546"/>
      <c r="J33" s="546"/>
    </row>
    <row r="34" spans="1:10" ht="25.5" customHeight="1">
      <c r="A34" s="614">
        <v>2</v>
      </c>
      <c r="B34" s="622" t="s">
        <v>3830</v>
      </c>
      <c r="C34" s="1016" t="s">
        <v>3831</v>
      </c>
      <c r="D34" s="1017"/>
      <c r="E34" s="1017"/>
      <c r="F34" s="623">
        <f>'Dopravní řešení-3'!AE118</f>
        <v>0</v>
      </c>
      <c r="G34" s="624">
        <f>'Dopravní řešení-3'!AF118</f>
        <v>0</v>
      </c>
      <c r="I34" s="546"/>
      <c r="J34" s="546"/>
    </row>
    <row r="35" spans="1:10" ht="25.5" customHeight="1">
      <c r="A35" s="614">
        <v>3</v>
      </c>
      <c r="B35" s="625" t="s">
        <v>75</v>
      </c>
      <c r="C35" s="1014" t="s">
        <v>3831</v>
      </c>
      <c r="D35" s="1015"/>
      <c r="E35" s="1015"/>
      <c r="F35" s="626">
        <f>'Dopravní řešení-3'!AE118</f>
        <v>0</v>
      </c>
      <c r="G35" s="627">
        <f>'Dopravní řešení-3'!AF118</f>
        <v>0</v>
      </c>
      <c r="I35" s="546"/>
      <c r="J35" s="546"/>
    </row>
    <row r="36" spans="1:10" ht="25.5" customHeight="1">
      <c r="A36" s="614"/>
      <c r="B36" s="1018" t="s">
        <v>3832</v>
      </c>
      <c r="C36" s="1019"/>
      <c r="D36" s="1019"/>
      <c r="E36" s="1020"/>
      <c r="F36" s="628">
        <f>SUMIF(A31:A35,"=1",F31:F35)</f>
        <v>0</v>
      </c>
      <c r="G36" s="629">
        <f>SUMIF(A31:A35,"=1",G31:G35)</f>
        <v>0</v>
      </c>
      <c r="I36" s="546"/>
      <c r="J36" s="546"/>
    </row>
    <row r="40" spans="1:10" ht="15.75">
      <c r="B40" s="630" t="s">
        <v>3833</v>
      </c>
    </row>
    <row r="42" spans="1:10" ht="25.5" customHeight="1">
      <c r="A42" s="632"/>
      <c r="B42" s="633" t="s">
        <v>3827</v>
      </c>
      <c r="C42" s="633" t="s">
        <v>2785</v>
      </c>
      <c r="D42" s="634"/>
      <c r="E42" s="634"/>
      <c r="F42" s="635" t="s">
        <v>3834</v>
      </c>
      <c r="G42" s="635"/>
      <c r="H42" s="635"/>
      <c r="I42" s="635" t="s">
        <v>3817</v>
      </c>
      <c r="J42" s="635" t="s">
        <v>3039</v>
      </c>
    </row>
    <row r="43" spans="1:10" ht="25.5" customHeight="1">
      <c r="A43" s="636"/>
      <c r="B43" s="637" t="s">
        <v>75</v>
      </c>
      <c r="C43" s="1012" t="s">
        <v>178</v>
      </c>
      <c r="D43" s="1013"/>
      <c r="E43" s="1013"/>
      <c r="F43" s="638" t="s">
        <v>175</v>
      </c>
      <c r="G43" s="639"/>
      <c r="H43" s="639"/>
      <c r="I43" s="639">
        <f>'Dopravní řešení-2'!G8+'Dopravní řešení-3'!G8</f>
        <v>0</v>
      </c>
      <c r="J43" s="640" t="str">
        <f>IF(I51=0,"",I43/I51*100)</f>
        <v/>
      </c>
    </row>
    <row r="44" spans="1:10" ht="25.5" customHeight="1">
      <c r="A44" s="636"/>
      <c r="B44" s="637" t="s">
        <v>77</v>
      </c>
      <c r="C44" s="1012" t="s">
        <v>3835</v>
      </c>
      <c r="D44" s="1013"/>
      <c r="E44" s="1013"/>
      <c r="F44" s="638" t="s">
        <v>175</v>
      </c>
      <c r="G44" s="639"/>
      <c r="H44" s="639"/>
      <c r="I44" s="639">
        <f>'Dopravní řešení-2'!G28</f>
        <v>0</v>
      </c>
      <c r="J44" s="640" t="str">
        <f>IF(I51=0,"",I44/I51*100)</f>
        <v/>
      </c>
    </row>
    <row r="45" spans="1:10" ht="25.5" customHeight="1">
      <c r="A45" s="636"/>
      <c r="B45" s="637" t="s">
        <v>184</v>
      </c>
      <c r="C45" s="1012" t="s">
        <v>740</v>
      </c>
      <c r="D45" s="1013"/>
      <c r="E45" s="1013"/>
      <c r="F45" s="638" t="s">
        <v>175</v>
      </c>
      <c r="G45" s="639"/>
      <c r="H45" s="639"/>
      <c r="I45" s="639">
        <f>'Dopravní řešení-2'!G34</f>
        <v>0</v>
      </c>
      <c r="J45" s="640" t="str">
        <f>IF(I51=0,"",I45/I51*100)</f>
        <v/>
      </c>
    </row>
    <row r="46" spans="1:10" ht="25.5" customHeight="1">
      <c r="A46" s="636"/>
      <c r="B46" s="637" t="s">
        <v>206</v>
      </c>
      <c r="C46" s="1012" t="s">
        <v>3836</v>
      </c>
      <c r="D46" s="1013"/>
      <c r="E46" s="1013"/>
      <c r="F46" s="638" t="s">
        <v>175</v>
      </c>
      <c r="G46" s="639"/>
      <c r="H46" s="639"/>
      <c r="I46" s="639">
        <f>'Dopravní řešení-2'!G36+'Dopravní řešení-3'!G55</f>
        <v>0</v>
      </c>
      <c r="J46" s="640" t="str">
        <f>IF(I51=0,"",I46/I51*100)</f>
        <v/>
      </c>
    </row>
    <row r="47" spans="1:10" ht="25.5" customHeight="1">
      <c r="A47" s="636"/>
      <c r="B47" s="637" t="s">
        <v>222</v>
      </c>
      <c r="C47" s="1012" t="s">
        <v>1155</v>
      </c>
      <c r="D47" s="1013"/>
      <c r="E47" s="1013"/>
      <c r="F47" s="638" t="s">
        <v>175</v>
      </c>
      <c r="G47" s="639"/>
      <c r="H47" s="639"/>
      <c r="I47" s="639">
        <f>'Dopravní řešení-2'!G56</f>
        <v>0</v>
      </c>
      <c r="J47" s="640" t="str">
        <f>IF(I51=0,"",I47/I51*100)</f>
        <v/>
      </c>
    </row>
    <row r="48" spans="1:10" ht="25.5" customHeight="1">
      <c r="A48" s="636"/>
      <c r="B48" s="637" t="s">
        <v>229</v>
      </c>
      <c r="C48" s="1012" t="s">
        <v>3837</v>
      </c>
      <c r="D48" s="1013"/>
      <c r="E48" s="1013"/>
      <c r="F48" s="638" t="s">
        <v>175</v>
      </c>
      <c r="G48" s="639"/>
      <c r="H48" s="639"/>
      <c r="I48" s="639">
        <f>'Dopravní řešení-2'!G61+'Dopravní řešení-3'!G79</f>
        <v>0</v>
      </c>
      <c r="J48" s="640" t="str">
        <f>IF(I51=0,"",I48/I51*100)</f>
        <v/>
      </c>
    </row>
    <row r="49" spans="1:10" ht="25.5" customHeight="1">
      <c r="A49" s="636"/>
      <c r="B49" s="637" t="s">
        <v>796</v>
      </c>
      <c r="C49" s="1012" t="s">
        <v>3838</v>
      </c>
      <c r="D49" s="1013"/>
      <c r="E49" s="1013"/>
      <c r="F49" s="638" t="s">
        <v>175</v>
      </c>
      <c r="G49" s="639"/>
      <c r="H49" s="639"/>
      <c r="I49" s="639">
        <f>'Dopravní řešení-2'!G79+'Dopravní řešení-3'!G95</f>
        <v>0</v>
      </c>
      <c r="J49" s="640" t="str">
        <f>IF(I51=0,"",I49/I51*100)</f>
        <v/>
      </c>
    </row>
    <row r="50" spans="1:10" ht="25.5" customHeight="1">
      <c r="A50" s="636"/>
      <c r="B50" s="637" t="s">
        <v>3839</v>
      </c>
      <c r="C50" s="1012" t="s">
        <v>3840</v>
      </c>
      <c r="D50" s="1013"/>
      <c r="E50" s="1013"/>
      <c r="F50" s="638" t="s">
        <v>3841</v>
      </c>
      <c r="G50" s="639"/>
      <c r="H50" s="639"/>
      <c r="I50" s="639">
        <f>'Dopravní řešení-2'!G84+'Dopravní řešení-3'!G100</f>
        <v>0</v>
      </c>
      <c r="J50" s="640" t="str">
        <f>IF(I51=0,"",I50/I51*100)</f>
        <v/>
      </c>
    </row>
    <row r="51" spans="1:10" ht="25.5" customHeight="1">
      <c r="A51" s="641"/>
      <c r="B51" s="642" t="s">
        <v>2854</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Y96" sqref="Y96"/>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7" t="s">
        <v>3842</v>
      </c>
      <c r="B1" s="1057"/>
      <c r="C1" s="1057"/>
      <c r="D1" s="1057"/>
      <c r="E1" s="1057"/>
      <c r="F1" s="1057"/>
      <c r="G1" s="1057"/>
      <c r="AG1" s="546" t="s">
        <v>3843</v>
      </c>
    </row>
    <row r="2" spans="1:60" ht="24.95" customHeight="1">
      <c r="A2" s="650" t="s">
        <v>3844</v>
      </c>
      <c r="B2" s="651" t="s">
        <v>3803</v>
      </c>
      <c r="C2" s="1058" t="s">
        <v>3804</v>
      </c>
      <c r="D2" s="1059"/>
      <c r="E2" s="1059"/>
      <c r="F2" s="1059"/>
      <c r="G2" s="1060"/>
      <c r="AG2" s="546" t="s">
        <v>74</v>
      </c>
    </row>
    <row r="3" spans="1:60" ht="24.95" customHeight="1">
      <c r="A3" s="650" t="s">
        <v>3845</v>
      </c>
      <c r="B3" s="651" t="s">
        <v>3828</v>
      </c>
      <c r="C3" s="1058" t="s">
        <v>3829</v>
      </c>
      <c r="D3" s="1059"/>
      <c r="E3" s="1059"/>
      <c r="F3" s="1059"/>
      <c r="G3" s="1060"/>
      <c r="AC3" s="652" t="s">
        <v>2733</v>
      </c>
      <c r="AG3" s="546" t="s">
        <v>3846</v>
      </c>
    </row>
    <row r="4" spans="1:60" ht="24.95" customHeight="1">
      <c r="A4" s="653" t="s">
        <v>3847</v>
      </c>
      <c r="B4" s="654" t="s">
        <v>75</v>
      </c>
      <c r="C4" s="1061" t="s">
        <v>3829</v>
      </c>
      <c r="D4" s="1062"/>
      <c r="E4" s="1062"/>
      <c r="F4" s="1062"/>
      <c r="G4" s="1063"/>
      <c r="AG4" s="546" t="s">
        <v>3848</v>
      </c>
    </row>
    <row r="5" spans="1:60">
      <c r="D5" s="655"/>
    </row>
    <row r="6" spans="1:60" ht="51">
      <c r="A6" s="656" t="s">
        <v>3849</v>
      </c>
      <c r="B6" s="657" t="s">
        <v>3850</v>
      </c>
      <c r="C6" s="657" t="s">
        <v>3851</v>
      </c>
      <c r="D6" s="658" t="s">
        <v>164</v>
      </c>
      <c r="E6" s="656" t="s">
        <v>3852</v>
      </c>
      <c r="F6" s="659" t="s">
        <v>3853</v>
      </c>
      <c r="G6" s="656" t="s">
        <v>3817</v>
      </c>
      <c r="H6" s="660" t="s">
        <v>2915</v>
      </c>
      <c r="I6" s="660" t="s">
        <v>3854</v>
      </c>
      <c r="J6" s="660" t="s">
        <v>2916</v>
      </c>
      <c r="K6" s="660" t="s">
        <v>3855</v>
      </c>
      <c r="L6" s="660" t="s">
        <v>38</v>
      </c>
      <c r="M6" s="660" t="s">
        <v>3856</v>
      </c>
      <c r="N6" s="660" t="s">
        <v>3857</v>
      </c>
      <c r="O6" s="660" t="s">
        <v>3858</v>
      </c>
      <c r="P6" s="660" t="s">
        <v>3859</v>
      </c>
      <c r="Q6" s="660" t="s">
        <v>3860</v>
      </c>
      <c r="R6" s="660" t="s">
        <v>3861</v>
      </c>
      <c r="S6" s="660" t="s">
        <v>3862</v>
      </c>
      <c r="T6" s="660" t="s">
        <v>3863</v>
      </c>
      <c r="U6" s="660" t="s">
        <v>3864</v>
      </c>
      <c r="V6" s="660" t="s">
        <v>3865</v>
      </c>
      <c r="W6" s="660" t="s">
        <v>3866</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3867</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3868</v>
      </c>
    </row>
    <row r="9" spans="1:60" outlineLevel="1">
      <c r="A9" s="674">
        <v>1</v>
      </c>
      <c r="B9" s="675" t="s">
        <v>3869</v>
      </c>
      <c r="C9" s="676" t="s">
        <v>3870</v>
      </c>
      <c r="D9" s="677" t="s">
        <v>182</v>
      </c>
      <c r="E9" s="678">
        <v>9.69</v>
      </c>
      <c r="F9" s="930"/>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3871</v>
      </c>
      <c r="T9" s="681" t="s">
        <v>3871</v>
      </c>
      <c r="U9" s="681">
        <v>0.30499999999999999</v>
      </c>
      <c r="V9" s="681">
        <f>ROUND(E9*U9,2)</f>
        <v>2.96</v>
      </c>
      <c r="W9" s="681"/>
      <c r="X9" s="682"/>
      <c r="Y9" s="682"/>
      <c r="Z9" s="682"/>
      <c r="AA9" s="682"/>
      <c r="AB9" s="682"/>
      <c r="AC9" s="682"/>
      <c r="AD9" s="682"/>
      <c r="AE9" s="682"/>
      <c r="AF9" s="682"/>
      <c r="AG9" s="682" t="s">
        <v>3872</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3873</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188</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3874</v>
      </c>
      <c r="C11" s="676" t="s">
        <v>3875</v>
      </c>
      <c r="D11" s="677" t="s">
        <v>182</v>
      </c>
      <c r="E11" s="678">
        <v>16.149999999999999</v>
      </c>
      <c r="F11" s="930"/>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3871</v>
      </c>
      <c r="T11" s="681" t="s">
        <v>3871</v>
      </c>
      <c r="U11" s="681">
        <v>7.1999999999999995E-2</v>
      </c>
      <c r="V11" s="681">
        <f>ROUND(E11*U11,2)</f>
        <v>1.1599999999999999</v>
      </c>
      <c r="W11" s="681"/>
      <c r="X11" s="682"/>
      <c r="Y11" s="682"/>
      <c r="Z11" s="682"/>
      <c r="AA11" s="682"/>
      <c r="AB11" s="682"/>
      <c r="AC11" s="682"/>
      <c r="AD11" s="682"/>
      <c r="AE11" s="682"/>
      <c r="AF11" s="682"/>
      <c r="AG11" s="682" t="s">
        <v>3872</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3876</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188</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3877</v>
      </c>
      <c r="C13" s="690" t="s">
        <v>3878</v>
      </c>
      <c r="D13" s="691" t="s">
        <v>906</v>
      </c>
      <c r="E13" s="692">
        <v>32.299999999999997</v>
      </c>
      <c r="F13" s="931"/>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3871</v>
      </c>
      <c r="T13" s="681" t="s">
        <v>3871</v>
      </c>
      <c r="U13" s="681">
        <v>0.123</v>
      </c>
      <c r="V13" s="681">
        <f>ROUND(E13*U13,2)</f>
        <v>3.97</v>
      </c>
      <c r="W13" s="681"/>
      <c r="X13" s="682"/>
      <c r="Y13" s="682"/>
      <c r="Z13" s="682"/>
      <c r="AA13" s="682"/>
      <c r="AB13" s="682"/>
      <c r="AC13" s="682"/>
      <c r="AD13" s="682"/>
      <c r="AE13" s="682"/>
      <c r="AF13" s="682"/>
      <c r="AG13" s="682" t="s">
        <v>3872</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3879</v>
      </c>
      <c r="C14" s="676" t="s">
        <v>3880</v>
      </c>
      <c r="D14" s="677" t="s">
        <v>225</v>
      </c>
      <c r="E14" s="678">
        <v>205.5</v>
      </c>
      <c r="F14" s="930"/>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3871</v>
      </c>
      <c r="T14" s="681" t="s">
        <v>3871</v>
      </c>
      <c r="U14" s="681">
        <v>9.7000000000000003E-2</v>
      </c>
      <c r="V14" s="681">
        <f>ROUND(E14*U14,2)</f>
        <v>19.93</v>
      </c>
      <c r="W14" s="681"/>
      <c r="X14" s="682"/>
      <c r="Y14" s="682"/>
      <c r="Z14" s="682"/>
      <c r="AA14" s="682"/>
      <c r="AB14" s="682"/>
      <c r="AC14" s="682"/>
      <c r="AD14" s="682"/>
      <c r="AE14" s="682"/>
      <c r="AF14" s="682"/>
      <c r="AG14" s="682" t="s">
        <v>3872</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3881</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188</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3882</v>
      </c>
      <c r="C16" s="690" t="s">
        <v>3883</v>
      </c>
      <c r="D16" s="691" t="s">
        <v>225</v>
      </c>
      <c r="E16" s="692">
        <v>960</v>
      </c>
      <c r="F16" s="931"/>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3871</v>
      </c>
      <c r="T16" s="681" t="s">
        <v>3871</v>
      </c>
      <c r="U16" s="681">
        <v>0.10199999999999999</v>
      </c>
      <c r="V16" s="681">
        <f>ROUND(E16*U16,2)</f>
        <v>97.92</v>
      </c>
      <c r="W16" s="681"/>
      <c r="X16" s="682"/>
      <c r="Y16" s="682"/>
      <c r="Z16" s="682"/>
      <c r="AA16" s="682"/>
      <c r="AB16" s="682"/>
      <c r="AC16" s="682"/>
      <c r="AD16" s="682"/>
      <c r="AE16" s="682"/>
      <c r="AF16" s="682"/>
      <c r="AG16" s="682" t="s">
        <v>3872</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3884</v>
      </c>
      <c r="C17" s="676" t="s">
        <v>3885</v>
      </c>
      <c r="D17" s="677" t="s">
        <v>225</v>
      </c>
      <c r="E17" s="678">
        <v>1137</v>
      </c>
      <c r="F17" s="930"/>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3871</v>
      </c>
      <c r="T17" s="681" t="s">
        <v>3871</v>
      </c>
      <c r="U17" s="681">
        <v>1.0999999999999999E-2</v>
      </c>
      <c r="V17" s="681">
        <f>ROUND(E17*U17,2)</f>
        <v>12.51</v>
      </c>
      <c r="W17" s="681"/>
      <c r="X17" s="682"/>
      <c r="Y17" s="682"/>
      <c r="Z17" s="682"/>
      <c r="AA17" s="682"/>
      <c r="AB17" s="682"/>
      <c r="AC17" s="682"/>
      <c r="AD17" s="682"/>
      <c r="AE17" s="682"/>
      <c r="AF17" s="682"/>
      <c r="AG17" s="682" t="s">
        <v>3872</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3886</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188</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3887</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188</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3888</v>
      </c>
      <c r="C20" s="676" t="s">
        <v>3889</v>
      </c>
      <c r="D20" s="677" t="s">
        <v>225</v>
      </c>
      <c r="E20" s="678">
        <v>685</v>
      </c>
      <c r="F20" s="930"/>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3871</v>
      </c>
      <c r="T20" s="681" t="s">
        <v>3871</v>
      </c>
      <c r="U20" s="681">
        <v>0.31</v>
      </c>
      <c r="V20" s="681">
        <f>ROUND(E20*U20,2)</f>
        <v>212.35</v>
      </c>
      <c r="W20" s="681"/>
      <c r="X20" s="682"/>
      <c r="Y20" s="682"/>
      <c r="Z20" s="682"/>
      <c r="AA20" s="682"/>
      <c r="AB20" s="682"/>
      <c r="AC20" s="682"/>
      <c r="AD20" s="682"/>
      <c r="AE20" s="682"/>
      <c r="AF20" s="682"/>
      <c r="AG20" s="682" t="s">
        <v>3872</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3890</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188</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3891</v>
      </c>
      <c r="C22" s="676" t="s">
        <v>3892</v>
      </c>
      <c r="D22" s="677" t="s">
        <v>422</v>
      </c>
      <c r="E22" s="678">
        <v>1728</v>
      </c>
      <c r="F22" s="930"/>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3871</v>
      </c>
      <c r="T22" s="681" t="s">
        <v>3893</v>
      </c>
      <c r="U22" s="681">
        <v>0</v>
      </c>
      <c r="V22" s="681">
        <f>ROUND(E22*U22,2)</f>
        <v>0</v>
      </c>
      <c r="W22" s="681"/>
      <c r="X22" s="682"/>
      <c r="Y22" s="682"/>
      <c r="Z22" s="682"/>
      <c r="AA22" s="682"/>
      <c r="AB22" s="682"/>
      <c r="AC22" s="682"/>
      <c r="AD22" s="682"/>
      <c r="AE22" s="682"/>
      <c r="AF22" s="682"/>
      <c r="AG22" s="682" t="s">
        <v>3872</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3894</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188</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3895</v>
      </c>
      <c r="C24" s="690" t="s">
        <v>3896</v>
      </c>
      <c r="D24" s="691" t="s">
        <v>182</v>
      </c>
      <c r="E24" s="692">
        <v>190</v>
      </c>
      <c r="F24" s="931"/>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3871</v>
      </c>
      <c r="T24" s="681" t="s">
        <v>3871</v>
      </c>
      <c r="U24" s="681">
        <v>0</v>
      </c>
      <c r="V24" s="681">
        <f>ROUND(E24*U24,2)</f>
        <v>0</v>
      </c>
      <c r="W24" s="681"/>
      <c r="X24" s="682"/>
      <c r="Y24" s="682"/>
      <c r="Z24" s="682"/>
      <c r="AA24" s="682"/>
      <c r="AB24" s="682"/>
      <c r="AC24" s="682"/>
      <c r="AD24" s="682"/>
      <c r="AE24" s="682"/>
      <c r="AF24" s="682"/>
      <c r="AG24" s="682" t="s">
        <v>3897</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3898</v>
      </c>
      <c r="C25" s="690" t="s">
        <v>3899</v>
      </c>
      <c r="D25" s="691" t="s">
        <v>182</v>
      </c>
      <c r="E25" s="692">
        <v>8</v>
      </c>
      <c r="F25" s="931"/>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3871</v>
      </c>
      <c r="T25" s="681" t="s">
        <v>3871</v>
      </c>
      <c r="U25" s="681">
        <v>0</v>
      </c>
      <c r="V25" s="681">
        <f>ROUND(E25*U25,2)</f>
        <v>0</v>
      </c>
      <c r="W25" s="681"/>
      <c r="X25" s="682"/>
      <c r="Y25" s="682"/>
      <c r="Z25" s="682"/>
      <c r="AA25" s="682"/>
      <c r="AB25" s="682"/>
      <c r="AC25" s="682"/>
      <c r="AD25" s="682"/>
      <c r="AE25" s="682"/>
      <c r="AF25" s="682"/>
      <c r="AG25" s="682" t="s">
        <v>3897</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3900</v>
      </c>
      <c r="C26" s="676" t="s">
        <v>3901</v>
      </c>
      <c r="D26" s="677" t="s">
        <v>422</v>
      </c>
      <c r="E26" s="678">
        <v>1301.5</v>
      </c>
      <c r="F26" s="930"/>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3902</v>
      </c>
      <c r="S26" s="681" t="s">
        <v>3871</v>
      </c>
      <c r="T26" s="681" t="s">
        <v>3871</v>
      </c>
      <c r="U26" s="681">
        <v>0</v>
      </c>
      <c r="V26" s="681">
        <f>ROUND(E26*U26,2)</f>
        <v>0</v>
      </c>
      <c r="W26" s="681"/>
      <c r="X26" s="682"/>
      <c r="Y26" s="682"/>
      <c r="Z26" s="682"/>
      <c r="AA26" s="682"/>
      <c r="AB26" s="682"/>
      <c r="AC26" s="682"/>
      <c r="AD26" s="682"/>
      <c r="AE26" s="682"/>
      <c r="AF26" s="682"/>
      <c r="AG26" s="682" t="s">
        <v>3903</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3904</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188</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3867</v>
      </c>
      <c r="B28" s="667" t="s">
        <v>77</v>
      </c>
      <c r="C28" s="668" t="s">
        <v>3835</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3868</v>
      </c>
    </row>
    <row r="29" spans="1:60" outlineLevel="1">
      <c r="A29" s="674">
        <v>12</v>
      </c>
      <c r="B29" s="675" t="s">
        <v>3905</v>
      </c>
      <c r="C29" s="676" t="s">
        <v>3906</v>
      </c>
      <c r="D29" s="677" t="s">
        <v>182</v>
      </c>
      <c r="E29" s="678">
        <v>210</v>
      </c>
      <c r="F29" s="930"/>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3871</v>
      </c>
      <c r="T29" s="681" t="s">
        <v>3871</v>
      </c>
      <c r="U29" s="681">
        <v>7.4999999999999997E-2</v>
      </c>
      <c r="V29" s="681">
        <f>ROUND(E29*U29,2)</f>
        <v>15.75</v>
      </c>
      <c r="W29" s="681"/>
      <c r="X29" s="682"/>
      <c r="Y29" s="682"/>
      <c r="Z29" s="682"/>
      <c r="AA29" s="682"/>
      <c r="AB29" s="682"/>
      <c r="AC29" s="682"/>
      <c r="AD29" s="682"/>
      <c r="AE29" s="682"/>
      <c r="AF29" s="682"/>
      <c r="AG29" s="682" t="s">
        <v>3872</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3907</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188</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3908</v>
      </c>
      <c r="C31" s="690" t="s">
        <v>3909</v>
      </c>
      <c r="D31" s="691" t="s">
        <v>906</v>
      </c>
      <c r="E31" s="692">
        <v>150</v>
      </c>
      <c r="F31" s="931"/>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3871</v>
      </c>
      <c r="T31" s="681" t="s">
        <v>3871</v>
      </c>
      <c r="U31" s="681">
        <v>0</v>
      </c>
      <c r="V31" s="681">
        <f>ROUND(E31*U31,2)</f>
        <v>0</v>
      </c>
      <c r="W31" s="681"/>
      <c r="X31" s="682"/>
      <c r="Y31" s="682"/>
      <c r="Z31" s="682"/>
      <c r="AA31" s="682"/>
      <c r="AB31" s="682"/>
      <c r="AC31" s="682"/>
      <c r="AD31" s="682"/>
      <c r="AE31" s="682"/>
      <c r="AF31" s="682"/>
      <c r="AG31" s="682" t="s">
        <v>3897</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3910</v>
      </c>
      <c r="C32" s="676" t="s">
        <v>3911</v>
      </c>
      <c r="D32" s="677" t="s">
        <v>182</v>
      </c>
      <c r="E32" s="678">
        <v>252</v>
      </c>
      <c r="F32" s="930"/>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3912</v>
      </c>
      <c r="T32" s="681" t="s">
        <v>3871</v>
      </c>
      <c r="U32" s="681">
        <v>0</v>
      </c>
      <c r="V32" s="681">
        <f>ROUND(E32*U32,2)</f>
        <v>0</v>
      </c>
      <c r="W32" s="681"/>
      <c r="X32" s="682"/>
      <c r="Y32" s="682"/>
      <c r="Z32" s="682"/>
      <c r="AA32" s="682"/>
      <c r="AB32" s="682"/>
      <c r="AC32" s="682"/>
      <c r="AD32" s="682"/>
      <c r="AE32" s="682"/>
      <c r="AF32" s="682"/>
      <c r="AG32" s="682" t="s">
        <v>3903</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3913</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188</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3867</v>
      </c>
      <c r="B34" s="667" t="s">
        <v>184</v>
      </c>
      <c r="C34" s="668" t="s">
        <v>740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3868</v>
      </c>
    </row>
    <row r="35" spans="1:60" outlineLevel="1">
      <c r="A35" s="688">
        <v>15</v>
      </c>
      <c r="B35" s="689" t="s">
        <v>3914</v>
      </c>
      <c r="C35" s="690" t="s">
        <v>3915</v>
      </c>
      <c r="D35" s="691" t="s">
        <v>194</v>
      </c>
      <c r="E35" s="692">
        <v>3</v>
      </c>
      <c r="F35" s="931"/>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3912</v>
      </c>
      <c r="T35" s="681" t="s">
        <v>3871</v>
      </c>
      <c r="U35" s="681">
        <v>1.7210000000000001</v>
      </c>
      <c r="V35" s="681">
        <f>ROUND(E35*U35,2)</f>
        <v>5.16</v>
      </c>
      <c r="W35" s="681"/>
      <c r="X35" s="682"/>
      <c r="Y35" s="682"/>
      <c r="Z35" s="682"/>
      <c r="AA35" s="682"/>
      <c r="AB35" s="682"/>
      <c r="AC35" s="682"/>
      <c r="AD35" s="682"/>
      <c r="AE35" s="682"/>
      <c r="AF35" s="682"/>
      <c r="AG35" s="682" t="s">
        <v>3872</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3867</v>
      </c>
      <c r="B36" s="667" t="s">
        <v>206</v>
      </c>
      <c r="C36" s="668" t="s">
        <v>3836</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3868</v>
      </c>
    </row>
    <row r="37" spans="1:60" outlineLevel="1">
      <c r="A37" s="674">
        <v>16</v>
      </c>
      <c r="B37" s="675" t="s">
        <v>3916</v>
      </c>
      <c r="C37" s="676" t="s">
        <v>3917</v>
      </c>
      <c r="D37" s="677" t="s">
        <v>182</v>
      </c>
      <c r="E37" s="678">
        <v>9.69</v>
      </c>
      <c r="F37" s="930"/>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3871</v>
      </c>
      <c r="T37" s="681" t="s">
        <v>3871</v>
      </c>
      <c r="U37" s="681">
        <v>7.1999999999999995E-2</v>
      </c>
      <c r="V37" s="681">
        <f>ROUND(E37*U37,2)</f>
        <v>0.7</v>
      </c>
      <c r="W37" s="681"/>
      <c r="X37" s="682"/>
      <c r="Y37" s="682"/>
      <c r="Z37" s="682"/>
      <c r="AA37" s="682"/>
      <c r="AB37" s="682"/>
      <c r="AC37" s="682"/>
      <c r="AD37" s="682"/>
      <c r="AE37" s="682"/>
      <c r="AF37" s="682"/>
      <c r="AG37" s="682" t="s">
        <v>3872</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3873</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188</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3918</v>
      </c>
      <c r="C39" s="676" t="s">
        <v>3919</v>
      </c>
      <c r="D39" s="677" t="s">
        <v>182</v>
      </c>
      <c r="E39" s="678">
        <v>16.149999999999999</v>
      </c>
      <c r="F39" s="930"/>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3871</v>
      </c>
      <c r="T39" s="681" t="s">
        <v>3871</v>
      </c>
      <c r="U39" s="681">
        <v>2E-3</v>
      </c>
      <c r="V39" s="681">
        <f>ROUND(E39*U39,2)</f>
        <v>0.03</v>
      </c>
      <c r="W39" s="681"/>
      <c r="X39" s="682"/>
      <c r="Y39" s="682"/>
      <c r="Z39" s="682"/>
      <c r="AA39" s="682"/>
      <c r="AB39" s="682"/>
      <c r="AC39" s="682"/>
      <c r="AD39" s="682"/>
      <c r="AE39" s="682"/>
      <c r="AF39" s="682"/>
      <c r="AG39" s="682" t="s">
        <v>3872</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3876</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188</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3920</v>
      </c>
      <c r="C41" s="676" t="s">
        <v>3921</v>
      </c>
      <c r="D41" s="677" t="s">
        <v>182</v>
      </c>
      <c r="E41" s="678">
        <v>16.149999999999999</v>
      </c>
      <c r="F41" s="930"/>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3871</v>
      </c>
      <c r="T41" s="681" t="s">
        <v>3871</v>
      </c>
      <c r="U41" s="681">
        <v>6.4000000000000001E-2</v>
      </c>
      <c r="V41" s="681">
        <f>ROUND(E41*U41,2)</f>
        <v>1.03</v>
      </c>
      <c r="W41" s="681"/>
      <c r="X41" s="682"/>
      <c r="Y41" s="682"/>
      <c r="Z41" s="682"/>
      <c r="AA41" s="682"/>
      <c r="AB41" s="682"/>
      <c r="AC41" s="682"/>
      <c r="AD41" s="682"/>
      <c r="AE41" s="682"/>
      <c r="AF41" s="682"/>
      <c r="AG41" s="682" t="s">
        <v>3872</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3876</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188</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3922</v>
      </c>
      <c r="C43" s="690" t="s">
        <v>3923</v>
      </c>
      <c r="D43" s="691" t="s">
        <v>182</v>
      </c>
      <c r="E43" s="692">
        <v>102.5</v>
      </c>
      <c r="F43" s="931"/>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3871</v>
      </c>
      <c r="T43" s="681" t="s">
        <v>3871</v>
      </c>
      <c r="U43" s="681">
        <v>0.442</v>
      </c>
      <c r="V43" s="681">
        <f>ROUND(E43*U43,2)</f>
        <v>45.31</v>
      </c>
      <c r="W43" s="681"/>
      <c r="X43" s="682"/>
      <c r="Y43" s="682"/>
      <c r="Z43" s="682"/>
      <c r="AA43" s="682"/>
      <c r="AB43" s="682"/>
      <c r="AC43" s="682"/>
      <c r="AD43" s="682"/>
      <c r="AE43" s="682"/>
      <c r="AF43" s="682"/>
      <c r="AG43" s="682" t="s">
        <v>3872</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3924</v>
      </c>
      <c r="C44" s="676" t="s">
        <v>3925</v>
      </c>
      <c r="D44" s="677" t="s">
        <v>182</v>
      </c>
      <c r="E44" s="678">
        <v>1095.8</v>
      </c>
      <c r="F44" s="930"/>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3871</v>
      </c>
      <c r="T44" s="681" t="s">
        <v>3871</v>
      </c>
      <c r="U44" s="681">
        <v>0.47799999999999998</v>
      </c>
      <c r="V44" s="681">
        <f>ROUND(E44*U44,2)</f>
        <v>523.79</v>
      </c>
      <c r="W44" s="681"/>
      <c r="X44" s="682"/>
      <c r="Y44" s="682"/>
      <c r="Z44" s="682"/>
      <c r="AA44" s="682"/>
      <c r="AB44" s="682"/>
      <c r="AC44" s="682"/>
      <c r="AD44" s="682"/>
      <c r="AE44" s="682"/>
      <c r="AF44" s="682"/>
      <c r="AG44" s="682" t="s">
        <v>3872</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3926</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188</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3927</v>
      </c>
      <c r="C46" s="676" t="s">
        <v>3928</v>
      </c>
      <c r="D46" s="677" t="s">
        <v>182</v>
      </c>
      <c r="E46" s="678">
        <v>224.60400000000001</v>
      </c>
      <c r="F46" s="930"/>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3912</v>
      </c>
      <c r="T46" s="681" t="s">
        <v>3929</v>
      </c>
      <c r="U46" s="681">
        <v>0</v>
      </c>
      <c r="V46" s="681">
        <f>ROUND(E46*U46,2)</f>
        <v>0</v>
      </c>
      <c r="W46" s="681"/>
      <c r="X46" s="682"/>
      <c r="Y46" s="682"/>
      <c r="Z46" s="682"/>
      <c r="AA46" s="682"/>
      <c r="AB46" s="682"/>
      <c r="AC46" s="682"/>
      <c r="AD46" s="682"/>
      <c r="AE46" s="682"/>
      <c r="AF46" s="682"/>
      <c r="AG46" s="682" t="s">
        <v>3903</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3930</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188</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3931</v>
      </c>
      <c r="C48" s="676" t="s">
        <v>3932</v>
      </c>
      <c r="D48" s="677" t="s">
        <v>182</v>
      </c>
      <c r="E48" s="678">
        <v>1.6319999999999999</v>
      </c>
      <c r="F48" s="930"/>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3912</v>
      </c>
      <c r="T48" s="681" t="s">
        <v>3871</v>
      </c>
      <c r="U48" s="681">
        <v>0</v>
      </c>
      <c r="V48" s="681">
        <f>ROUND(E48*U48,2)</f>
        <v>0</v>
      </c>
      <c r="W48" s="681"/>
      <c r="X48" s="682"/>
      <c r="Y48" s="682"/>
      <c r="Z48" s="682"/>
      <c r="AA48" s="682"/>
      <c r="AB48" s="682"/>
      <c r="AC48" s="682"/>
      <c r="AD48" s="682"/>
      <c r="AE48" s="682"/>
      <c r="AF48" s="682"/>
      <c r="AG48" s="682" t="s">
        <v>3903</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3933</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188</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3934</v>
      </c>
      <c r="C50" s="676" t="s">
        <v>3935</v>
      </c>
      <c r="D50" s="677" t="s">
        <v>182</v>
      </c>
      <c r="E50" s="678">
        <v>2.5499999999999998</v>
      </c>
      <c r="F50" s="930"/>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3912</v>
      </c>
      <c r="T50" s="681" t="s">
        <v>3871</v>
      </c>
      <c r="U50" s="681">
        <v>0</v>
      </c>
      <c r="V50" s="681">
        <f>ROUND(E50*U50,2)</f>
        <v>0</v>
      </c>
      <c r="W50" s="681"/>
      <c r="X50" s="682"/>
      <c r="Y50" s="682"/>
      <c r="Z50" s="682"/>
      <c r="AA50" s="682"/>
      <c r="AB50" s="682"/>
      <c r="AC50" s="682"/>
      <c r="AD50" s="682"/>
      <c r="AE50" s="682"/>
      <c r="AF50" s="682"/>
      <c r="AG50" s="682" t="s">
        <v>3903</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3936</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188</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3937</v>
      </c>
      <c r="C52" s="676" t="s">
        <v>3938</v>
      </c>
      <c r="D52" s="677" t="s">
        <v>182</v>
      </c>
      <c r="E52" s="678">
        <v>891.48</v>
      </c>
      <c r="F52" s="930"/>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3902</v>
      </c>
      <c r="S52" s="681" t="s">
        <v>3871</v>
      </c>
      <c r="T52" s="681" t="s">
        <v>3871</v>
      </c>
      <c r="U52" s="681">
        <v>0</v>
      </c>
      <c r="V52" s="681">
        <f>ROUND(E52*U52,2)</f>
        <v>0</v>
      </c>
      <c r="W52" s="681"/>
      <c r="X52" s="682"/>
      <c r="Y52" s="682"/>
      <c r="Z52" s="682"/>
      <c r="AA52" s="682"/>
      <c r="AB52" s="682"/>
      <c r="AC52" s="682"/>
      <c r="AD52" s="682"/>
      <c r="AE52" s="682"/>
      <c r="AF52" s="682"/>
      <c r="AG52" s="682" t="s">
        <v>3903</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3939</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188</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3940</v>
      </c>
      <c r="C54" s="676" t="s">
        <v>3941</v>
      </c>
      <c r="D54" s="677" t="s">
        <v>182</v>
      </c>
      <c r="E54" s="678">
        <v>102</v>
      </c>
      <c r="F54" s="930"/>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3902</v>
      </c>
      <c r="S54" s="681" t="s">
        <v>3871</v>
      </c>
      <c r="T54" s="681" t="s">
        <v>3871</v>
      </c>
      <c r="U54" s="681">
        <v>0</v>
      </c>
      <c r="V54" s="681">
        <f>ROUND(E54*U54,2)</f>
        <v>0</v>
      </c>
      <c r="W54" s="681"/>
      <c r="X54" s="682"/>
      <c r="Y54" s="682"/>
      <c r="Z54" s="682"/>
      <c r="AA54" s="682"/>
      <c r="AB54" s="682"/>
      <c r="AC54" s="682"/>
      <c r="AD54" s="682"/>
      <c r="AE54" s="682"/>
      <c r="AF54" s="682"/>
      <c r="AG54" s="682" t="s">
        <v>3903</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3942</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188</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3867</v>
      </c>
      <c r="B56" s="667" t="s">
        <v>222</v>
      </c>
      <c r="C56" s="668" t="s">
        <v>1155</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3868</v>
      </c>
    </row>
    <row r="57" spans="1:60" ht="22.5" outlineLevel="1">
      <c r="A57" s="688">
        <v>26</v>
      </c>
      <c r="B57" s="689" t="s">
        <v>3943</v>
      </c>
      <c r="C57" s="690" t="s">
        <v>3944</v>
      </c>
      <c r="D57" s="691" t="s">
        <v>194</v>
      </c>
      <c r="E57" s="692">
        <v>3</v>
      </c>
      <c r="F57" s="931"/>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3871</v>
      </c>
      <c r="T57" s="681" t="s">
        <v>3871</v>
      </c>
      <c r="U57" s="681">
        <v>5.024</v>
      </c>
      <c r="V57" s="681">
        <f>ROUND(E57*U57,2)</f>
        <v>15.07</v>
      </c>
      <c r="W57" s="681"/>
      <c r="X57" s="682"/>
      <c r="Y57" s="682"/>
      <c r="Z57" s="682"/>
      <c r="AA57" s="682"/>
      <c r="AB57" s="682"/>
      <c r="AC57" s="682"/>
      <c r="AD57" s="682"/>
      <c r="AE57" s="682"/>
      <c r="AF57" s="682"/>
      <c r="AG57" s="682" t="s">
        <v>3872</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3945</v>
      </c>
      <c r="C58" s="690" t="s">
        <v>3946</v>
      </c>
      <c r="D58" s="691" t="s">
        <v>194</v>
      </c>
      <c r="E58" s="692">
        <v>3</v>
      </c>
      <c r="F58" s="931"/>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3871</v>
      </c>
      <c r="T58" s="681" t="s">
        <v>3871</v>
      </c>
      <c r="U58" s="681">
        <v>0.82499999999999996</v>
      </c>
      <c r="V58" s="681">
        <f>ROUND(E58*U58,2)</f>
        <v>2.48</v>
      </c>
      <c r="W58" s="681"/>
      <c r="X58" s="682"/>
      <c r="Y58" s="682"/>
      <c r="Z58" s="682"/>
      <c r="AA58" s="682"/>
      <c r="AB58" s="682"/>
      <c r="AC58" s="682"/>
      <c r="AD58" s="682"/>
      <c r="AE58" s="682"/>
      <c r="AF58" s="682"/>
      <c r="AG58" s="682" t="s">
        <v>3872</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3947</v>
      </c>
      <c r="C59" s="690" t="s">
        <v>3948</v>
      </c>
      <c r="D59" s="691" t="s">
        <v>194</v>
      </c>
      <c r="E59" s="692">
        <v>3</v>
      </c>
      <c r="F59" s="931"/>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3902</v>
      </c>
      <c r="S59" s="681" t="s">
        <v>3871</v>
      </c>
      <c r="T59" s="681" t="s">
        <v>3871</v>
      </c>
      <c r="U59" s="681">
        <v>0</v>
      </c>
      <c r="V59" s="681">
        <f>ROUND(E59*U59,2)</f>
        <v>0</v>
      </c>
      <c r="W59" s="681"/>
      <c r="X59" s="682"/>
      <c r="Y59" s="682"/>
      <c r="Z59" s="682"/>
      <c r="AA59" s="682"/>
      <c r="AB59" s="682"/>
      <c r="AC59" s="682"/>
      <c r="AD59" s="682"/>
      <c r="AE59" s="682"/>
      <c r="AF59" s="682"/>
      <c r="AG59" s="682" t="s">
        <v>3903</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3949</v>
      </c>
      <c r="C60" s="690" t="s">
        <v>3950</v>
      </c>
      <c r="D60" s="691" t="s">
        <v>194</v>
      </c>
      <c r="E60" s="692">
        <v>3</v>
      </c>
      <c r="F60" s="931"/>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3902</v>
      </c>
      <c r="S60" s="681" t="s">
        <v>3871</v>
      </c>
      <c r="T60" s="681" t="s">
        <v>3871</v>
      </c>
      <c r="U60" s="681">
        <v>0</v>
      </c>
      <c r="V60" s="681">
        <f>ROUND(E60*U60,2)</f>
        <v>0</v>
      </c>
      <c r="W60" s="681"/>
      <c r="X60" s="682"/>
      <c r="Y60" s="682"/>
      <c r="Z60" s="682"/>
      <c r="AA60" s="682"/>
      <c r="AB60" s="682"/>
      <c r="AC60" s="682"/>
      <c r="AD60" s="682"/>
      <c r="AE60" s="682"/>
      <c r="AF60" s="682"/>
      <c r="AG60" s="682" t="s">
        <v>3903</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3867</v>
      </c>
      <c r="B61" s="667" t="s">
        <v>229</v>
      </c>
      <c r="C61" s="668" t="s">
        <v>3837</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3868</v>
      </c>
    </row>
    <row r="62" spans="1:60" outlineLevel="1">
      <c r="A62" s="688">
        <v>30</v>
      </c>
      <c r="B62" s="689" t="s">
        <v>3951</v>
      </c>
      <c r="C62" s="690" t="s">
        <v>3952</v>
      </c>
      <c r="D62" s="691" t="s">
        <v>194</v>
      </c>
      <c r="E62" s="692">
        <v>3</v>
      </c>
      <c r="F62" s="931"/>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3871</v>
      </c>
      <c r="T62" s="681" t="s">
        <v>3871</v>
      </c>
      <c r="U62" s="681">
        <v>0.91800000000000004</v>
      </c>
      <c r="V62" s="681">
        <f t="shared" ref="V62:V70" si="6">ROUND(E62*U62,2)</f>
        <v>2.75</v>
      </c>
      <c r="W62" s="681"/>
      <c r="X62" s="682"/>
      <c r="Y62" s="682"/>
      <c r="Z62" s="682"/>
      <c r="AA62" s="682"/>
      <c r="AB62" s="682"/>
      <c r="AC62" s="682"/>
      <c r="AD62" s="682"/>
      <c r="AE62" s="682"/>
      <c r="AF62" s="682"/>
      <c r="AG62" s="682" t="s">
        <v>3872</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3953</v>
      </c>
      <c r="C63" s="690" t="s">
        <v>3954</v>
      </c>
      <c r="D63" s="691" t="s">
        <v>194</v>
      </c>
      <c r="E63" s="692">
        <v>4</v>
      </c>
      <c r="F63" s="931"/>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3871</v>
      </c>
      <c r="T63" s="681" t="s">
        <v>3871</v>
      </c>
      <c r="U63" s="681">
        <v>0.2</v>
      </c>
      <c r="V63" s="681">
        <f t="shared" si="6"/>
        <v>0.8</v>
      </c>
      <c r="W63" s="681"/>
      <c r="X63" s="682"/>
      <c r="Y63" s="682"/>
      <c r="Z63" s="682"/>
      <c r="AA63" s="682"/>
      <c r="AB63" s="682"/>
      <c r="AC63" s="682"/>
      <c r="AD63" s="682"/>
      <c r="AE63" s="682"/>
      <c r="AF63" s="682"/>
      <c r="AG63" s="682" t="s">
        <v>3872</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3955</v>
      </c>
      <c r="C64" s="690" t="s">
        <v>3956</v>
      </c>
      <c r="D64" s="691" t="s">
        <v>182</v>
      </c>
      <c r="E64" s="692">
        <v>1</v>
      </c>
      <c r="F64" s="931"/>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3871</v>
      </c>
      <c r="T64" s="681" t="s">
        <v>3871</v>
      </c>
      <c r="U64" s="681">
        <v>0.311</v>
      </c>
      <c r="V64" s="681">
        <f t="shared" si="6"/>
        <v>0.31</v>
      </c>
      <c r="W64" s="681"/>
      <c r="X64" s="682"/>
      <c r="Y64" s="682"/>
      <c r="Z64" s="682"/>
      <c r="AA64" s="682"/>
      <c r="AB64" s="682"/>
      <c r="AC64" s="682"/>
      <c r="AD64" s="682"/>
      <c r="AE64" s="682"/>
      <c r="AF64" s="682"/>
      <c r="AG64" s="682" t="s">
        <v>3872</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3957</v>
      </c>
      <c r="C65" s="690" t="s">
        <v>3958</v>
      </c>
      <c r="D65" s="691" t="s">
        <v>182</v>
      </c>
      <c r="E65" s="692">
        <v>1</v>
      </c>
      <c r="F65" s="931"/>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3871</v>
      </c>
      <c r="T65" s="681" t="s">
        <v>3871</v>
      </c>
      <c r="U65" s="681">
        <v>8.9999999999999993E-3</v>
      </c>
      <c r="V65" s="681">
        <f t="shared" si="6"/>
        <v>0.01</v>
      </c>
      <c r="W65" s="681"/>
      <c r="X65" s="682"/>
      <c r="Y65" s="682"/>
      <c r="Z65" s="682"/>
      <c r="AA65" s="682"/>
      <c r="AB65" s="682"/>
      <c r="AC65" s="682"/>
      <c r="AD65" s="682"/>
      <c r="AE65" s="682"/>
      <c r="AF65" s="682"/>
      <c r="AG65" s="682" t="s">
        <v>3872</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3959</v>
      </c>
      <c r="C66" s="690" t="s">
        <v>3960</v>
      </c>
      <c r="D66" s="691" t="s">
        <v>182</v>
      </c>
      <c r="E66" s="692">
        <v>1</v>
      </c>
      <c r="F66" s="931"/>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3871</v>
      </c>
      <c r="T66" s="681" t="s">
        <v>3871</v>
      </c>
      <c r="U66" s="681">
        <v>0.125</v>
      </c>
      <c r="V66" s="681">
        <f t="shared" si="6"/>
        <v>0.13</v>
      </c>
      <c r="W66" s="681"/>
      <c r="X66" s="682"/>
      <c r="Y66" s="682"/>
      <c r="Z66" s="682"/>
      <c r="AA66" s="682"/>
      <c r="AB66" s="682"/>
      <c r="AC66" s="682"/>
      <c r="AD66" s="682"/>
      <c r="AE66" s="682"/>
      <c r="AF66" s="682"/>
      <c r="AG66" s="682" t="s">
        <v>3872</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3961</v>
      </c>
      <c r="C67" s="690" t="s">
        <v>3962</v>
      </c>
      <c r="D67" s="691" t="s">
        <v>906</v>
      </c>
      <c r="E67" s="692">
        <v>26.5</v>
      </c>
      <c r="F67" s="931"/>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3871</v>
      </c>
      <c r="T67" s="681" t="s">
        <v>3871</v>
      </c>
      <c r="U67" s="681">
        <v>0.113</v>
      </c>
      <c r="V67" s="681">
        <f t="shared" si="6"/>
        <v>2.99</v>
      </c>
      <c r="W67" s="681"/>
      <c r="X67" s="682"/>
      <c r="Y67" s="682"/>
      <c r="Z67" s="682"/>
      <c r="AA67" s="682"/>
      <c r="AB67" s="682"/>
      <c r="AC67" s="682"/>
      <c r="AD67" s="682"/>
      <c r="AE67" s="682"/>
      <c r="AF67" s="682"/>
      <c r="AG67" s="682" t="s">
        <v>3872</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3963</v>
      </c>
      <c r="C68" s="690" t="s">
        <v>3964</v>
      </c>
      <c r="D68" s="691" t="s">
        <v>906</v>
      </c>
      <c r="E68" s="692">
        <v>125</v>
      </c>
      <c r="F68" s="931"/>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3871</v>
      </c>
      <c r="T68" s="681" t="s">
        <v>3871</v>
      </c>
      <c r="U68" s="681">
        <v>0.16200000000000001</v>
      </c>
      <c r="V68" s="681">
        <f t="shared" si="6"/>
        <v>20.25</v>
      </c>
      <c r="W68" s="681"/>
      <c r="X68" s="682"/>
      <c r="Y68" s="682"/>
      <c r="Z68" s="682"/>
      <c r="AA68" s="682"/>
      <c r="AB68" s="682"/>
      <c r="AC68" s="682"/>
      <c r="AD68" s="682"/>
      <c r="AE68" s="682"/>
      <c r="AF68" s="682"/>
      <c r="AG68" s="682" t="s">
        <v>3872</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3965</v>
      </c>
      <c r="C69" s="690" t="s">
        <v>3966</v>
      </c>
      <c r="D69" s="691" t="s">
        <v>906</v>
      </c>
      <c r="E69" s="692">
        <v>295</v>
      </c>
      <c r="F69" s="931"/>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3871</v>
      </c>
      <c r="T69" s="681" t="s">
        <v>3871</v>
      </c>
      <c r="U69" s="681">
        <v>0.27200000000000002</v>
      </c>
      <c r="V69" s="681">
        <f t="shared" si="6"/>
        <v>80.239999999999995</v>
      </c>
      <c r="W69" s="681"/>
      <c r="X69" s="682"/>
      <c r="Y69" s="682"/>
      <c r="Z69" s="682"/>
      <c r="AA69" s="682"/>
      <c r="AB69" s="682"/>
      <c r="AC69" s="682"/>
      <c r="AD69" s="682"/>
      <c r="AE69" s="682"/>
      <c r="AF69" s="682"/>
      <c r="AG69" s="682" t="s">
        <v>3872</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3967</v>
      </c>
      <c r="C70" s="676" t="s">
        <v>3968</v>
      </c>
      <c r="D70" s="677" t="s">
        <v>906</v>
      </c>
      <c r="E70" s="678">
        <v>33.299999999999997</v>
      </c>
      <c r="F70" s="930"/>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3871</v>
      </c>
      <c r="T70" s="681" t="s">
        <v>3871</v>
      </c>
      <c r="U70" s="681">
        <v>3.6999999999999998E-2</v>
      </c>
      <c r="V70" s="681">
        <f t="shared" si="6"/>
        <v>1.23</v>
      </c>
      <c r="W70" s="681"/>
      <c r="X70" s="682"/>
      <c r="Y70" s="682"/>
      <c r="Z70" s="682"/>
      <c r="AA70" s="682"/>
      <c r="AB70" s="682"/>
      <c r="AC70" s="682"/>
      <c r="AD70" s="682"/>
      <c r="AE70" s="682"/>
      <c r="AF70" s="682"/>
      <c r="AG70" s="682" t="s">
        <v>3872</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3969</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188</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3970</v>
      </c>
      <c r="C72" s="690" t="s">
        <v>3971</v>
      </c>
      <c r="D72" s="691" t="s">
        <v>194</v>
      </c>
      <c r="E72" s="692">
        <v>1</v>
      </c>
      <c r="F72" s="931"/>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3902</v>
      </c>
      <c r="S72" s="681" t="s">
        <v>3871</v>
      </c>
      <c r="T72" s="681" t="s">
        <v>3871</v>
      </c>
      <c r="U72" s="681">
        <v>0</v>
      </c>
      <c r="V72" s="681">
        <f t="shared" ref="V72:V77" si="13">ROUND(E72*U72,2)</f>
        <v>0</v>
      </c>
      <c r="W72" s="681"/>
      <c r="X72" s="682"/>
      <c r="Y72" s="682"/>
      <c r="Z72" s="682"/>
      <c r="AA72" s="682"/>
      <c r="AB72" s="682"/>
      <c r="AC72" s="682"/>
      <c r="AD72" s="682"/>
      <c r="AE72" s="682"/>
      <c r="AF72" s="682"/>
      <c r="AG72" s="682" t="s">
        <v>3903</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3972</v>
      </c>
      <c r="C73" s="690" t="s">
        <v>3973</v>
      </c>
      <c r="D73" s="691" t="s">
        <v>194</v>
      </c>
      <c r="E73" s="692">
        <v>1</v>
      </c>
      <c r="F73" s="931"/>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3902</v>
      </c>
      <c r="S73" s="681" t="s">
        <v>3871</v>
      </c>
      <c r="T73" s="681" t="s">
        <v>3871</v>
      </c>
      <c r="U73" s="681">
        <v>0</v>
      </c>
      <c r="V73" s="681">
        <f t="shared" si="13"/>
        <v>0</v>
      </c>
      <c r="W73" s="681"/>
      <c r="X73" s="682"/>
      <c r="Y73" s="682"/>
      <c r="Z73" s="682"/>
      <c r="AA73" s="682"/>
      <c r="AB73" s="682"/>
      <c r="AC73" s="682"/>
      <c r="AD73" s="682"/>
      <c r="AE73" s="682"/>
      <c r="AF73" s="682"/>
      <c r="AG73" s="682" t="s">
        <v>3903</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3974</v>
      </c>
      <c r="C74" s="690" t="s">
        <v>3975</v>
      </c>
      <c r="D74" s="691" t="s">
        <v>194</v>
      </c>
      <c r="E74" s="692">
        <v>1</v>
      </c>
      <c r="F74" s="931"/>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3902</v>
      </c>
      <c r="S74" s="681" t="s">
        <v>3871</v>
      </c>
      <c r="T74" s="681" t="s">
        <v>3871</v>
      </c>
      <c r="U74" s="681">
        <v>0</v>
      </c>
      <c r="V74" s="681">
        <f t="shared" si="13"/>
        <v>0</v>
      </c>
      <c r="W74" s="681"/>
      <c r="X74" s="682"/>
      <c r="Y74" s="682"/>
      <c r="Z74" s="682"/>
      <c r="AA74" s="682"/>
      <c r="AB74" s="682"/>
      <c r="AC74" s="682"/>
      <c r="AD74" s="682"/>
      <c r="AE74" s="682"/>
      <c r="AF74" s="682"/>
      <c r="AG74" s="682" t="s">
        <v>3903</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3976</v>
      </c>
      <c r="C75" s="690" t="s">
        <v>3977</v>
      </c>
      <c r="D75" s="691" t="s">
        <v>194</v>
      </c>
      <c r="E75" s="692">
        <v>1</v>
      </c>
      <c r="F75" s="931"/>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3902</v>
      </c>
      <c r="S75" s="681" t="s">
        <v>3871</v>
      </c>
      <c r="T75" s="681" t="s">
        <v>3871</v>
      </c>
      <c r="U75" s="681">
        <v>0</v>
      </c>
      <c r="V75" s="681">
        <f t="shared" si="13"/>
        <v>0</v>
      </c>
      <c r="W75" s="681"/>
      <c r="X75" s="682"/>
      <c r="Y75" s="682"/>
      <c r="Z75" s="682"/>
      <c r="AA75" s="682"/>
      <c r="AB75" s="682"/>
      <c r="AC75" s="682"/>
      <c r="AD75" s="682"/>
      <c r="AE75" s="682"/>
      <c r="AF75" s="682"/>
      <c r="AG75" s="682" t="s">
        <v>3903</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3978</v>
      </c>
      <c r="C76" s="690" t="s">
        <v>3979</v>
      </c>
      <c r="D76" s="691" t="s">
        <v>194</v>
      </c>
      <c r="E76" s="692">
        <v>3</v>
      </c>
      <c r="F76" s="931"/>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3902</v>
      </c>
      <c r="S76" s="681" t="s">
        <v>3871</v>
      </c>
      <c r="T76" s="681" t="s">
        <v>3871</v>
      </c>
      <c r="U76" s="681">
        <v>0</v>
      </c>
      <c r="V76" s="681">
        <f t="shared" si="13"/>
        <v>0</v>
      </c>
      <c r="W76" s="681"/>
      <c r="X76" s="682"/>
      <c r="Y76" s="682"/>
      <c r="Z76" s="682"/>
      <c r="AA76" s="682"/>
      <c r="AB76" s="682"/>
      <c r="AC76" s="682"/>
      <c r="AD76" s="682"/>
      <c r="AE76" s="682"/>
      <c r="AF76" s="682"/>
      <c r="AG76" s="682" t="s">
        <v>3903</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3980</v>
      </c>
      <c r="C77" s="676" t="s">
        <v>3981</v>
      </c>
      <c r="D77" s="677" t="s">
        <v>182</v>
      </c>
      <c r="E77" s="678">
        <v>2.7029999999999998</v>
      </c>
      <c r="F77" s="930"/>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3912</v>
      </c>
      <c r="T77" s="681" t="s">
        <v>3871</v>
      </c>
      <c r="U77" s="681">
        <v>0</v>
      </c>
      <c r="V77" s="681">
        <f t="shared" si="13"/>
        <v>0</v>
      </c>
      <c r="W77" s="681"/>
      <c r="X77" s="682"/>
      <c r="Y77" s="682"/>
      <c r="Z77" s="682"/>
      <c r="AA77" s="682"/>
      <c r="AB77" s="682"/>
      <c r="AC77" s="682"/>
      <c r="AD77" s="682"/>
      <c r="AE77" s="682"/>
      <c r="AF77" s="682"/>
      <c r="AG77" s="682" t="s">
        <v>3903</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3982</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188</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3867</v>
      </c>
      <c r="B79" s="667" t="s">
        <v>796</v>
      </c>
      <c r="C79" s="668" t="s">
        <v>3838</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3868</v>
      </c>
    </row>
    <row r="80" spans="1:60" outlineLevel="1">
      <c r="A80" s="674">
        <v>45</v>
      </c>
      <c r="B80" s="675" t="s">
        <v>3983</v>
      </c>
      <c r="C80" s="676" t="s">
        <v>3984</v>
      </c>
      <c r="D80" s="677" t="s">
        <v>422</v>
      </c>
      <c r="E80" s="678">
        <v>1676.8631499999999</v>
      </c>
      <c r="F80" s="930"/>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3871</v>
      </c>
      <c r="T80" s="681" t="s">
        <v>3871</v>
      </c>
      <c r="U80" s="681">
        <v>0.39</v>
      </c>
      <c r="V80" s="681">
        <f>ROUND(E80*U80,2)</f>
        <v>653.98</v>
      </c>
      <c r="W80" s="681"/>
      <c r="X80" s="682"/>
      <c r="Y80" s="682"/>
      <c r="Z80" s="682"/>
      <c r="AA80" s="682"/>
      <c r="AB80" s="682"/>
      <c r="AC80" s="682"/>
      <c r="AD80" s="682"/>
      <c r="AE80" s="682"/>
      <c r="AF80" s="682"/>
      <c r="AG80" s="682" t="s">
        <v>3985</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3986</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188</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3987</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188</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3988</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188</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3867</v>
      </c>
      <c r="B84" s="667" t="s">
        <v>3839</v>
      </c>
      <c r="C84" s="668" t="s">
        <v>3840</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3868</v>
      </c>
    </row>
    <row r="85" spans="1:60" outlineLevel="1">
      <c r="A85" s="674">
        <v>46</v>
      </c>
      <c r="B85" s="675" t="s">
        <v>3989</v>
      </c>
      <c r="C85" s="676" t="s">
        <v>3990</v>
      </c>
      <c r="D85" s="677" t="s">
        <v>422</v>
      </c>
      <c r="E85" s="678">
        <v>11.84764</v>
      </c>
      <c r="F85" s="930"/>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3871</v>
      </c>
      <c r="T85" s="681" t="s">
        <v>3871</v>
      </c>
      <c r="U85" s="681">
        <v>0.01</v>
      </c>
      <c r="V85" s="681">
        <f>ROUND(E85*U85,2)</f>
        <v>0.12</v>
      </c>
      <c r="W85" s="681"/>
      <c r="X85" s="682"/>
      <c r="Y85" s="682"/>
      <c r="Z85" s="682"/>
      <c r="AA85" s="682"/>
      <c r="AB85" s="682"/>
      <c r="AC85" s="682"/>
      <c r="AD85" s="682"/>
      <c r="AE85" s="682"/>
      <c r="AF85" s="682"/>
      <c r="AG85" s="682" t="s">
        <v>3991</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3992</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188</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3993</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188</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3994</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188</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3995</v>
      </c>
      <c r="C89" s="676" t="s">
        <v>3996</v>
      </c>
      <c r="D89" s="677" t="s">
        <v>422</v>
      </c>
      <c r="E89" s="678">
        <v>106.62876</v>
      </c>
      <c r="F89" s="930"/>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3871</v>
      </c>
      <c r="T89" s="681" t="s">
        <v>3871</v>
      </c>
      <c r="U89" s="681">
        <v>0</v>
      </c>
      <c r="V89" s="681">
        <f>ROUND(E89*U89,2)</f>
        <v>0</v>
      </c>
      <c r="W89" s="681"/>
      <c r="X89" s="682"/>
      <c r="Y89" s="682"/>
      <c r="Z89" s="682"/>
      <c r="AA89" s="682"/>
      <c r="AB89" s="682"/>
      <c r="AC89" s="682"/>
      <c r="AD89" s="682"/>
      <c r="AE89" s="682"/>
      <c r="AF89" s="682"/>
      <c r="AG89" s="682" t="s">
        <v>3991</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3992</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188</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3993</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188</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3997</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188</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3998</v>
      </c>
      <c r="C93" s="676" t="s">
        <v>3999</v>
      </c>
      <c r="D93" s="677" t="s">
        <v>422</v>
      </c>
      <c r="E93" s="678">
        <v>11.84764</v>
      </c>
      <c r="F93" s="930"/>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3871</v>
      </c>
      <c r="T93" s="681" t="s">
        <v>4000</v>
      </c>
      <c r="U93" s="681">
        <v>0</v>
      </c>
      <c r="V93" s="681">
        <f>ROUND(E93*U93,2)</f>
        <v>0</v>
      </c>
      <c r="W93" s="681"/>
      <c r="X93" s="682"/>
      <c r="Y93" s="682"/>
      <c r="Z93" s="682"/>
      <c r="AA93" s="682"/>
      <c r="AB93" s="682"/>
      <c r="AC93" s="682"/>
      <c r="AD93" s="682"/>
      <c r="AE93" s="682"/>
      <c r="AF93" s="682"/>
      <c r="AG93" s="682" t="s">
        <v>3991</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3992</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188</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3993</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188</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3994</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188</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3817</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4001</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4" t="s">
        <v>4002</v>
      </c>
      <c r="B101" s="1064"/>
      <c r="C101" s="1065"/>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5"/>
      <c r="B102" s="1046"/>
      <c r="C102" s="1047"/>
      <c r="D102" s="1046"/>
      <c r="E102" s="1046"/>
      <c r="F102" s="1046"/>
      <c r="G102" s="1048"/>
      <c r="H102" s="661"/>
      <c r="I102" s="661"/>
      <c r="J102" s="661"/>
      <c r="K102" s="661"/>
      <c r="L102" s="661"/>
      <c r="M102" s="661"/>
      <c r="N102" s="661"/>
      <c r="O102" s="661"/>
      <c r="P102" s="661"/>
      <c r="Q102" s="661"/>
      <c r="R102" s="661"/>
      <c r="S102" s="661"/>
      <c r="T102" s="661"/>
      <c r="U102" s="661"/>
      <c r="V102" s="661"/>
      <c r="W102" s="661"/>
      <c r="AG102" s="546" t="s">
        <v>4003</v>
      </c>
    </row>
    <row r="103" spans="1:33">
      <c r="A103" s="1049"/>
      <c r="B103" s="1050"/>
      <c r="C103" s="1051"/>
      <c r="D103" s="1050"/>
      <c r="E103" s="1050"/>
      <c r="F103" s="1050"/>
      <c r="G103" s="1052"/>
      <c r="H103" s="661"/>
      <c r="I103" s="661"/>
      <c r="J103" s="661"/>
      <c r="K103" s="661"/>
      <c r="L103" s="661"/>
      <c r="M103" s="661"/>
      <c r="N103" s="661"/>
      <c r="O103" s="661"/>
      <c r="P103" s="661"/>
      <c r="Q103" s="661"/>
      <c r="R103" s="661"/>
      <c r="S103" s="661"/>
      <c r="T103" s="661"/>
      <c r="U103" s="661"/>
      <c r="V103" s="661"/>
      <c r="W103" s="661"/>
    </row>
    <row r="104" spans="1:33">
      <c r="A104" s="1049"/>
      <c r="B104" s="1050"/>
      <c r="C104" s="1051"/>
      <c r="D104" s="1050"/>
      <c r="E104" s="1050"/>
      <c r="F104" s="1050"/>
      <c r="G104" s="1052"/>
      <c r="H104" s="661"/>
      <c r="I104" s="661"/>
      <c r="J104" s="661"/>
      <c r="K104" s="661"/>
      <c r="L104" s="661"/>
      <c r="M104" s="661"/>
      <c r="N104" s="661"/>
      <c r="O104" s="661"/>
      <c r="P104" s="661"/>
      <c r="Q104" s="661"/>
      <c r="R104" s="661"/>
      <c r="S104" s="661"/>
      <c r="T104" s="661"/>
      <c r="U104" s="661"/>
      <c r="V104" s="661"/>
      <c r="W104" s="661"/>
    </row>
    <row r="105" spans="1:33">
      <c r="A105" s="1049"/>
      <c r="B105" s="1050"/>
      <c r="C105" s="1051"/>
      <c r="D105" s="1050"/>
      <c r="E105" s="1050"/>
      <c r="F105" s="1050"/>
      <c r="G105" s="1052"/>
      <c r="H105" s="661"/>
      <c r="I105" s="661"/>
      <c r="J105" s="661"/>
      <c r="K105" s="661"/>
      <c r="L105" s="661"/>
      <c r="M105" s="661"/>
      <c r="N105" s="661"/>
      <c r="O105" s="661"/>
      <c r="P105" s="661"/>
      <c r="Q105" s="661"/>
      <c r="R105" s="661"/>
      <c r="S105" s="661"/>
      <c r="T105" s="661"/>
      <c r="U105" s="661"/>
      <c r="V105" s="661"/>
      <c r="W105" s="661"/>
    </row>
    <row r="106" spans="1:33">
      <c r="A106" s="1053"/>
      <c r="B106" s="1054"/>
      <c r="C106" s="1055"/>
      <c r="D106" s="1054"/>
      <c r="E106" s="1054"/>
      <c r="F106" s="1054"/>
      <c r="G106" s="1056"/>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4004</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F25" sqref="F25"/>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7" t="s">
        <v>3842</v>
      </c>
      <c r="B1" s="1057"/>
      <c r="C1" s="1057"/>
      <c r="D1" s="1057"/>
      <c r="E1" s="1057"/>
      <c r="F1" s="1057"/>
      <c r="G1" s="1057"/>
      <c r="AG1" s="546" t="s">
        <v>3843</v>
      </c>
    </row>
    <row r="2" spans="1:60" ht="24.95" customHeight="1">
      <c r="A2" s="650" t="s">
        <v>3844</v>
      </c>
      <c r="B2" s="651" t="s">
        <v>3803</v>
      </c>
      <c r="C2" s="1058" t="s">
        <v>3804</v>
      </c>
      <c r="D2" s="1059"/>
      <c r="E2" s="1059"/>
      <c r="F2" s="1059"/>
      <c r="G2" s="1060"/>
      <c r="AG2" s="546" t="s">
        <v>74</v>
      </c>
    </row>
    <row r="3" spans="1:60" ht="24.95" customHeight="1">
      <c r="A3" s="650" t="s">
        <v>3845</v>
      </c>
      <c r="B3" s="651" t="s">
        <v>3830</v>
      </c>
      <c r="C3" s="1058" t="s">
        <v>3831</v>
      </c>
      <c r="D3" s="1059"/>
      <c r="E3" s="1059"/>
      <c r="F3" s="1059"/>
      <c r="G3" s="1060"/>
      <c r="AC3" s="652" t="s">
        <v>2733</v>
      </c>
      <c r="AG3" s="546" t="s">
        <v>3846</v>
      </c>
    </row>
    <row r="4" spans="1:60" ht="24.95" customHeight="1">
      <c r="A4" s="653" t="s">
        <v>3847</v>
      </c>
      <c r="B4" s="654" t="s">
        <v>75</v>
      </c>
      <c r="C4" s="1061" t="s">
        <v>3831</v>
      </c>
      <c r="D4" s="1062"/>
      <c r="E4" s="1062"/>
      <c r="F4" s="1062"/>
      <c r="G4" s="1063"/>
      <c r="AG4" s="546" t="s">
        <v>3848</v>
      </c>
    </row>
    <row r="5" spans="1:60">
      <c r="D5" s="655"/>
    </row>
    <row r="6" spans="1:60" ht="51">
      <c r="A6" s="656" t="s">
        <v>3849</v>
      </c>
      <c r="B6" s="657" t="s">
        <v>3850</v>
      </c>
      <c r="C6" s="657" t="s">
        <v>3851</v>
      </c>
      <c r="D6" s="658" t="s">
        <v>164</v>
      </c>
      <c r="E6" s="656" t="s">
        <v>3852</v>
      </c>
      <c r="F6" s="659" t="s">
        <v>3853</v>
      </c>
      <c r="G6" s="656" t="s">
        <v>3817</v>
      </c>
      <c r="H6" s="660" t="s">
        <v>2915</v>
      </c>
      <c r="I6" s="660" t="s">
        <v>3854</v>
      </c>
      <c r="J6" s="660" t="s">
        <v>2916</v>
      </c>
      <c r="K6" s="660" t="s">
        <v>3855</v>
      </c>
      <c r="L6" s="660" t="s">
        <v>38</v>
      </c>
      <c r="M6" s="660" t="s">
        <v>3856</v>
      </c>
      <c r="N6" s="660" t="s">
        <v>3857</v>
      </c>
      <c r="O6" s="660" t="s">
        <v>3858</v>
      </c>
      <c r="P6" s="660" t="s">
        <v>3859</v>
      </c>
      <c r="Q6" s="660" t="s">
        <v>3860</v>
      </c>
      <c r="R6" s="660" t="s">
        <v>3861</v>
      </c>
      <c r="S6" s="660" t="s">
        <v>3862</v>
      </c>
      <c r="T6" s="660" t="s">
        <v>3863</v>
      </c>
      <c r="U6" s="660" t="s">
        <v>3864</v>
      </c>
      <c r="V6" s="660" t="s">
        <v>3865</v>
      </c>
      <c r="W6" s="660" t="s">
        <v>3866</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3867</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3868</v>
      </c>
    </row>
    <row r="9" spans="1:60" ht="22.5" outlineLevel="1">
      <c r="A9" s="674">
        <v>1</v>
      </c>
      <c r="B9" s="675" t="s">
        <v>4005</v>
      </c>
      <c r="C9" s="676" t="s">
        <v>4006</v>
      </c>
      <c r="D9" s="677" t="s">
        <v>182</v>
      </c>
      <c r="E9" s="678">
        <v>3.05</v>
      </c>
      <c r="F9" s="930"/>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3871</v>
      </c>
      <c r="T9" s="681" t="s">
        <v>3871</v>
      </c>
      <c r="U9" s="681">
        <v>0.14199999999999999</v>
      </c>
      <c r="V9" s="681">
        <f>ROUND(E9*U9,2)</f>
        <v>0.43</v>
      </c>
      <c r="W9" s="681"/>
      <c r="X9" s="682"/>
      <c r="Y9" s="682"/>
      <c r="Z9" s="682"/>
      <c r="AA9" s="682"/>
      <c r="AB9" s="682"/>
      <c r="AC9" s="682"/>
      <c r="AD9" s="682"/>
      <c r="AE9" s="682"/>
      <c r="AF9" s="682"/>
      <c r="AG9" s="682" t="s">
        <v>3872</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4007</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188</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4008</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188</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4009</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188</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4010</v>
      </c>
      <c r="C13" s="676" t="s">
        <v>4011</v>
      </c>
      <c r="D13" s="677" t="s">
        <v>182</v>
      </c>
      <c r="E13" s="678">
        <v>30.5</v>
      </c>
      <c r="F13" s="930"/>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3871</v>
      </c>
      <c r="T13" s="681" t="s">
        <v>3871</v>
      </c>
      <c r="U13" s="681">
        <v>0.52649999999999997</v>
      </c>
      <c r="V13" s="681">
        <f>ROUND(E13*U13,2)</f>
        <v>16.059999999999999</v>
      </c>
      <c r="W13" s="681"/>
      <c r="X13" s="682"/>
      <c r="Y13" s="682"/>
      <c r="Z13" s="682"/>
      <c r="AA13" s="682"/>
      <c r="AB13" s="682"/>
      <c r="AC13" s="682"/>
      <c r="AD13" s="682"/>
      <c r="AE13" s="682"/>
      <c r="AF13" s="682"/>
      <c r="AG13" s="682" t="s">
        <v>3872</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4012</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188</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4013</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188</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4014</v>
      </c>
      <c r="C16" s="676" t="s">
        <v>4015</v>
      </c>
      <c r="D16" s="677" t="s">
        <v>182</v>
      </c>
      <c r="E16" s="678">
        <v>54</v>
      </c>
      <c r="F16" s="930"/>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3871</v>
      </c>
      <c r="T16" s="681" t="s">
        <v>3871</v>
      </c>
      <c r="U16" s="681">
        <v>1.1505000000000001</v>
      </c>
      <c r="V16" s="681">
        <f>ROUND(E16*U16,2)</f>
        <v>62.13</v>
      </c>
      <c r="W16" s="681"/>
      <c r="X16" s="682"/>
      <c r="Y16" s="682"/>
      <c r="Z16" s="682"/>
      <c r="AA16" s="682"/>
      <c r="AB16" s="682"/>
      <c r="AC16" s="682"/>
      <c r="AD16" s="682"/>
      <c r="AE16" s="682"/>
      <c r="AF16" s="682"/>
      <c r="AG16" s="682" t="s">
        <v>3872</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4016</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188</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4017</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188</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4018</v>
      </c>
      <c r="C19" s="676" t="s">
        <v>4019</v>
      </c>
      <c r="D19" s="677" t="s">
        <v>182</v>
      </c>
      <c r="E19" s="678">
        <v>54</v>
      </c>
      <c r="F19" s="930"/>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3871</v>
      </c>
      <c r="T19" s="681" t="s">
        <v>3871</v>
      </c>
      <c r="U19" s="681">
        <v>0.375</v>
      </c>
      <c r="V19" s="681">
        <f>ROUND(E19*U19,2)</f>
        <v>20.25</v>
      </c>
      <c r="W19" s="681"/>
      <c r="X19" s="682"/>
      <c r="Y19" s="682"/>
      <c r="Z19" s="682"/>
      <c r="AA19" s="682"/>
      <c r="AB19" s="682"/>
      <c r="AC19" s="682"/>
      <c r="AD19" s="682"/>
      <c r="AE19" s="682"/>
      <c r="AF19" s="682"/>
      <c r="AG19" s="682" t="s">
        <v>3872</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4016</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188</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4017</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188</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4020</v>
      </c>
      <c r="C22" s="676" t="s">
        <v>4021</v>
      </c>
      <c r="D22" s="677" t="s">
        <v>182</v>
      </c>
      <c r="E22" s="678">
        <v>12</v>
      </c>
      <c r="F22" s="930"/>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3871</v>
      </c>
      <c r="T22" s="681" t="s">
        <v>3871</v>
      </c>
      <c r="U22" s="681">
        <v>0.12</v>
      </c>
      <c r="V22" s="681">
        <f>ROUND(E22*U22,2)</f>
        <v>1.44</v>
      </c>
      <c r="W22" s="681"/>
      <c r="X22" s="682"/>
      <c r="Y22" s="682"/>
      <c r="Z22" s="682"/>
      <c r="AA22" s="682"/>
      <c r="AB22" s="682"/>
      <c r="AC22" s="682"/>
      <c r="AD22" s="682"/>
      <c r="AE22" s="682"/>
      <c r="AF22" s="682"/>
      <c r="AG22" s="682" t="s">
        <v>3872</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4022</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188</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4023</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188</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4024</v>
      </c>
      <c r="C25" s="676" t="s">
        <v>4025</v>
      </c>
      <c r="D25" s="677" t="s">
        <v>906</v>
      </c>
      <c r="E25" s="678">
        <v>4</v>
      </c>
      <c r="F25" s="930"/>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3871</v>
      </c>
      <c r="T25" s="681" t="s">
        <v>3871</v>
      </c>
      <c r="U25" s="681">
        <v>0.14299999999999999</v>
      </c>
      <c r="V25" s="681">
        <f>ROUND(E25*U25,2)</f>
        <v>0.56999999999999995</v>
      </c>
      <c r="W25" s="681"/>
      <c r="X25" s="682"/>
      <c r="Y25" s="682"/>
      <c r="Z25" s="682"/>
      <c r="AA25" s="682"/>
      <c r="AB25" s="682"/>
      <c r="AC25" s="682"/>
      <c r="AD25" s="682"/>
      <c r="AE25" s="682"/>
      <c r="AF25" s="682"/>
      <c r="AG25" s="682" t="s">
        <v>3872</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4026</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188</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4027</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188</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3877</v>
      </c>
      <c r="C28" s="676" t="s">
        <v>3878</v>
      </c>
      <c r="D28" s="677" t="s">
        <v>906</v>
      </c>
      <c r="E28" s="678">
        <v>27</v>
      </c>
      <c r="F28" s="930"/>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3871</v>
      </c>
      <c r="T28" s="681" t="s">
        <v>3871</v>
      </c>
      <c r="U28" s="681">
        <v>0.123</v>
      </c>
      <c r="V28" s="681">
        <f>ROUND(E28*U28,2)</f>
        <v>3.32</v>
      </c>
      <c r="W28" s="681"/>
      <c r="X28" s="682"/>
      <c r="Y28" s="682"/>
      <c r="Z28" s="682"/>
      <c r="AA28" s="682"/>
      <c r="AB28" s="682"/>
      <c r="AC28" s="682"/>
      <c r="AD28" s="682"/>
      <c r="AE28" s="682"/>
      <c r="AF28" s="682"/>
      <c r="AG28" s="682" t="s">
        <v>3872</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4028</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188</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4029</v>
      </c>
      <c r="C30" s="676" t="s">
        <v>4030</v>
      </c>
      <c r="D30" s="677" t="s">
        <v>906</v>
      </c>
      <c r="E30" s="678">
        <v>27</v>
      </c>
      <c r="F30" s="930"/>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3871</v>
      </c>
      <c r="T30" s="681" t="s">
        <v>3871</v>
      </c>
      <c r="U30" s="681">
        <v>0.13700000000000001</v>
      </c>
      <c r="V30" s="681">
        <f>ROUND(E30*U30,2)</f>
        <v>3.7</v>
      </c>
      <c r="W30" s="681"/>
      <c r="X30" s="682"/>
      <c r="Y30" s="682"/>
      <c r="Z30" s="682"/>
      <c r="AA30" s="682"/>
      <c r="AB30" s="682"/>
      <c r="AC30" s="682"/>
      <c r="AD30" s="682"/>
      <c r="AE30" s="682"/>
      <c r="AF30" s="682"/>
      <c r="AG30" s="682" t="s">
        <v>3872</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4028</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188</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4031</v>
      </c>
      <c r="C32" s="676" t="s">
        <v>4032</v>
      </c>
      <c r="D32" s="677" t="s">
        <v>225</v>
      </c>
      <c r="E32" s="678">
        <v>126.75</v>
      </c>
      <c r="F32" s="930"/>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3871</v>
      </c>
      <c r="T32" s="681" t="s">
        <v>3871</v>
      </c>
      <c r="U32" s="681">
        <v>0.36799999999999999</v>
      </c>
      <c r="V32" s="681">
        <f>ROUND(E32*U32,2)</f>
        <v>46.64</v>
      </c>
      <c r="W32" s="681"/>
      <c r="X32" s="682"/>
      <c r="Y32" s="682"/>
      <c r="Z32" s="682"/>
      <c r="AA32" s="682"/>
      <c r="AB32" s="682"/>
      <c r="AC32" s="682"/>
      <c r="AD32" s="682"/>
      <c r="AE32" s="682"/>
      <c r="AF32" s="682"/>
      <c r="AG32" s="682" t="s">
        <v>3872</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4033</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188</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4034</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188</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4035</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188</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4036</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188</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4037</v>
      </c>
      <c r="C37" s="676" t="s">
        <v>4038</v>
      </c>
      <c r="D37" s="677" t="s">
        <v>225</v>
      </c>
      <c r="E37" s="678">
        <v>149.6</v>
      </c>
      <c r="F37" s="930"/>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3871</v>
      </c>
      <c r="T37" s="681" t="s">
        <v>3871</v>
      </c>
      <c r="U37" s="681">
        <v>1.0999999999999999E-2</v>
      </c>
      <c r="V37" s="681">
        <f>ROUND(E37*U37,2)</f>
        <v>1.65</v>
      </c>
      <c r="W37" s="681"/>
      <c r="X37" s="682"/>
      <c r="Y37" s="682"/>
      <c r="Z37" s="682"/>
      <c r="AA37" s="682"/>
      <c r="AB37" s="682"/>
      <c r="AC37" s="682"/>
      <c r="AD37" s="682"/>
      <c r="AE37" s="682"/>
      <c r="AF37" s="682"/>
      <c r="AG37" s="682" t="s">
        <v>3872</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4039</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188</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3884</v>
      </c>
      <c r="C39" s="676" t="s">
        <v>3885</v>
      </c>
      <c r="D39" s="677" t="s">
        <v>225</v>
      </c>
      <c r="E39" s="678">
        <v>74.8</v>
      </c>
      <c r="F39" s="930"/>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3871</v>
      </c>
      <c r="T39" s="681" t="s">
        <v>3871</v>
      </c>
      <c r="U39" s="681">
        <v>1.0999999999999999E-2</v>
      </c>
      <c r="V39" s="681">
        <f>ROUND(E39*U39,2)</f>
        <v>0.82</v>
      </c>
      <c r="W39" s="681"/>
      <c r="X39" s="682"/>
      <c r="Y39" s="682"/>
      <c r="Z39" s="682"/>
      <c r="AA39" s="682"/>
      <c r="AB39" s="682"/>
      <c r="AC39" s="682"/>
      <c r="AD39" s="682"/>
      <c r="AE39" s="682"/>
      <c r="AF39" s="682"/>
      <c r="AG39" s="682" t="s">
        <v>3872</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4040</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188</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4041</v>
      </c>
      <c r="C41" s="676" t="s">
        <v>4042</v>
      </c>
      <c r="D41" s="677" t="s">
        <v>225</v>
      </c>
      <c r="E41" s="678">
        <v>74.8</v>
      </c>
      <c r="F41" s="930"/>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3871</v>
      </c>
      <c r="T41" s="681" t="s">
        <v>3871</v>
      </c>
      <c r="U41" s="681">
        <v>0.20200000000000001</v>
      </c>
      <c r="V41" s="681">
        <f>ROUND(E41*U41,2)</f>
        <v>15.11</v>
      </c>
      <c r="W41" s="681"/>
      <c r="X41" s="682"/>
      <c r="Y41" s="682"/>
      <c r="Z41" s="682"/>
      <c r="AA41" s="682"/>
      <c r="AB41" s="682"/>
      <c r="AC41" s="682"/>
      <c r="AD41" s="682"/>
      <c r="AE41" s="682"/>
      <c r="AF41" s="682"/>
      <c r="AG41" s="682" t="s">
        <v>3872</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4043</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188</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4044</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188</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4045</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188</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4046</v>
      </c>
      <c r="C45" s="676" t="s">
        <v>4047</v>
      </c>
      <c r="D45" s="677" t="s">
        <v>182</v>
      </c>
      <c r="E45" s="678">
        <v>84.5</v>
      </c>
      <c r="F45" s="930"/>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3871</v>
      </c>
      <c r="T45" s="681" t="s">
        <v>3871</v>
      </c>
      <c r="U45" s="681">
        <v>9.6000000000000002E-2</v>
      </c>
      <c r="V45" s="681">
        <f>ROUND(E45*U45,2)</f>
        <v>8.11</v>
      </c>
      <c r="W45" s="681"/>
      <c r="X45" s="682"/>
      <c r="Y45" s="682"/>
      <c r="Z45" s="682"/>
      <c r="AA45" s="682"/>
      <c r="AB45" s="682"/>
      <c r="AC45" s="682"/>
      <c r="AD45" s="682"/>
      <c r="AE45" s="682"/>
      <c r="AF45" s="682"/>
      <c r="AG45" s="682" t="s">
        <v>3872</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4016</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188</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4012</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188</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4048</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188</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3891</v>
      </c>
      <c r="C49" s="676" t="s">
        <v>3892</v>
      </c>
      <c r="D49" s="677" t="s">
        <v>422</v>
      </c>
      <c r="E49" s="678">
        <v>134.63999999999999</v>
      </c>
      <c r="F49" s="930"/>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3871</v>
      </c>
      <c r="T49" s="681" t="s">
        <v>3893</v>
      </c>
      <c r="U49" s="681">
        <v>0</v>
      </c>
      <c r="V49" s="681">
        <f>ROUND(E49*U49,2)</f>
        <v>0</v>
      </c>
      <c r="W49" s="681"/>
      <c r="X49" s="682"/>
      <c r="Y49" s="682"/>
      <c r="Z49" s="682"/>
      <c r="AA49" s="682"/>
      <c r="AB49" s="682"/>
      <c r="AC49" s="682"/>
      <c r="AD49" s="682"/>
      <c r="AE49" s="682"/>
      <c r="AF49" s="682"/>
      <c r="AG49" s="682" t="s">
        <v>3872</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4049</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188</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4050</v>
      </c>
      <c r="C51" s="676" t="s">
        <v>4051</v>
      </c>
      <c r="D51" s="677" t="s">
        <v>182</v>
      </c>
      <c r="E51" s="678">
        <v>27.45</v>
      </c>
      <c r="F51" s="930"/>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3912</v>
      </c>
      <c r="T51" s="681" t="s">
        <v>3871</v>
      </c>
      <c r="U51" s="681">
        <v>0.14199999999999999</v>
      </c>
      <c r="V51" s="681">
        <f>ROUND(E51*U51,2)</f>
        <v>3.9</v>
      </c>
      <c r="W51" s="681"/>
      <c r="X51" s="682"/>
      <c r="Y51" s="682"/>
      <c r="Z51" s="682"/>
      <c r="AA51" s="682"/>
      <c r="AB51" s="682"/>
      <c r="AC51" s="682"/>
      <c r="AD51" s="682"/>
      <c r="AE51" s="682"/>
      <c r="AF51" s="682"/>
      <c r="AG51" s="682" t="s">
        <v>3872</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4052</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188</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4053</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188</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4054</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188</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3867</v>
      </c>
      <c r="B55" s="667" t="s">
        <v>206</v>
      </c>
      <c r="C55" s="668" t="s">
        <v>3836</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3868</v>
      </c>
    </row>
    <row r="56" spans="1:60" outlineLevel="1">
      <c r="A56" s="674">
        <v>16</v>
      </c>
      <c r="B56" s="675" t="s">
        <v>4055</v>
      </c>
      <c r="C56" s="676" t="s">
        <v>4056</v>
      </c>
      <c r="D56" s="677" t="s">
        <v>182</v>
      </c>
      <c r="E56" s="678">
        <v>84.5</v>
      </c>
      <c r="F56" s="930"/>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3871</v>
      </c>
      <c r="T56" s="681" t="s">
        <v>3871</v>
      </c>
      <c r="U56" s="681">
        <v>1.6E-2</v>
      </c>
      <c r="V56" s="681">
        <f>ROUND(E56*U56,2)</f>
        <v>1.35</v>
      </c>
      <c r="W56" s="681"/>
      <c r="X56" s="682"/>
      <c r="Y56" s="682"/>
      <c r="Z56" s="682"/>
      <c r="AA56" s="682"/>
      <c r="AB56" s="682"/>
      <c r="AC56" s="682"/>
      <c r="AD56" s="682"/>
      <c r="AE56" s="682"/>
      <c r="AF56" s="682"/>
      <c r="AG56" s="682" t="s">
        <v>3872</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4016</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188</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4012</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188</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4057</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188</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4058</v>
      </c>
      <c r="C60" s="676" t="s">
        <v>4059</v>
      </c>
      <c r="D60" s="677" t="s">
        <v>182</v>
      </c>
      <c r="E60" s="678">
        <v>54</v>
      </c>
      <c r="F60" s="930"/>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3871</v>
      </c>
      <c r="T60" s="681" t="s">
        <v>3871</v>
      </c>
      <c r="U60" s="681">
        <v>1.9E-2</v>
      </c>
      <c r="V60" s="681">
        <f>ROUND(E60*U60,2)</f>
        <v>1.03</v>
      </c>
      <c r="W60" s="681"/>
      <c r="X60" s="682"/>
      <c r="Y60" s="682"/>
      <c r="Z60" s="682"/>
      <c r="AA60" s="682"/>
      <c r="AB60" s="682"/>
      <c r="AC60" s="682"/>
      <c r="AD60" s="682"/>
      <c r="AE60" s="682"/>
      <c r="AF60" s="682"/>
      <c r="AG60" s="682" t="s">
        <v>3872</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4016</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188</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4060</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188</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4061</v>
      </c>
      <c r="C63" s="676" t="s">
        <v>4062</v>
      </c>
      <c r="D63" s="677" t="s">
        <v>182</v>
      </c>
      <c r="E63" s="678">
        <v>54</v>
      </c>
      <c r="F63" s="930"/>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3871</v>
      </c>
      <c r="T63" s="681" t="s">
        <v>3871</v>
      </c>
      <c r="U63" s="681">
        <v>6.4000000000000001E-2</v>
      </c>
      <c r="V63" s="681">
        <f>ROUND(E63*U63,2)</f>
        <v>3.46</v>
      </c>
      <c r="W63" s="681"/>
      <c r="X63" s="682"/>
      <c r="Y63" s="682"/>
      <c r="Z63" s="682"/>
      <c r="AA63" s="682"/>
      <c r="AB63" s="682"/>
      <c r="AC63" s="682"/>
      <c r="AD63" s="682"/>
      <c r="AE63" s="682"/>
      <c r="AF63" s="682"/>
      <c r="AG63" s="682" t="s">
        <v>3872</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4016</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188</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4063</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188</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3918</v>
      </c>
      <c r="C66" s="676" t="s">
        <v>3919</v>
      </c>
      <c r="D66" s="677" t="s">
        <v>182</v>
      </c>
      <c r="E66" s="678">
        <v>12</v>
      </c>
      <c r="F66" s="930"/>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3871</v>
      </c>
      <c r="T66" s="681" t="s">
        <v>3871</v>
      </c>
      <c r="U66" s="681">
        <v>2E-3</v>
      </c>
      <c r="V66" s="681">
        <f>ROUND(E66*U66,2)</f>
        <v>0.02</v>
      </c>
      <c r="W66" s="681"/>
      <c r="X66" s="682"/>
      <c r="Y66" s="682"/>
      <c r="Z66" s="682"/>
      <c r="AA66" s="682"/>
      <c r="AB66" s="682"/>
      <c r="AC66" s="682"/>
      <c r="AD66" s="682"/>
      <c r="AE66" s="682"/>
      <c r="AF66" s="682"/>
      <c r="AG66" s="682" t="s">
        <v>3872</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4064</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188</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4065</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188</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3920</v>
      </c>
      <c r="C69" s="676" t="s">
        <v>3921</v>
      </c>
      <c r="D69" s="677" t="s">
        <v>182</v>
      </c>
      <c r="E69" s="678">
        <v>54</v>
      </c>
      <c r="F69" s="930"/>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3871</v>
      </c>
      <c r="T69" s="681" t="s">
        <v>3871</v>
      </c>
      <c r="U69" s="681">
        <v>6.4000000000000001E-2</v>
      </c>
      <c r="V69" s="681">
        <f>ROUND(E69*U69,2)</f>
        <v>3.46</v>
      </c>
      <c r="W69" s="681"/>
      <c r="X69" s="682"/>
      <c r="Y69" s="682"/>
      <c r="Z69" s="682"/>
      <c r="AA69" s="682"/>
      <c r="AB69" s="682"/>
      <c r="AC69" s="682"/>
      <c r="AD69" s="682"/>
      <c r="AE69" s="682"/>
      <c r="AF69" s="682"/>
      <c r="AG69" s="682" t="s">
        <v>3872</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4016</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188</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4063</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188</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3922</v>
      </c>
      <c r="C72" s="676" t="s">
        <v>3923</v>
      </c>
      <c r="D72" s="677" t="s">
        <v>182</v>
      </c>
      <c r="E72" s="678">
        <v>30.5</v>
      </c>
      <c r="F72" s="930"/>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3871</v>
      </c>
      <c r="T72" s="681" t="s">
        <v>3871</v>
      </c>
      <c r="U72" s="681">
        <v>0.442</v>
      </c>
      <c r="V72" s="681">
        <f>ROUND(E72*U72,2)</f>
        <v>13.48</v>
      </c>
      <c r="W72" s="681"/>
      <c r="X72" s="682"/>
      <c r="Y72" s="682"/>
      <c r="Z72" s="682"/>
      <c r="AA72" s="682"/>
      <c r="AB72" s="682"/>
      <c r="AC72" s="682"/>
      <c r="AD72" s="682"/>
      <c r="AE72" s="682"/>
      <c r="AF72" s="682"/>
      <c r="AG72" s="682" t="s">
        <v>3872</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4012</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188</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4013</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188</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4066</v>
      </c>
      <c r="C75" s="676" t="s">
        <v>4067</v>
      </c>
      <c r="D75" s="677" t="s">
        <v>182</v>
      </c>
      <c r="E75" s="678">
        <v>3.05</v>
      </c>
      <c r="F75" s="930"/>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3912</v>
      </c>
      <c r="T75" s="681" t="s">
        <v>3871</v>
      </c>
      <c r="U75" s="681">
        <v>0</v>
      </c>
      <c r="V75" s="681">
        <f>ROUND(E75*U75,2)</f>
        <v>0</v>
      </c>
      <c r="W75" s="681"/>
      <c r="X75" s="682"/>
      <c r="Y75" s="682"/>
      <c r="Z75" s="682"/>
      <c r="AA75" s="682"/>
      <c r="AB75" s="682"/>
      <c r="AC75" s="682"/>
      <c r="AD75" s="682"/>
      <c r="AE75" s="682"/>
      <c r="AF75" s="682"/>
      <c r="AG75" s="682" t="s">
        <v>3903</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4007</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188</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4008</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188</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4009</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188</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3867</v>
      </c>
      <c r="B79" s="667" t="s">
        <v>229</v>
      </c>
      <c r="C79" s="668" t="s">
        <v>3837</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3868</v>
      </c>
    </row>
    <row r="80" spans="1:60" outlineLevel="1">
      <c r="A80" s="688">
        <v>23</v>
      </c>
      <c r="B80" s="689" t="s">
        <v>3961</v>
      </c>
      <c r="C80" s="690" t="s">
        <v>3962</v>
      </c>
      <c r="D80" s="691" t="s">
        <v>906</v>
      </c>
      <c r="E80" s="692">
        <v>27</v>
      </c>
      <c r="F80" s="931"/>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3871</v>
      </c>
      <c r="T80" s="681" t="s">
        <v>3871</v>
      </c>
      <c r="U80" s="681">
        <v>0.113</v>
      </c>
      <c r="V80" s="681">
        <f>ROUND(E80*U80,2)</f>
        <v>3.05</v>
      </c>
      <c r="W80" s="681"/>
      <c r="X80" s="682"/>
      <c r="Y80" s="682"/>
      <c r="Z80" s="682"/>
      <c r="AA80" s="682"/>
      <c r="AB80" s="682"/>
      <c r="AC80" s="682"/>
      <c r="AD80" s="682"/>
      <c r="AE80" s="682"/>
      <c r="AF80" s="682"/>
      <c r="AG80" s="682" t="s">
        <v>3872</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4068</v>
      </c>
      <c r="C81" s="676" t="s">
        <v>4069</v>
      </c>
      <c r="D81" s="677" t="s">
        <v>906</v>
      </c>
      <c r="E81" s="678">
        <v>4</v>
      </c>
      <c r="F81" s="930"/>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3871</v>
      </c>
      <c r="T81" s="681" t="s">
        <v>3871</v>
      </c>
      <c r="U81" s="681">
        <v>0.16200000000000001</v>
      </c>
      <c r="V81" s="681">
        <f>ROUND(E81*U81,2)</f>
        <v>0.65</v>
      </c>
      <c r="W81" s="681"/>
      <c r="X81" s="682"/>
      <c r="Y81" s="682"/>
      <c r="Z81" s="682"/>
      <c r="AA81" s="682"/>
      <c r="AB81" s="682"/>
      <c r="AC81" s="682"/>
      <c r="AD81" s="682"/>
      <c r="AE81" s="682"/>
      <c r="AF81" s="682"/>
      <c r="AG81" s="682" t="s">
        <v>3872</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4026</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188</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4027</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188</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3965</v>
      </c>
      <c r="C84" s="676" t="s">
        <v>3966</v>
      </c>
      <c r="D84" s="677" t="s">
        <v>906</v>
      </c>
      <c r="E84" s="678">
        <v>27</v>
      </c>
      <c r="F84" s="930"/>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3871</v>
      </c>
      <c r="T84" s="681" t="s">
        <v>3871</v>
      </c>
      <c r="U84" s="681">
        <v>0.27200000000000002</v>
      </c>
      <c r="V84" s="681">
        <f>ROUND(E84*U84,2)</f>
        <v>7.34</v>
      </c>
      <c r="W84" s="681"/>
      <c r="X84" s="682"/>
      <c r="Y84" s="682"/>
      <c r="Z84" s="682"/>
      <c r="AA84" s="682"/>
      <c r="AB84" s="682"/>
      <c r="AC84" s="682"/>
      <c r="AD84" s="682"/>
      <c r="AE84" s="682"/>
      <c r="AF84" s="682"/>
      <c r="AG84" s="682" t="s">
        <v>3872</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4028</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188</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3967</v>
      </c>
      <c r="C86" s="676" t="s">
        <v>3968</v>
      </c>
      <c r="D86" s="677" t="s">
        <v>906</v>
      </c>
      <c r="E86" s="678">
        <v>48</v>
      </c>
      <c r="F86" s="930"/>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3871</v>
      </c>
      <c r="T86" s="681" t="s">
        <v>3871</v>
      </c>
      <c r="U86" s="681">
        <v>3.6999999999999998E-2</v>
      </c>
      <c r="V86" s="681">
        <f>ROUND(E86*U86,2)</f>
        <v>1.78</v>
      </c>
      <c r="W86" s="681"/>
      <c r="X86" s="682"/>
      <c r="Y86" s="682"/>
      <c r="Z86" s="682"/>
      <c r="AA86" s="682"/>
      <c r="AB86" s="682"/>
      <c r="AC86" s="682"/>
      <c r="AD86" s="682"/>
      <c r="AE86" s="682"/>
      <c r="AF86" s="682"/>
      <c r="AG86" s="682" t="s">
        <v>3872</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4070</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188</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4071</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188</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4072</v>
      </c>
      <c r="C89" s="676" t="s">
        <v>4073</v>
      </c>
      <c r="D89" s="677" t="s">
        <v>182</v>
      </c>
      <c r="E89" s="678">
        <v>27.45</v>
      </c>
      <c r="F89" s="930"/>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3871</v>
      </c>
      <c r="T89" s="681" t="s">
        <v>3871</v>
      </c>
      <c r="U89" s="681">
        <v>0.115</v>
      </c>
      <c r="V89" s="681">
        <f>ROUND(E89*U89,2)</f>
        <v>3.16</v>
      </c>
      <c r="W89" s="681"/>
      <c r="X89" s="682"/>
      <c r="Y89" s="682"/>
      <c r="Z89" s="682"/>
      <c r="AA89" s="682"/>
      <c r="AB89" s="682"/>
      <c r="AC89" s="682"/>
      <c r="AD89" s="682"/>
      <c r="AE89" s="682"/>
      <c r="AF89" s="682"/>
      <c r="AG89" s="682" t="s">
        <v>3872</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4052</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188</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4053</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188</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4054</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188</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3980</v>
      </c>
      <c r="C93" s="676" t="s">
        <v>3981</v>
      </c>
      <c r="D93" s="677" t="s">
        <v>182</v>
      </c>
      <c r="E93" s="678">
        <v>2.754</v>
      </c>
      <c r="F93" s="930"/>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3912</v>
      </c>
      <c r="T93" s="681" t="s">
        <v>3871</v>
      </c>
      <c r="U93" s="681">
        <v>0</v>
      </c>
      <c r="V93" s="681">
        <f>ROUND(E93*U93,2)</f>
        <v>0</v>
      </c>
      <c r="W93" s="681"/>
      <c r="X93" s="682"/>
      <c r="Y93" s="682"/>
      <c r="Z93" s="682"/>
      <c r="AA93" s="682"/>
      <c r="AB93" s="682"/>
      <c r="AC93" s="682"/>
      <c r="AD93" s="682"/>
      <c r="AE93" s="682"/>
      <c r="AF93" s="682"/>
      <c r="AG93" s="682" t="s">
        <v>3903</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4074</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188</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3867</v>
      </c>
      <c r="B95" s="667" t="s">
        <v>796</v>
      </c>
      <c r="C95" s="668" t="s">
        <v>3838</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3868</v>
      </c>
    </row>
    <row r="96" spans="1:60" outlineLevel="1">
      <c r="A96" s="674">
        <v>29</v>
      </c>
      <c r="B96" s="675" t="s">
        <v>4075</v>
      </c>
      <c r="C96" s="676" t="s">
        <v>4076</v>
      </c>
      <c r="D96" s="677" t="s">
        <v>422</v>
      </c>
      <c r="E96" s="678">
        <v>28.628609999999998</v>
      </c>
      <c r="F96" s="930"/>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3871</v>
      </c>
      <c r="T96" s="681" t="s">
        <v>3871</v>
      </c>
      <c r="U96" s="681">
        <v>1.6E-2</v>
      </c>
      <c r="V96" s="681">
        <f>ROUND(E96*U96,2)</f>
        <v>0.46</v>
      </c>
      <c r="W96" s="681"/>
      <c r="X96" s="682"/>
      <c r="Y96" s="682"/>
      <c r="Z96" s="682"/>
      <c r="AA96" s="682"/>
      <c r="AB96" s="682"/>
      <c r="AC96" s="682"/>
      <c r="AD96" s="682"/>
      <c r="AE96" s="682"/>
      <c r="AF96" s="682"/>
      <c r="AG96" s="682" t="s">
        <v>3985</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3986</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188</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4077</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188</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4078</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188</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3867</v>
      </c>
      <c r="B100" s="667" t="s">
        <v>3839</v>
      </c>
      <c r="C100" s="668" t="s">
        <v>3840</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3868</v>
      </c>
    </row>
    <row r="101" spans="1:60" outlineLevel="1">
      <c r="A101" s="674">
        <v>30</v>
      </c>
      <c r="B101" s="675" t="s">
        <v>3989</v>
      </c>
      <c r="C101" s="676" t="s">
        <v>3990</v>
      </c>
      <c r="D101" s="677" t="s">
        <v>422</v>
      </c>
      <c r="E101" s="678">
        <v>26.481249999999999</v>
      </c>
      <c r="F101" s="930"/>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3871</v>
      </c>
      <c r="T101" s="681" t="s">
        <v>3871</v>
      </c>
      <c r="U101" s="681">
        <v>0.01</v>
      </c>
      <c r="V101" s="681">
        <f>ROUND(E101*U101,2)</f>
        <v>0.26</v>
      </c>
      <c r="W101" s="681"/>
      <c r="X101" s="682"/>
      <c r="Y101" s="682"/>
      <c r="Z101" s="682"/>
      <c r="AA101" s="682"/>
      <c r="AB101" s="682"/>
      <c r="AC101" s="682"/>
      <c r="AD101" s="682"/>
      <c r="AE101" s="682"/>
      <c r="AF101" s="682"/>
      <c r="AG101" s="682" t="s">
        <v>3872</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3992</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188</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4079</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188</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4080</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188</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3995</v>
      </c>
      <c r="C105" s="676" t="s">
        <v>3996</v>
      </c>
      <c r="D105" s="677" t="s">
        <v>422</v>
      </c>
      <c r="E105" s="678">
        <v>26.481249999999999</v>
      </c>
      <c r="F105" s="930"/>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3871</v>
      </c>
      <c r="T105" s="681" t="s">
        <v>3871</v>
      </c>
      <c r="U105" s="681">
        <v>0</v>
      </c>
      <c r="V105" s="681">
        <f>ROUND(E105*U105,2)</f>
        <v>0</v>
      </c>
      <c r="W105" s="681"/>
      <c r="X105" s="682"/>
      <c r="Y105" s="682"/>
      <c r="Z105" s="682"/>
      <c r="AA105" s="682"/>
      <c r="AB105" s="682"/>
      <c r="AC105" s="682"/>
      <c r="AD105" s="682"/>
      <c r="AE105" s="682"/>
      <c r="AF105" s="682"/>
      <c r="AG105" s="682" t="s">
        <v>3872</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3992</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188</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4079</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188</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4080</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188</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4081</v>
      </c>
      <c r="C109" s="676" t="s">
        <v>4082</v>
      </c>
      <c r="D109" s="677" t="s">
        <v>422</v>
      </c>
      <c r="E109" s="678">
        <v>115.6425</v>
      </c>
      <c r="F109" s="930"/>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3871</v>
      </c>
      <c r="T109" s="681" t="s">
        <v>3871</v>
      </c>
      <c r="U109" s="681">
        <v>0.85799999999999998</v>
      </c>
      <c r="V109" s="681">
        <f>ROUND(E109*U109,2)</f>
        <v>99.22</v>
      </c>
      <c r="W109" s="681"/>
      <c r="X109" s="682"/>
      <c r="Y109" s="682"/>
      <c r="Z109" s="682"/>
      <c r="AA109" s="682"/>
      <c r="AB109" s="682"/>
      <c r="AC109" s="682"/>
      <c r="AD109" s="682"/>
      <c r="AE109" s="682"/>
      <c r="AF109" s="682"/>
      <c r="AG109" s="682" t="s">
        <v>3872</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4083</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188</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4084</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188</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4085</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188</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3998</v>
      </c>
      <c r="C113" s="676" t="s">
        <v>3999</v>
      </c>
      <c r="D113" s="677" t="s">
        <v>422</v>
      </c>
      <c r="E113" s="678">
        <v>26.481249999999999</v>
      </c>
      <c r="F113" s="930"/>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3871</v>
      </c>
      <c r="T113" s="681" t="s">
        <v>4000</v>
      </c>
      <c r="U113" s="681">
        <v>0</v>
      </c>
      <c r="V113" s="681">
        <f>ROUND(E113*U113,2)</f>
        <v>0</v>
      </c>
      <c r="W113" s="681"/>
      <c r="X113" s="682"/>
      <c r="Y113" s="682"/>
      <c r="Z113" s="682"/>
      <c r="AA113" s="682"/>
      <c r="AB113" s="682"/>
      <c r="AC113" s="682"/>
      <c r="AD113" s="682"/>
      <c r="AE113" s="682"/>
      <c r="AF113" s="682"/>
      <c r="AG113" s="682" t="s">
        <v>3872</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3992</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188</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4079</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188</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4080</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188</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3817</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4001</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4" t="s">
        <v>4002</v>
      </c>
      <c r="B121" s="1064"/>
      <c r="C121" s="1065"/>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5"/>
      <c r="B122" s="1046"/>
      <c r="C122" s="1047"/>
      <c r="D122" s="1046"/>
      <c r="E122" s="1046"/>
      <c r="F122" s="1046"/>
      <c r="G122" s="1048"/>
      <c r="H122" s="661"/>
      <c r="I122" s="661"/>
      <c r="J122" s="661"/>
      <c r="K122" s="661"/>
      <c r="L122" s="661"/>
      <c r="M122" s="661"/>
      <c r="N122" s="661"/>
      <c r="O122" s="661"/>
      <c r="P122" s="661"/>
      <c r="Q122" s="661"/>
      <c r="R122" s="661"/>
      <c r="S122" s="661"/>
      <c r="T122" s="661"/>
      <c r="U122" s="661"/>
      <c r="V122" s="661"/>
      <c r="W122" s="661"/>
      <c r="AG122" s="546" t="s">
        <v>4003</v>
      </c>
    </row>
    <row r="123" spans="1:60">
      <c r="A123" s="1049"/>
      <c r="B123" s="1050"/>
      <c r="C123" s="1051"/>
      <c r="D123" s="1050"/>
      <c r="E123" s="1050"/>
      <c r="F123" s="1050"/>
      <c r="G123" s="1052"/>
      <c r="H123" s="661"/>
      <c r="I123" s="661"/>
      <c r="J123" s="661"/>
      <c r="K123" s="661"/>
      <c r="L123" s="661"/>
      <c r="M123" s="661"/>
      <c r="N123" s="661"/>
      <c r="O123" s="661"/>
      <c r="P123" s="661"/>
      <c r="Q123" s="661"/>
      <c r="R123" s="661"/>
      <c r="S123" s="661"/>
      <c r="T123" s="661"/>
      <c r="U123" s="661"/>
      <c r="V123" s="661"/>
      <c r="W123" s="661"/>
    </row>
    <row r="124" spans="1:60">
      <c r="A124" s="1049"/>
      <c r="B124" s="1050"/>
      <c r="C124" s="1051"/>
      <c r="D124" s="1050"/>
      <c r="E124" s="1050"/>
      <c r="F124" s="1050"/>
      <c r="G124" s="1052"/>
      <c r="H124" s="661"/>
      <c r="I124" s="661"/>
      <c r="J124" s="661"/>
      <c r="K124" s="661"/>
      <c r="L124" s="661"/>
      <c r="M124" s="661"/>
      <c r="N124" s="661"/>
      <c r="O124" s="661"/>
      <c r="P124" s="661"/>
      <c r="Q124" s="661"/>
      <c r="R124" s="661"/>
      <c r="S124" s="661"/>
      <c r="T124" s="661"/>
      <c r="U124" s="661"/>
      <c r="V124" s="661"/>
      <c r="W124" s="661"/>
    </row>
    <row r="125" spans="1:60">
      <c r="A125" s="1049"/>
      <c r="B125" s="1050"/>
      <c r="C125" s="1051"/>
      <c r="D125" s="1050"/>
      <c r="E125" s="1050"/>
      <c r="F125" s="1050"/>
      <c r="G125" s="1052"/>
      <c r="H125" s="661"/>
      <c r="I125" s="661"/>
      <c r="J125" s="661"/>
      <c r="K125" s="661"/>
      <c r="L125" s="661"/>
      <c r="M125" s="661"/>
      <c r="N125" s="661"/>
      <c r="O125" s="661"/>
      <c r="P125" s="661"/>
      <c r="Q125" s="661"/>
      <c r="R125" s="661"/>
      <c r="S125" s="661"/>
      <c r="T125" s="661"/>
      <c r="U125" s="661"/>
      <c r="V125" s="661"/>
      <c r="W125" s="661"/>
    </row>
    <row r="126" spans="1:60">
      <c r="A126" s="1053"/>
      <c r="B126" s="1054"/>
      <c r="C126" s="1055"/>
      <c r="D126" s="1054"/>
      <c r="E126" s="1054"/>
      <c r="F126" s="1054"/>
      <c r="G126" s="1056"/>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4004</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4" t="s">
        <v>121</v>
      </c>
      <c r="H1" s="984"/>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89" t="s">
        <v>2642</v>
      </c>
      <c r="F9" s="990"/>
      <c r="G9" s="990"/>
      <c r="H9" s="990"/>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78" t="s">
        <v>5</v>
      </c>
      <c r="F24" s="978"/>
      <c r="G24" s="978"/>
      <c r="H24" s="978"/>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7" t="str">
        <f>E7</f>
        <v>Výstavba poloprovozního objektu H2</v>
      </c>
      <c r="F45" s="988"/>
      <c r="G45" s="988"/>
      <c r="H45" s="988"/>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89" t="str">
        <f>E9</f>
        <v>RAV8610 - D.2.2 Přeložka horkovodu</v>
      </c>
      <c r="F47" s="990"/>
      <c r="G47" s="990"/>
      <c r="H47" s="990"/>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78" t="str">
        <f>E21</f>
        <v>RAVAL projekt v.o.s.</v>
      </c>
      <c r="K51" s="209"/>
    </row>
    <row r="52" spans="2:47" s="933" customFormat="1" ht="14.45" customHeight="1">
      <c r="B52" s="207"/>
      <c r="C52" s="936" t="s">
        <v>28</v>
      </c>
      <c r="D52" s="937"/>
      <c r="E52" s="937"/>
      <c r="F52" s="210" t="str">
        <f>IF(E18="","",E18)</f>
        <v/>
      </c>
      <c r="G52" s="937"/>
      <c r="H52" s="937"/>
      <c r="I52" s="937"/>
      <c r="J52" s="979"/>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0" t="str">
        <f>E7</f>
        <v>Výstavba poloprovozního objektu H2</v>
      </c>
      <c r="F68" s="981"/>
      <c r="G68" s="981"/>
      <c r="H68" s="981"/>
      <c r="L68" s="207"/>
    </row>
    <row r="69" spans="2:63" s="933" customFormat="1" ht="14.45" customHeight="1">
      <c r="B69" s="207"/>
      <c r="C69" s="932" t="s">
        <v>126</v>
      </c>
      <c r="L69" s="207"/>
    </row>
    <row r="70" spans="2:63" s="933" customFormat="1" ht="17.25" customHeight="1">
      <c r="B70" s="207"/>
      <c r="E70" s="982" t="str">
        <f>E9</f>
        <v>RAV8610 - D.2.2 Přeložka horkovodu</v>
      </c>
      <c r="F70" s="983"/>
      <c r="G70" s="983"/>
      <c r="H70" s="983"/>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222</v>
      </c>
      <c r="F80" s="284" t="s">
        <v>1155</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2643</v>
      </c>
      <c r="F81" s="288" t="s">
        <v>2644</v>
      </c>
      <c r="G81" s="289" t="s">
        <v>194</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2645</v>
      </c>
    </row>
    <row r="82" spans="2:65" s="933"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2994</v>
      </c>
      <c r="D3" s="91" t="s">
        <v>2882</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2995</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2996</v>
      </c>
      <c r="G3" s="117" t="s">
        <v>53</v>
      </c>
      <c r="H3" s="118" t="s">
        <v>49</v>
      </c>
      <c r="I3" s="118" t="s">
        <v>2997</v>
      </c>
      <c r="J3" s="119" t="s">
        <v>163</v>
      </c>
      <c r="K3" s="117" t="s">
        <v>164</v>
      </c>
      <c r="L3" s="116" t="s">
        <v>2998</v>
      </c>
      <c r="M3" s="116" t="s">
        <v>2999</v>
      </c>
      <c r="N3" s="116" t="s">
        <v>3000</v>
      </c>
      <c r="O3" s="116" t="s">
        <v>3001</v>
      </c>
      <c r="P3" s="116" t="s">
        <v>2994</v>
      </c>
      <c r="Q3" s="116" t="s">
        <v>3002</v>
      </c>
      <c r="R3" s="116" t="s">
        <v>2882</v>
      </c>
      <c r="S3" s="116" t="s">
        <v>3003</v>
      </c>
      <c r="T3" s="116" t="s">
        <v>2884</v>
      </c>
      <c r="U3" s="116" t="s">
        <v>2820</v>
      </c>
      <c r="V3" s="116" t="s">
        <v>38</v>
      </c>
      <c r="W3" s="116" t="s">
        <v>44</v>
      </c>
      <c r="X3" s="119" t="s">
        <v>3004</v>
      </c>
      <c r="Y3" s="118" t="s">
        <v>2839</v>
      </c>
      <c r="Z3" s="118" t="s">
        <v>3005</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3615</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3311</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3008</v>
      </c>
      <c r="B7" s="145" t="s">
        <v>3009</v>
      </c>
      <c r="C7" s="145" t="s">
        <v>3010</v>
      </c>
      <c r="D7" s="145" t="s">
        <v>3011</v>
      </c>
      <c r="E7" s="145" t="s">
        <v>3012</v>
      </c>
      <c r="F7" s="146">
        <v>1</v>
      </c>
      <c r="G7" s="147" t="s">
        <v>3029</v>
      </c>
      <c r="H7" s="148" t="s">
        <v>3359</v>
      </c>
      <c r="I7" s="148" t="s">
        <v>3360</v>
      </c>
      <c r="J7" s="149" t="s">
        <v>3361</v>
      </c>
      <c r="K7" s="147" t="s">
        <v>906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3016</v>
      </c>
      <c r="Z7" s="148" t="s">
        <v>3315</v>
      </c>
    </row>
    <row r="8" spans="1:26" s="145" customFormat="1" ht="24" outlineLevel="2">
      <c r="F8" s="146">
        <v>2</v>
      </c>
      <c r="G8" s="147" t="s">
        <v>3029</v>
      </c>
      <c r="H8" s="148" t="s">
        <v>3362</v>
      </c>
      <c r="I8" s="148" t="s">
        <v>3363</v>
      </c>
      <c r="J8" s="149" t="s">
        <v>3364</v>
      </c>
      <c r="K8" s="147" t="s">
        <v>906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3016</v>
      </c>
      <c r="Z8" s="148" t="s">
        <v>3315</v>
      </c>
    </row>
    <row r="9" spans="1:26" s="145" customFormat="1" ht="36" outlineLevel="2">
      <c r="F9" s="146">
        <v>3</v>
      </c>
      <c r="G9" s="147" t="s">
        <v>3029</v>
      </c>
      <c r="H9" s="148" t="s">
        <v>3312</v>
      </c>
      <c r="I9" s="148" t="s">
        <v>3313</v>
      </c>
      <c r="J9" s="149" t="s">
        <v>3314</v>
      </c>
      <c r="K9" s="147" t="s">
        <v>225</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3016</v>
      </c>
      <c r="Z9" s="148" t="s">
        <v>3315</v>
      </c>
    </row>
    <row r="10" spans="1:26" s="145" customFormat="1" ht="24" outlineLevel="2">
      <c r="F10" s="146">
        <v>4</v>
      </c>
      <c r="G10" s="147" t="s">
        <v>3029</v>
      </c>
      <c r="H10" s="148" t="s">
        <v>3616</v>
      </c>
      <c r="I10" s="148" t="s">
        <v>3617</v>
      </c>
      <c r="J10" s="149" t="s">
        <v>3618</v>
      </c>
      <c r="K10" s="147" t="s">
        <v>225</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3016</v>
      </c>
      <c r="Z10" s="148" t="s">
        <v>3315</v>
      </c>
    </row>
    <row r="11" spans="1:26" s="145" customFormat="1" ht="24" outlineLevel="2">
      <c r="F11" s="146">
        <v>5</v>
      </c>
      <c r="G11" s="147" t="s">
        <v>3029</v>
      </c>
      <c r="H11" s="148" t="s">
        <v>3324</v>
      </c>
      <c r="I11" s="148" t="s">
        <v>279</v>
      </c>
      <c r="J11" s="149" t="s">
        <v>3619</v>
      </c>
      <c r="K11" s="147" t="s">
        <v>225</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3016</v>
      </c>
      <c r="Z11" s="148" t="s">
        <v>3315</v>
      </c>
    </row>
    <row r="12" spans="1:26" s="145" customFormat="1" ht="24" outlineLevel="2">
      <c r="F12" s="146">
        <v>10</v>
      </c>
      <c r="G12" s="147" t="s">
        <v>3029</v>
      </c>
      <c r="H12" s="148" t="s">
        <v>3341</v>
      </c>
      <c r="I12" s="148" t="s">
        <v>294</v>
      </c>
      <c r="J12" s="149" t="s">
        <v>3620</v>
      </c>
      <c r="K12" s="147" t="s">
        <v>225</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3016</v>
      </c>
      <c r="Z12" s="148" t="s">
        <v>3315</v>
      </c>
    </row>
    <row r="13" spans="1:26" s="145" customFormat="1" ht="24" outlineLevel="2">
      <c r="F13" s="146">
        <v>11</v>
      </c>
      <c r="G13" s="147" t="s">
        <v>3029</v>
      </c>
      <c r="H13" s="148" t="s">
        <v>3347</v>
      </c>
      <c r="I13" s="148" t="s">
        <v>3348</v>
      </c>
      <c r="J13" s="149" t="s">
        <v>3621</v>
      </c>
      <c r="K13" s="147" t="s">
        <v>225</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3016</v>
      </c>
      <c r="Z13" s="148" t="s">
        <v>3315</v>
      </c>
    </row>
    <row r="14" spans="1:26" s="145" customFormat="1" ht="12" outlineLevel="2">
      <c r="F14" s="146">
        <v>12</v>
      </c>
      <c r="G14" s="147" t="s">
        <v>3029</v>
      </c>
      <c r="H14" s="148" t="s">
        <v>3353</v>
      </c>
      <c r="I14" s="148" t="s">
        <v>414</v>
      </c>
      <c r="J14" s="149" t="s">
        <v>3354</v>
      </c>
      <c r="K14" s="147" t="s">
        <v>225</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3016</v>
      </c>
      <c r="Z14" s="148" t="s">
        <v>3315</v>
      </c>
    </row>
    <row r="15" spans="1:26" s="145" customFormat="1" ht="24" outlineLevel="2">
      <c r="F15" s="146">
        <v>16</v>
      </c>
      <c r="G15" s="147" t="s">
        <v>3029</v>
      </c>
      <c r="H15" s="148" t="s">
        <v>3355</v>
      </c>
      <c r="I15" s="148" t="s">
        <v>426</v>
      </c>
      <c r="J15" s="149" t="s">
        <v>3622</v>
      </c>
      <c r="K15" s="147" t="s">
        <v>225</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3016</v>
      </c>
      <c r="Z15" s="148" t="s">
        <v>3315</v>
      </c>
    </row>
    <row r="16" spans="1:26" outlineLevel="2">
      <c r="P16" s="804"/>
    </row>
    <row r="17" spans="6:26" s="136" customFormat="1" ht="16.5" customHeight="1" outlineLevel="1">
      <c r="F17" s="137"/>
      <c r="G17" s="121"/>
      <c r="H17" s="138"/>
      <c r="I17" s="138"/>
      <c r="J17" s="138" t="s">
        <v>3365</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3029</v>
      </c>
      <c r="H18" s="148" t="s">
        <v>3366</v>
      </c>
      <c r="I18" s="148" t="s">
        <v>3367</v>
      </c>
      <c r="J18" s="149" t="s">
        <v>3623</v>
      </c>
      <c r="K18" s="147" t="s">
        <v>225</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3016</v>
      </c>
      <c r="Z18" s="148" t="s">
        <v>3369</v>
      </c>
    </row>
    <row r="19" spans="6:26" outlineLevel="2">
      <c r="P19" s="804"/>
    </row>
    <row r="20" spans="6:26" s="136" customFormat="1" ht="16.5" customHeight="1" outlineLevel="1">
      <c r="F20" s="137"/>
      <c r="G20" s="121"/>
      <c r="H20" s="138"/>
      <c r="I20" s="138"/>
      <c r="J20" s="138" t="s">
        <v>3371</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3029</v>
      </c>
      <c r="H21" s="148" t="s">
        <v>3380</v>
      </c>
      <c r="I21" s="148" t="s">
        <v>3381</v>
      </c>
      <c r="J21" s="149" t="s">
        <v>3624</v>
      </c>
      <c r="K21" s="147" t="s">
        <v>906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3016</v>
      </c>
      <c r="Z21" s="148" t="s">
        <v>3374</v>
      </c>
    </row>
    <row r="22" spans="6:26" s="145" customFormat="1" ht="12" outlineLevel="2">
      <c r="F22" s="146">
        <v>37</v>
      </c>
      <c r="G22" s="147" t="s">
        <v>3013</v>
      </c>
      <c r="H22" s="148" t="s">
        <v>3625</v>
      </c>
      <c r="I22" s="148"/>
      <c r="J22" s="149" t="s">
        <v>3626</v>
      </c>
      <c r="K22" s="147" t="s">
        <v>2989</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3016</v>
      </c>
      <c r="Z22" s="148" t="s">
        <v>3374</v>
      </c>
    </row>
    <row r="23" spans="6:26" s="145" customFormat="1" ht="12" outlineLevel="2">
      <c r="F23" s="146">
        <v>38</v>
      </c>
      <c r="G23" s="147" t="s">
        <v>3013</v>
      </c>
      <c r="H23" s="148" t="s">
        <v>3627</v>
      </c>
      <c r="I23" s="148"/>
      <c r="J23" s="149" t="s">
        <v>3628</v>
      </c>
      <c r="K23" s="147" t="s">
        <v>194</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3016</v>
      </c>
      <c r="Z23" s="148" t="s">
        <v>3374</v>
      </c>
    </row>
    <row r="24" spans="6:26" s="145" customFormat="1" ht="12" outlineLevel="2">
      <c r="F24" s="146">
        <v>39</v>
      </c>
      <c r="G24" s="147" t="s">
        <v>3013</v>
      </c>
      <c r="H24" s="148" t="s">
        <v>3629</v>
      </c>
      <c r="I24" s="148"/>
      <c r="J24" s="149" t="s">
        <v>3630</v>
      </c>
      <c r="K24" s="147" t="s">
        <v>194</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3016</v>
      </c>
      <c r="Z24" s="148" t="s">
        <v>3374</v>
      </c>
    </row>
    <row r="25" spans="6:26" s="145" customFormat="1" ht="12" outlineLevel="2">
      <c r="F25" s="146">
        <v>40</v>
      </c>
      <c r="G25" s="147" t="s">
        <v>3013</v>
      </c>
      <c r="H25" s="148" t="s">
        <v>3631</v>
      </c>
      <c r="I25" s="148"/>
      <c r="J25" s="149" t="s">
        <v>3632</v>
      </c>
      <c r="K25" s="147" t="s">
        <v>194</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3016</v>
      </c>
      <c r="Z25" s="148" t="s">
        <v>3374</v>
      </c>
    </row>
    <row r="26" spans="6:26" s="145" customFormat="1" ht="12" outlineLevel="2">
      <c r="F26" s="146">
        <v>41</v>
      </c>
      <c r="G26" s="147" t="s">
        <v>3013</v>
      </c>
      <c r="H26" s="148" t="s">
        <v>3633</v>
      </c>
      <c r="I26" s="148"/>
      <c r="J26" s="149" t="s">
        <v>3634</v>
      </c>
      <c r="K26" s="147" t="s">
        <v>2989</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3016</v>
      </c>
      <c r="Z26" s="148" t="s">
        <v>3374</v>
      </c>
    </row>
    <row r="27" spans="6:26" s="145" customFormat="1" ht="12" outlineLevel="2">
      <c r="F27" s="146">
        <v>42</v>
      </c>
      <c r="G27" s="147" t="s">
        <v>3013</v>
      </c>
      <c r="H27" s="148" t="s">
        <v>3635</v>
      </c>
      <c r="I27" s="148"/>
      <c r="J27" s="149" t="s">
        <v>3636</v>
      </c>
      <c r="K27" s="147" t="s">
        <v>194</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3016</v>
      </c>
      <c r="Z27" s="148" t="s">
        <v>3374</v>
      </c>
    </row>
    <row r="28" spans="6:26" s="145" customFormat="1" ht="12" outlineLevel="2">
      <c r="F28" s="146">
        <v>43</v>
      </c>
      <c r="G28" s="147" t="s">
        <v>3013</v>
      </c>
      <c r="H28" s="148" t="s">
        <v>3637</v>
      </c>
      <c r="I28" s="148"/>
      <c r="J28" s="149" t="s">
        <v>3638</v>
      </c>
      <c r="K28" s="147" t="s">
        <v>194</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3016</v>
      </c>
      <c r="Z28" s="148" t="s">
        <v>3374</v>
      </c>
    </row>
    <row r="29" spans="6:26" s="145" customFormat="1" ht="12" outlineLevel="2">
      <c r="F29" s="146">
        <v>44</v>
      </c>
      <c r="G29" s="147" t="s">
        <v>3013</v>
      </c>
      <c r="H29" s="148" t="s">
        <v>3639</v>
      </c>
      <c r="I29" s="148"/>
      <c r="J29" s="149" t="s">
        <v>3640</v>
      </c>
      <c r="K29" s="147" t="s">
        <v>194</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3016</v>
      </c>
      <c r="Z29" s="148" t="s">
        <v>3374</v>
      </c>
    </row>
    <row r="30" spans="6:26" s="145" customFormat="1" ht="12" outlineLevel="2">
      <c r="F30" s="146">
        <v>45</v>
      </c>
      <c r="G30" s="147" t="s">
        <v>3013</v>
      </c>
      <c r="H30" s="148" t="s">
        <v>3641</v>
      </c>
      <c r="I30" s="148"/>
      <c r="J30" s="149" t="s">
        <v>3642</v>
      </c>
      <c r="K30" s="147" t="s">
        <v>194</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3016</v>
      </c>
      <c r="Z30" s="148" t="s">
        <v>3374</v>
      </c>
    </row>
    <row r="31" spans="6:26" s="145" customFormat="1" ht="12" outlineLevel="2">
      <c r="F31" s="146">
        <v>46</v>
      </c>
      <c r="G31" s="147" t="s">
        <v>3013</v>
      </c>
      <c r="H31" s="148" t="s">
        <v>3643</v>
      </c>
      <c r="I31" s="148"/>
      <c r="J31" s="149" t="s">
        <v>3644</v>
      </c>
      <c r="K31" s="147" t="s">
        <v>194</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3016</v>
      </c>
      <c r="Z31" s="148" t="s">
        <v>3374</v>
      </c>
    </row>
    <row r="32" spans="6:26" s="145" customFormat="1" ht="12" outlineLevel="2">
      <c r="F32" s="146">
        <v>47</v>
      </c>
      <c r="G32" s="147" t="s">
        <v>3013</v>
      </c>
      <c r="H32" s="148" t="s">
        <v>3645</v>
      </c>
      <c r="I32" s="148"/>
      <c r="J32" s="149" t="s">
        <v>3646</v>
      </c>
      <c r="K32" s="147" t="s">
        <v>194</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3016</v>
      </c>
      <c r="Z32" s="148" t="s">
        <v>3374</v>
      </c>
    </row>
    <row r="33" spans="6:26" s="145" customFormat="1" ht="12" outlineLevel="2">
      <c r="F33" s="146">
        <v>48</v>
      </c>
      <c r="G33" s="147" t="s">
        <v>3013</v>
      </c>
      <c r="H33" s="148" t="s">
        <v>3647</v>
      </c>
      <c r="I33" s="148"/>
      <c r="J33" s="149" t="s">
        <v>3648</v>
      </c>
      <c r="K33" s="147" t="s">
        <v>194</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3016</v>
      </c>
      <c r="Z33" s="148" t="s">
        <v>3374</v>
      </c>
    </row>
    <row r="34" spans="6:26" s="145" customFormat="1" ht="12" outlineLevel="2">
      <c r="F34" s="146">
        <v>49</v>
      </c>
      <c r="G34" s="147" t="s">
        <v>3013</v>
      </c>
      <c r="H34" s="148" t="s">
        <v>3649</v>
      </c>
      <c r="I34" s="148"/>
      <c r="J34" s="149" t="s">
        <v>3650</v>
      </c>
      <c r="K34" s="147" t="s">
        <v>194</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3016</v>
      </c>
      <c r="Z34" s="148" t="s">
        <v>3374</v>
      </c>
    </row>
    <row r="35" spans="6:26" s="145" customFormat="1" ht="12" outlineLevel="2">
      <c r="F35" s="146">
        <v>50</v>
      </c>
      <c r="G35" s="147" t="s">
        <v>3013</v>
      </c>
      <c r="H35" s="148" t="s">
        <v>3651</v>
      </c>
      <c r="I35" s="148"/>
      <c r="J35" s="149" t="s">
        <v>3652</v>
      </c>
      <c r="K35" s="147" t="s">
        <v>194</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3016</v>
      </c>
      <c r="Z35" s="148" t="s">
        <v>3374</v>
      </c>
    </row>
    <row r="36" spans="6:26" s="145" customFormat="1" ht="12" outlineLevel="2">
      <c r="F36" s="146">
        <v>51</v>
      </c>
      <c r="G36" s="147" t="s">
        <v>3013</v>
      </c>
      <c r="H36" s="148" t="s">
        <v>3653</v>
      </c>
      <c r="I36" s="148"/>
      <c r="J36" s="149" t="s">
        <v>3654</v>
      </c>
      <c r="K36" s="147" t="s">
        <v>194</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3016</v>
      </c>
      <c r="Z36" s="148" t="s">
        <v>3374</v>
      </c>
    </row>
    <row r="37" spans="6:26" s="145" customFormat="1" ht="12" outlineLevel="2">
      <c r="F37" s="146">
        <v>53</v>
      </c>
      <c r="G37" s="147" t="s">
        <v>3013</v>
      </c>
      <c r="H37" s="148" t="s">
        <v>3655</v>
      </c>
      <c r="I37" s="148"/>
      <c r="J37" s="149" t="s">
        <v>3656</v>
      </c>
      <c r="K37" s="147" t="s">
        <v>194</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3016</v>
      </c>
      <c r="Z37" s="148" t="s">
        <v>3374</v>
      </c>
    </row>
    <row r="38" spans="6:26" s="145" customFormat="1" ht="12" outlineLevel="2">
      <c r="F38" s="146">
        <v>54</v>
      </c>
      <c r="G38" s="147" t="s">
        <v>3013</v>
      </c>
      <c r="H38" s="148" t="s">
        <v>3657</v>
      </c>
      <c r="I38" s="148"/>
      <c r="J38" s="149" t="s">
        <v>3658</v>
      </c>
      <c r="K38" s="147" t="s">
        <v>906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3016</v>
      </c>
      <c r="Z38" s="148" t="s">
        <v>3374</v>
      </c>
    </row>
    <row r="39" spans="6:26" s="145" customFormat="1" ht="12" outlineLevel="2">
      <c r="F39" s="146">
        <v>55</v>
      </c>
      <c r="G39" s="147" t="s">
        <v>3013</v>
      </c>
      <c r="H39" s="148" t="s">
        <v>3659</v>
      </c>
      <c r="I39" s="148"/>
      <c r="J39" s="149" t="s">
        <v>3660</v>
      </c>
      <c r="K39" s="147" t="s">
        <v>906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3016</v>
      </c>
      <c r="Z39" s="148" t="s">
        <v>3374</v>
      </c>
    </row>
    <row r="40" spans="6:26" s="145" customFormat="1" ht="12" outlineLevel="2">
      <c r="F40" s="146">
        <v>56</v>
      </c>
      <c r="G40" s="147" t="s">
        <v>3013</v>
      </c>
      <c r="H40" s="148" t="s">
        <v>3661</v>
      </c>
      <c r="I40" s="148"/>
      <c r="J40" s="149" t="s">
        <v>3662</v>
      </c>
      <c r="K40" s="147" t="s">
        <v>906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3016</v>
      </c>
      <c r="Z40" s="148" t="s">
        <v>3374</v>
      </c>
    </row>
    <row r="41" spans="6:26" outlineLevel="2">
      <c r="P41" s="804"/>
    </row>
    <row r="42" spans="6:26" s="136" customFormat="1" ht="16.5" customHeight="1" outlineLevel="1">
      <c r="F42" s="137"/>
      <c r="G42" s="121"/>
      <c r="H42" s="138"/>
      <c r="I42" s="138"/>
      <c r="J42" s="138" t="s">
        <v>3007</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3013</v>
      </c>
      <c r="H43" s="148" t="s">
        <v>3663</v>
      </c>
      <c r="I43" s="148"/>
      <c r="J43" s="149" t="s">
        <v>3664</v>
      </c>
      <c r="K43" s="147" t="s">
        <v>2989</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3016</v>
      </c>
      <c r="Z43" s="148" t="s">
        <v>3017</v>
      </c>
    </row>
    <row r="44" spans="6:26" s="145" customFormat="1" ht="12" outlineLevel="2">
      <c r="F44" s="146">
        <v>34</v>
      </c>
      <c r="G44" s="147" t="s">
        <v>3013</v>
      </c>
      <c r="H44" s="148" t="s">
        <v>3665</v>
      </c>
      <c r="I44" s="148"/>
      <c r="J44" s="149" t="s">
        <v>3666</v>
      </c>
      <c r="K44" s="147" t="s">
        <v>2989</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3016</v>
      </c>
      <c r="Z44" s="148" t="s">
        <v>3017</v>
      </c>
    </row>
    <row r="45" spans="6:26" s="145" customFormat="1" ht="12" outlineLevel="2">
      <c r="F45" s="146">
        <v>35</v>
      </c>
      <c r="G45" s="147" t="s">
        <v>3013</v>
      </c>
      <c r="H45" s="148" t="s">
        <v>3667</v>
      </c>
      <c r="I45" s="148"/>
      <c r="J45" s="149" t="s">
        <v>3668</v>
      </c>
      <c r="K45" s="147" t="s">
        <v>2989</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3016</v>
      </c>
      <c r="Z45" s="148" t="s">
        <v>3017</v>
      </c>
    </row>
    <row r="46" spans="6:26" outlineLevel="2">
      <c r="P46" s="804"/>
    </row>
    <row r="47" spans="6:26" s="136" customFormat="1" ht="16.5" customHeight="1" outlineLevel="1">
      <c r="F47" s="137"/>
      <c r="G47" s="121"/>
      <c r="H47" s="138"/>
      <c r="I47" s="138"/>
      <c r="J47" s="138" t="s">
        <v>3425</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3029</v>
      </c>
      <c r="H48" s="148" t="s">
        <v>3426</v>
      </c>
      <c r="I48" s="148" t="s">
        <v>3427</v>
      </c>
      <c r="J48" s="149" t="s">
        <v>3428</v>
      </c>
      <c r="K48" s="147" t="s">
        <v>422</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3016</v>
      </c>
      <c r="Z48" s="148" t="s">
        <v>3429</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 activePane="bottomLeft" state="frozen"/>
      <selection pane="bottomLeft" activeCell="J27" sqref="J27"/>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4" t="s">
        <v>121</v>
      </c>
      <c r="H1" s="984"/>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89" t="s">
        <v>2543</v>
      </c>
      <c r="F9" s="990"/>
      <c r="G9" s="990"/>
      <c r="H9" s="990"/>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78" t="s">
        <v>5</v>
      </c>
      <c r="F24" s="978"/>
      <c r="G24" s="978"/>
      <c r="H24" s="978"/>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ROUND(J82,2)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ROUND(SUM(BE82:BE149), 2)</f>
        <v>0</v>
      </c>
      <c r="G30" s="925"/>
      <c r="H30" s="925"/>
      <c r="I30" s="223">
        <v>0.21</v>
      </c>
      <c r="J30" s="222">
        <f>ROUND(ROUND((SUM(BE82:BE149)), 2)*I30, 2)</f>
        <v>0</v>
      </c>
      <c r="K30" s="209"/>
    </row>
    <row r="31" spans="2:11" s="921" customFormat="1" ht="14.45" customHeight="1">
      <c r="B31" s="207"/>
      <c r="C31" s="925"/>
      <c r="D31" s="925"/>
      <c r="E31" s="221" t="s">
        <v>40</v>
      </c>
      <c r="F31" s="222">
        <f>ROUND(SUM(BF82:BF149), 2)</f>
        <v>0</v>
      </c>
      <c r="G31" s="925"/>
      <c r="H31" s="925"/>
      <c r="I31" s="223">
        <v>0.15</v>
      </c>
      <c r="J31" s="222">
        <f>ROUND(ROUND((SUM(BF82:BF149)), 2)*I31, 2)</f>
        <v>0</v>
      </c>
      <c r="K31" s="209"/>
    </row>
    <row r="32" spans="2:11" s="921" customFormat="1" ht="14.45" hidden="1" customHeight="1">
      <c r="B32" s="207"/>
      <c r="C32" s="925"/>
      <c r="D32" s="925"/>
      <c r="E32" s="221" t="s">
        <v>41</v>
      </c>
      <c r="F32" s="222">
        <f>ROUND(SUM(BG82:BG149), 2)</f>
        <v>0</v>
      </c>
      <c r="G32" s="925"/>
      <c r="H32" s="925"/>
      <c r="I32" s="223">
        <v>0.21</v>
      </c>
      <c r="J32" s="222">
        <v>0</v>
      </c>
      <c r="K32" s="209"/>
    </row>
    <row r="33" spans="2:11" s="921" customFormat="1" ht="14.45" hidden="1" customHeight="1">
      <c r="B33" s="207"/>
      <c r="C33" s="925"/>
      <c r="D33" s="925"/>
      <c r="E33" s="221" t="s">
        <v>42</v>
      </c>
      <c r="F33" s="222">
        <f>ROUND(SUM(BH82:BH149), 2)</f>
        <v>0</v>
      </c>
      <c r="G33" s="925"/>
      <c r="H33" s="925"/>
      <c r="I33" s="223">
        <v>0.15</v>
      </c>
      <c r="J33" s="222">
        <v>0</v>
      </c>
      <c r="K33" s="209"/>
    </row>
    <row r="34" spans="2:11" s="921" customFormat="1" ht="14.45" hidden="1" customHeight="1">
      <c r="B34" s="207"/>
      <c r="C34" s="925"/>
      <c r="D34" s="925"/>
      <c r="E34" s="221" t="s">
        <v>43</v>
      </c>
      <c r="F34" s="222">
        <f>ROUND(SUM(BI82:BI149),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7" t="str">
        <f>E7</f>
        <v>Výstavba poloprovozního objektu H2</v>
      </c>
      <c r="F45" s="988"/>
      <c r="G45" s="988"/>
      <c r="H45" s="988"/>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89" t="str">
        <f>E9</f>
        <v xml:space="preserve">RAV8602 - Oplocení jižní část pozemku </v>
      </c>
      <c r="F47" s="990"/>
      <c r="G47" s="990"/>
      <c r="H47" s="990"/>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78" t="str">
        <f>E21</f>
        <v>RAVAL projekt v.o.s.</v>
      </c>
      <c r="K51" s="209"/>
    </row>
    <row r="52" spans="2:47" s="921" customFormat="1" ht="14.45" customHeight="1">
      <c r="B52" s="207"/>
      <c r="C52" s="924" t="s">
        <v>28</v>
      </c>
      <c r="D52" s="925"/>
      <c r="E52" s="925"/>
      <c r="F52" s="210" t="str">
        <f>IF(E18="","",E18)</f>
        <v/>
      </c>
      <c r="G52" s="925"/>
      <c r="H52" s="925"/>
      <c r="I52" s="925"/>
      <c r="J52" s="979"/>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21" customFormat="1" ht="21.75" customHeight="1">
      <c r="B63" s="207"/>
      <c r="C63" s="925"/>
      <c r="D63" s="925"/>
      <c r="E63" s="925"/>
      <c r="F63" s="925"/>
      <c r="G63" s="925"/>
      <c r="H63" s="925"/>
      <c r="I63" s="925"/>
      <c r="J63" s="925"/>
      <c r="K63" s="209"/>
    </row>
    <row r="64" spans="2:47" s="921" customFormat="1" ht="6.95" customHeight="1">
      <c r="B64" s="231"/>
      <c r="C64" s="232"/>
      <c r="D64" s="232"/>
      <c r="E64" s="232"/>
      <c r="F64" s="232"/>
      <c r="G64" s="232"/>
      <c r="H64" s="232"/>
      <c r="I64" s="232"/>
      <c r="J64" s="232"/>
      <c r="K64" s="233"/>
    </row>
    <row r="68" spans="2:12" s="921" customFormat="1" ht="6.95" customHeight="1">
      <c r="B68" s="234"/>
      <c r="C68" s="235"/>
      <c r="D68" s="235"/>
      <c r="E68" s="235"/>
      <c r="F68" s="235"/>
      <c r="G68" s="235"/>
      <c r="H68" s="235"/>
      <c r="I68" s="235"/>
      <c r="J68" s="235"/>
      <c r="K68" s="235"/>
      <c r="L68" s="207"/>
    </row>
    <row r="69" spans="2:12" s="921" customFormat="1" ht="36.950000000000003" customHeight="1">
      <c r="B69" s="207"/>
      <c r="C69" s="255" t="s">
        <v>161</v>
      </c>
      <c r="L69" s="207"/>
    </row>
    <row r="70" spans="2:12" s="921" customFormat="1" ht="6.95" customHeight="1">
      <c r="B70" s="207"/>
      <c r="L70" s="207"/>
    </row>
    <row r="71" spans="2:12" s="921" customFormat="1" ht="14.45" customHeight="1">
      <c r="B71" s="207"/>
      <c r="C71" s="920" t="s">
        <v>17</v>
      </c>
      <c r="L71" s="207"/>
    </row>
    <row r="72" spans="2:12" s="921" customFormat="1" ht="16.5" customHeight="1">
      <c r="B72" s="207"/>
      <c r="E72" s="980" t="str">
        <f>E7</f>
        <v>Výstavba poloprovozního objektu H2</v>
      </c>
      <c r="F72" s="981"/>
      <c r="G72" s="981"/>
      <c r="H72" s="981"/>
      <c r="L72" s="207"/>
    </row>
    <row r="73" spans="2:12" s="921" customFormat="1" ht="14.45" customHeight="1">
      <c r="B73" s="207"/>
      <c r="C73" s="920" t="s">
        <v>126</v>
      </c>
      <c r="L73" s="207"/>
    </row>
    <row r="74" spans="2:12" s="921" customFormat="1" ht="17.25" customHeight="1">
      <c r="B74" s="207"/>
      <c r="E74" s="982" t="str">
        <f>E9</f>
        <v xml:space="preserve">RAV8602 - Oplocení jižní část pozemku </v>
      </c>
      <c r="F74" s="983"/>
      <c r="G74" s="983"/>
      <c r="H74" s="983"/>
      <c r="L74" s="207"/>
    </row>
    <row r="75" spans="2:12" s="921" customFormat="1" ht="6.95" customHeight="1">
      <c r="B75" s="207"/>
      <c r="L75" s="207"/>
    </row>
    <row r="76" spans="2:12" s="921" customFormat="1" ht="18" customHeight="1">
      <c r="B76" s="207"/>
      <c r="C76" s="920" t="s">
        <v>21</v>
      </c>
      <c r="F76" s="257" t="str">
        <f>F12</f>
        <v xml:space="preserve"> </v>
      </c>
      <c r="I76" s="920" t="s">
        <v>23</v>
      </c>
      <c r="J76" s="258">
        <f>IF(J12="","",J12)</f>
        <v>43090</v>
      </c>
      <c r="L76" s="207"/>
    </row>
    <row r="77" spans="2:12" s="921" customFormat="1" ht="6.95" customHeight="1">
      <c r="B77" s="207"/>
      <c r="L77" s="207"/>
    </row>
    <row r="78" spans="2:12" s="921" customFormat="1" ht="15">
      <c r="B78" s="207"/>
      <c r="C78" s="920" t="s">
        <v>24</v>
      </c>
      <c r="F78" s="257" t="str">
        <f>E15</f>
        <v>Vědeckotechnický park Plzeň a.s.</v>
      </c>
      <c r="I78" s="920" t="s">
        <v>29</v>
      </c>
      <c r="J78" s="257" t="str">
        <f>E21</f>
        <v>RAVAL projekt v.o.s.</v>
      </c>
      <c r="L78" s="207"/>
    </row>
    <row r="79" spans="2:12" s="921" customFormat="1" ht="14.45" customHeight="1">
      <c r="B79" s="207"/>
      <c r="C79" s="920" t="s">
        <v>28</v>
      </c>
      <c r="F79" s="257" t="str">
        <f>IF(E18="","",E18)</f>
        <v/>
      </c>
      <c r="L79" s="207"/>
    </row>
    <row r="80" spans="2:12" s="921"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1"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21" customFormat="1" ht="25.5" customHeight="1">
      <c r="B85" s="207"/>
      <c r="C85" s="286" t="s">
        <v>75</v>
      </c>
      <c r="D85" s="286" t="s">
        <v>179</v>
      </c>
      <c r="E85" s="287" t="s">
        <v>2544</v>
      </c>
      <c r="F85" s="288" t="s">
        <v>2545</v>
      </c>
      <c r="G85" s="289" t="s">
        <v>906</v>
      </c>
      <c r="H85" s="290">
        <v>42.3</v>
      </c>
      <c r="I85" s="926"/>
      <c r="J85" s="291">
        <f>ROUND(I85*H85,2)</f>
        <v>0</v>
      </c>
      <c r="K85" s="288" t="s">
        <v>183</v>
      </c>
      <c r="L85" s="207"/>
      <c r="M85" s="292" t="s">
        <v>5</v>
      </c>
      <c r="N85" s="293" t="s">
        <v>39</v>
      </c>
      <c r="O85" s="294">
        <v>0.45</v>
      </c>
      <c r="P85" s="294">
        <f>O85*H85</f>
        <v>19.035</v>
      </c>
      <c r="Q85" s="294">
        <v>0</v>
      </c>
      <c r="R85" s="294">
        <f>Q85*H85</f>
        <v>0</v>
      </c>
      <c r="S85" s="294">
        <v>0</v>
      </c>
      <c r="T85" s="295">
        <f>S85*H85</f>
        <v>0</v>
      </c>
      <c r="AR85" s="196" t="s">
        <v>184</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184</v>
      </c>
      <c r="BM85" s="196" t="s">
        <v>2546</v>
      </c>
    </row>
    <row r="86" spans="2:65" s="921" customFormat="1" ht="40.5">
      <c r="B86" s="207"/>
      <c r="D86" s="297" t="s">
        <v>186</v>
      </c>
      <c r="F86" s="298" t="s">
        <v>2547</v>
      </c>
      <c r="L86" s="207"/>
      <c r="M86" s="299"/>
      <c r="N86" s="925"/>
      <c r="O86" s="925"/>
      <c r="P86" s="925"/>
      <c r="Q86" s="925"/>
      <c r="R86" s="925"/>
      <c r="S86" s="925"/>
      <c r="T86" s="300"/>
      <c r="AT86" s="196" t="s">
        <v>186</v>
      </c>
      <c r="AU86" s="196" t="s">
        <v>77</v>
      </c>
    </row>
    <row r="87" spans="2:65" s="302" customFormat="1">
      <c r="B87" s="301"/>
      <c r="D87" s="297" t="s">
        <v>188</v>
      </c>
      <c r="E87" s="303" t="s">
        <v>5</v>
      </c>
      <c r="F87" s="304" t="s">
        <v>2548</v>
      </c>
      <c r="H87" s="305">
        <v>42.3</v>
      </c>
      <c r="L87" s="301"/>
      <c r="M87" s="306"/>
      <c r="N87" s="307"/>
      <c r="O87" s="307"/>
      <c r="P87" s="307"/>
      <c r="Q87" s="307"/>
      <c r="R87" s="307"/>
      <c r="S87" s="307"/>
      <c r="T87" s="308"/>
      <c r="AT87" s="303" t="s">
        <v>188</v>
      </c>
      <c r="AU87" s="303" t="s">
        <v>77</v>
      </c>
      <c r="AV87" s="302" t="s">
        <v>77</v>
      </c>
      <c r="AW87" s="302" t="s">
        <v>31</v>
      </c>
      <c r="AX87" s="302" t="s">
        <v>68</v>
      </c>
      <c r="AY87" s="303" t="s">
        <v>177</v>
      </c>
    </row>
    <row r="88" spans="2:65" s="317" customFormat="1">
      <c r="B88" s="316"/>
      <c r="D88" s="297" t="s">
        <v>188</v>
      </c>
      <c r="E88" s="318" t="s">
        <v>5</v>
      </c>
      <c r="F88" s="319" t="s">
        <v>191</v>
      </c>
      <c r="H88" s="320">
        <v>42.3</v>
      </c>
      <c r="L88" s="316"/>
      <c r="M88" s="321"/>
      <c r="N88" s="322"/>
      <c r="O88" s="322"/>
      <c r="P88" s="322"/>
      <c r="Q88" s="322"/>
      <c r="R88" s="322"/>
      <c r="S88" s="322"/>
      <c r="T88" s="323"/>
      <c r="AT88" s="318" t="s">
        <v>188</v>
      </c>
      <c r="AU88" s="318" t="s">
        <v>77</v>
      </c>
      <c r="AV88" s="317" t="s">
        <v>184</v>
      </c>
      <c r="AW88" s="317" t="s">
        <v>31</v>
      </c>
      <c r="AX88" s="317" t="s">
        <v>75</v>
      </c>
      <c r="AY88" s="318" t="s">
        <v>177</v>
      </c>
    </row>
    <row r="89" spans="2:65" s="921" customFormat="1" ht="25.5" customHeight="1">
      <c r="B89" s="207"/>
      <c r="C89" s="286" t="s">
        <v>77</v>
      </c>
      <c r="D89" s="286" t="s">
        <v>179</v>
      </c>
      <c r="E89" s="287" t="s">
        <v>262</v>
      </c>
      <c r="F89" s="288" t="s">
        <v>263</v>
      </c>
      <c r="G89" s="289" t="s">
        <v>225</v>
      </c>
      <c r="H89" s="290">
        <v>3.09</v>
      </c>
      <c r="I89" s="926"/>
      <c r="J89" s="291">
        <f>ROUND(I89*H89,2)</f>
        <v>0</v>
      </c>
      <c r="K89" s="288" t="s">
        <v>183</v>
      </c>
      <c r="L89" s="207"/>
      <c r="M89" s="292" t="s">
        <v>5</v>
      </c>
      <c r="N89" s="293" t="s">
        <v>39</v>
      </c>
      <c r="O89" s="294">
        <v>2.3199999999999998</v>
      </c>
      <c r="P89" s="294">
        <f>O89*H89</f>
        <v>7.1687999999999992</v>
      </c>
      <c r="Q89" s="294">
        <v>0</v>
      </c>
      <c r="R89" s="294">
        <f>Q89*H89</f>
        <v>0</v>
      </c>
      <c r="S89" s="294">
        <v>0</v>
      </c>
      <c r="T89" s="295">
        <f>S89*H89</f>
        <v>0</v>
      </c>
      <c r="AR89" s="196" t="s">
        <v>184</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184</v>
      </c>
      <c r="BM89" s="196" t="s">
        <v>2549</v>
      </c>
    </row>
    <row r="90" spans="2:65" s="921" customFormat="1" ht="94.5">
      <c r="B90" s="207"/>
      <c r="D90" s="297" t="s">
        <v>186</v>
      </c>
      <c r="F90" s="298" t="s">
        <v>265</v>
      </c>
      <c r="L90" s="207"/>
      <c r="M90" s="299"/>
      <c r="N90" s="925"/>
      <c r="O90" s="925"/>
      <c r="P90" s="925"/>
      <c r="Q90" s="925"/>
      <c r="R90" s="925"/>
      <c r="S90" s="925"/>
      <c r="T90" s="300"/>
      <c r="AT90" s="196" t="s">
        <v>186</v>
      </c>
      <c r="AU90" s="196" t="s">
        <v>77</v>
      </c>
    </row>
    <row r="91" spans="2:65" s="302" customFormat="1">
      <c r="B91" s="301"/>
      <c r="D91" s="297" t="s">
        <v>188</v>
      </c>
      <c r="E91" s="303" t="s">
        <v>5</v>
      </c>
      <c r="F91" s="304" t="s">
        <v>2550</v>
      </c>
      <c r="H91" s="305">
        <v>3.09</v>
      </c>
      <c r="L91" s="301"/>
      <c r="M91" s="306"/>
      <c r="N91" s="307"/>
      <c r="O91" s="307"/>
      <c r="P91" s="307"/>
      <c r="Q91" s="307"/>
      <c r="R91" s="307"/>
      <c r="S91" s="307"/>
      <c r="T91" s="308"/>
      <c r="AT91" s="303" t="s">
        <v>188</v>
      </c>
      <c r="AU91" s="303" t="s">
        <v>77</v>
      </c>
      <c r="AV91" s="302" t="s">
        <v>77</v>
      </c>
      <c r="AW91" s="302" t="s">
        <v>31</v>
      </c>
      <c r="AX91" s="302" t="s">
        <v>68</v>
      </c>
      <c r="AY91" s="303" t="s">
        <v>177</v>
      </c>
    </row>
    <row r="92" spans="2:65" s="317" customFormat="1">
      <c r="B92" s="316"/>
      <c r="D92" s="297" t="s">
        <v>188</v>
      </c>
      <c r="E92" s="318" t="s">
        <v>5</v>
      </c>
      <c r="F92" s="319" t="s">
        <v>191</v>
      </c>
      <c r="H92" s="320">
        <v>3.09</v>
      </c>
      <c r="L92" s="316"/>
      <c r="M92" s="321"/>
      <c r="N92" s="322"/>
      <c r="O92" s="322"/>
      <c r="P92" s="322"/>
      <c r="Q92" s="322"/>
      <c r="R92" s="322"/>
      <c r="S92" s="322"/>
      <c r="T92" s="323"/>
      <c r="AT92" s="318" t="s">
        <v>188</v>
      </c>
      <c r="AU92" s="318" t="s">
        <v>77</v>
      </c>
      <c r="AV92" s="317" t="s">
        <v>184</v>
      </c>
      <c r="AW92" s="317" t="s">
        <v>31</v>
      </c>
      <c r="AX92" s="317" t="s">
        <v>75</v>
      </c>
      <c r="AY92" s="318" t="s">
        <v>177</v>
      </c>
    </row>
    <row r="93" spans="2:65" s="921" customFormat="1" ht="38.25" customHeight="1">
      <c r="B93" s="207"/>
      <c r="C93" s="286" t="s">
        <v>197</v>
      </c>
      <c r="D93" s="286" t="s">
        <v>179</v>
      </c>
      <c r="E93" s="287" t="s">
        <v>270</v>
      </c>
      <c r="F93" s="288" t="s">
        <v>271</v>
      </c>
      <c r="G93" s="289" t="s">
        <v>225</v>
      </c>
      <c r="H93" s="290">
        <v>1.5449999999999999</v>
      </c>
      <c r="I93" s="926"/>
      <c r="J93" s="291">
        <f>ROUND(I93*H93,2)</f>
        <v>0</v>
      </c>
      <c r="K93" s="288" t="s">
        <v>183</v>
      </c>
      <c r="L93" s="207"/>
      <c r="M93" s="292" t="s">
        <v>5</v>
      </c>
      <c r="N93" s="293" t="s">
        <v>39</v>
      </c>
      <c r="O93" s="294">
        <v>0.65400000000000003</v>
      </c>
      <c r="P93" s="294">
        <f>O93*H93</f>
        <v>1.0104299999999999</v>
      </c>
      <c r="Q93" s="294">
        <v>0</v>
      </c>
      <c r="R93" s="294">
        <f>Q93*H93</f>
        <v>0</v>
      </c>
      <c r="S93" s="294">
        <v>0</v>
      </c>
      <c r="T93" s="295">
        <f>S93*H93</f>
        <v>0</v>
      </c>
      <c r="AR93" s="196" t="s">
        <v>184</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184</v>
      </c>
      <c r="BM93" s="196" t="s">
        <v>2551</v>
      </c>
    </row>
    <row r="94" spans="2:65" s="921" customFormat="1" ht="94.5">
      <c r="B94" s="207"/>
      <c r="D94" s="297" t="s">
        <v>186</v>
      </c>
      <c r="F94" s="298" t="s">
        <v>265</v>
      </c>
      <c r="L94" s="207"/>
      <c r="M94" s="299"/>
      <c r="N94" s="925"/>
      <c r="O94" s="925"/>
      <c r="P94" s="925"/>
      <c r="Q94" s="925"/>
      <c r="R94" s="925"/>
      <c r="S94" s="925"/>
      <c r="T94" s="300"/>
      <c r="AT94" s="196" t="s">
        <v>186</v>
      </c>
      <c r="AU94" s="196" t="s">
        <v>77</v>
      </c>
    </row>
    <row r="95" spans="2:65" s="302" customFormat="1">
      <c r="B95" s="301"/>
      <c r="D95" s="297" t="s">
        <v>188</v>
      </c>
      <c r="E95" s="303" t="s">
        <v>5</v>
      </c>
      <c r="F95" s="304" t="s">
        <v>2552</v>
      </c>
      <c r="H95" s="305">
        <v>1.5449999999999999</v>
      </c>
      <c r="L95" s="301"/>
      <c r="M95" s="306"/>
      <c r="N95" s="307"/>
      <c r="O95" s="307"/>
      <c r="P95" s="307"/>
      <c r="Q95" s="307"/>
      <c r="R95" s="307"/>
      <c r="S95" s="307"/>
      <c r="T95" s="308"/>
      <c r="AT95" s="303" t="s">
        <v>188</v>
      </c>
      <c r="AU95" s="303" t="s">
        <v>77</v>
      </c>
      <c r="AV95" s="302" t="s">
        <v>77</v>
      </c>
      <c r="AW95" s="302" t="s">
        <v>31</v>
      </c>
      <c r="AX95" s="302" t="s">
        <v>68</v>
      </c>
      <c r="AY95" s="303" t="s">
        <v>177</v>
      </c>
    </row>
    <row r="96" spans="2:65" s="317" customFormat="1">
      <c r="B96" s="316"/>
      <c r="D96" s="297" t="s">
        <v>188</v>
      </c>
      <c r="E96" s="318" t="s">
        <v>5</v>
      </c>
      <c r="F96" s="319" t="s">
        <v>191</v>
      </c>
      <c r="H96" s="320">
        <v>1.5449999999999999</v>
      </c>
      <c r="L96" s="316"/>
      <c r="M96" s="321"/>
      <c r="N96" s="322"/>
      <c r="O96" s="322"/>
      <c r="P96" s="322"/>
      <c r="Q96" s="322"/>
      <c r="R96" s="322"/>
      <c r="S96" s="322"/>
      <c r="T96" s="323"/>
      <c r="AT96" s="318" t="s">
        <v>188</v>
      </c>
      <c r="AU96" s="318" t="s">
        <v>77</v>
      </c>
      <c r="AV96" s="317" t="s">
        <v>184</v>
      </c>
      <c r="AW96" s="317" t="s">
        <v>31</v>
      </c>
      <c r="AX96" s="317" t="s">
        <v>75</v>
      </c>
      <c r="AY96" s="318" t="s">
        <v>177</v>
      </c>
    </row>
    <row r="97" spans="2:65" s="921" customFormat="1" ht="38.25" customHeight="1">
      <c r="B97" s="207"/>
      <c r="C97" s="286" t="s">
        <v>184</v>
      </c>
      <c r="D97" s="286" t="s">
        <v>179</v>
      </c>
      <c r="E97" s="287" t="s">
        <v>398</v>
      </c>
      <c r="F97" s="288" t="s">
        <v>399</v>
      </c>
      <c r="G97" s="289" t="s">
        <v>225</v>
      </c>
      <c r="H97" s="290">
        <v>5.165</v>
      </c>
      <c r="I97" s="926"/>
      <c r="J97" s="291">
        <f>ROUND(I97*H97,2)</f>
        <v>0</v>
      </c>
      <c r="K97" s="288" t="s">
        <v>183</v>
      </c>
      <c r="L97" s="207"/>
      <c r="M97" s="292" t="s">
        <v>5</v>
      </c>
      <c r="N97" s="293" t="s">
        <v>39</v>
      </c>
      <c r="O97" s="294">
        <v>8.3000000000000004E-2</v>
      </c>
      <c r="P97" s="294">
        <f>O97*H97</f>
        <v>0.42869500000000005</v>
      </c>
      <c r="Q97" s="294">
        <v>0</v>
      </c>
      <c r="R97" s="294">
        <f>Q97*H97</f>
        <v>0</v>
      </c>
      <c r="S97" s="294">
        <v>0</v>
      </c>
      <c r="T97" s="295">
        <f>S97*H97</f>
        <v>0</v>
      </c>
      <c r="AR97" s="196" t="s">
        <v>184</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184</v>
      </c>
      <c r="BM97" s="196" t="s">
        <v>2553</v>
      </c>
    </row>
    <row r="98" spans="2:65" s="921" customFormat="1" ht="189">
      <c r="B98" s="207"/>
      <c r="D98" s="297" t="s">
        <v>186</v>
      </c>
      <c r="F98" s="298" t="s">
        <v>304</v>
      </c>
      <c r="L98" s="207"/>
      <c r="M98" s="299"/>
      <c r="N98" s="925"/>
      <c r="O98" s="925"/>
      <c r="P98" s="925"/>
      <c r="Q98" s="925"/>
      <c r="R98" s="925"/>
      <c r="S98" s="925"/>
      <c r="T98" s="300"/>
      <c r="AT98" s="196" t="s">
        <v>186</v>
      </c>
      <c r="AU98" s="196" t="s">
        <v>77</v>
      </c>
    </row>
    <row r="99" spans="2:65" s="302" customFormat="1">
      <c r="B99" s="301"/>
      <c r="D99" s="297" t="s">
        <v>188</v>
      </c>
      <c r="E99" s="303" t="s">
        <v>5</v>
      </c>
      <c r="F99" s="304" t="s">
        <v>2554</v>
      </c>
      <c r="H99" s="305">
        <v>3.09</v>
      </c>
      <c r="L99" s="301"/>
      <c r="M99" s="306"/>
      <c r="N99" s="307"/>
      <c r="O99" s="307"/>
      <c r="P99" s="307"/>
      <c r="Q99" s="307"/>
      <c r="R99" s="307"/>
      <c r="S99" s="307"/>
      <c r="T99" s="308"/>
      <c r="AT99" s="303" t="s">
        <v>188</v>
      </c>
      <c r="AU99" s="303" t="s">
        <v>77</v>
      </c>
      <c r="AV99" s="302" t="s">
        <v>77</v>
      </c>
      <c r="AW99" s="302" t="s">
        <v>31</v>
      </c>
      <c r="AX99" s="302" t="s">
        <v>68</v>
      </c>
      <c r="AY99" s="303" t="s">
        <v>177</v>
      </c>
    </row>
    <row r="100" spans="2:65" s="302" customFormat="1">
      <c r="B100" s="301"/>
      <c r="D100" s="297" t="s">
        <v>188</v>
      </c>
      <c r="E100" s="303" t="s">
        <v>5</v>
      </c>
      <c r="F100" s="304" t="s">
        <v>2555</v>
      </c>
      <c r="H100" s="305">
        <v>2.0750000000000002</v>
      </c>
      <c r="L100" s="301"/>
      <c r="M100" s="306"/>
      <c r="N100" s="307"/>
      <c r="O100" s="307"/>
      <c r="P100" s="307"/>
      <c r="Q100" s="307"/>
      <c r="R100" s="307"/>
      <c r="S100" s="307"/>
      <c r="T100" s="308"/>
      <c r="AT100" s="303" t="s">
        <v>188</v>
      </c>
      <c r="AU100" s="303" t="s">
        <v>77</v>
      </c>
      <c r="AV100" s="302" t="s">
        <v>77</v>
      </c>
      <c r="AW100" s="302" t="s">
        <v>31</v>
      </c>
      <c r="AX100" s="302" t="s">
        <v>68</v>
      </c>
      <c r="AY100" s="303" t="s">
        <v>177</v>
      </c>
    </row>
    <row r="101" spans="2:65" s="317" customFormat="1">
      <c r="B101" s="316"/>
      <c r="D101" s="297" t="s">
        <v>188</v>
      </c>
      <c r="E101" s="318" t="s">
        <v>5</v>
      </c>
      <c r="F101" s="319" t="s">
        <v>191</v>
      </c>
      <c r="H101" s="320">
        <v>5.165</v>
      </c>
      <c r="L101" s="316"/>
      <c r="M101" s="321"/>
      <c r="N101" s="322"/>
      <c r="O101" s="322"/>
      <c r="P101" s="322"/>
      <c r="Q101" s="322"/>
      <c r="R101" s="322"/>
      <c r="S101" s="322"/>
      <c r="T101" s="323"/>
      <c r="AT101" s="318" t="s">
        <v>188</v>
      </c>
      <c r="AU101" s="318" t="s">
        <v>77</v>
      </c>
      <c r="AV101" s="317" t="s">
        <v>184</v>
      </c>
      <c r="AW101" s="317" t="s">
        <v>31</v>
      </c>
      <c r="AX101" s="317" t="s">
        <v>75</v>
      </c>
      <c r="AY101" s="318" t="s">
        <v>177</v>
      </c>
    </row>
    <row r="102" spans="2:65" s="921" customFormat="1" ht="51" customHeight="1">
      <c r="B102" s="207"/>
      <c r="C102" s="286" t="s">
        <v>206</v>
      </c>
      <c r="D102" s="286" t="s">
        <v>179</v>
      </c>
      <c r="E102" s="287" t="s">
        <v>404</v>
      </c>
      <c r="F102" s="288" t="s">
        <v>405</v>
      </c>
      <c r="G102" s="289" t="s">
        <v>225</v>
      </c>
      <c r="H102" s="290">
        <v>51.65</v>
      </c>
      <c r="I102" s="926"/>
      <c r="J102" s="291">
        <f>ROUND(I102*H102,2)</f>
        <v>0</v>
      </c>
      <c r="K102" s="288" t="s">
        <v>183</v>
      </c>
      <c r="L102" s="207"/>
      <c r="M102" s="292" t="s">
        <v>5</v>
      </c>
      <c r="N102" s="293" t="s">
        <v>39</v>
      </c>
      <c r="O102" s="294">
        <v>4.0000000000000001E-3</v>
      </c>
      <c r="P102" s="294">
        <f>O102*H102</f>
        <v>0.20660000000000001</v>
      </c>
      <c r="Q102" s="294">
        <v>0</v>
      </c>
      <c r="R102" s="294">
        <f>Q102*H102</f>
        <v>0</v>
      </c>
      <c r="S102" s="294">
        <v>0</v>
      </c>
      <c r="T102" s="295">
        <f>S102*H102</f>
        <v>0</v>
      </c>
      <c r="AR102" s="196" t="s">
        <v>184</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184</v>
      </c>
      <c r="BM102" s="196" t="s">
        <v>2556</v>
      </c>
    </row>
    <row r="103" spans="2:65" s="921" customFormat="1" ht="189">
      <c r="B103" s="207"/>
      <c r="D103" s="297" t="s">
        <v>186</v>
      </c>
      <c r="F103" s="298" t="s">
        <v>304</v>
      </c>
      <c r="L103" s="207"/>
      <c r="M103" s="299"/>
      <c r="N103" s="925"/>
      <c r="O103" s="925"/>
      <c r="P103" s="925"/>
      <c r="Q103" s="925"/>
      <c r="R103" s="925"/>
      <c r="S103" s="925"/>
      <c r="T103" s="300"/>
      <c r="AT103" s="196" t="s">
        <v>186</v>
      </c>
      <c r="AU103" s="196" t="s">
        <v>77</v>
      </c>
    </row>
    <row r="104" spans="2:65" s="302" customFormat="1">
      <c r="B104" s="301"/>
      <c r="D104" s="297" t="s">
        <v>188</v>
      </c>
      <c r="E104" s="303" t="s">
        <v>5</v>
      </c>
      <c r="F104" s="304" t="s">
        <v>2557</v>
      </c>
      <c r="H104" s="305">
        <v>51.65</v>
      </c>
      <c r="L104" s="301"/>
      <c r="M104" s="306"/>
      <c r="N104" s="307"/>
      <c r="O104" s="307"/>
      <c r="P104" s="307"/>
      <c r="Q104" s="307"/>
      <c r="R104" s="307"/>
      <c r="S104" s="307"/>
      <c r="T104" s="308"/>
      <c r="AT104" s="303" t="s">
        <v>188</v>
      </c>
      <c r="AU104" s="303" t="s">
        <v>77</v>
      </c>
      <c r="AV104" s="302" t="s">
        <v>77</v>
      </c>
      <c r="AW104" s="302" t="s">
        <v>31</v>
      </c>
      <c r="AX104" s="302" t="s">
        <v>68</v>
      </c>
      <c r="AY104" s="303" t="s">
        <v>177</v>
      </c>
    </row>
    <row r="105" spans="2:65" s="317" customFormat="1">
      <c r="B105" s="316"/>
      <c r="D105" s="297" t="s">
        <v>188</v>
      </c>
      <c r="E105" s="318" t="s">
        <v>5</v>
      </c>
      <c r="F105" s="319" t="s">
        <v>191</v>
      </c>
      <c r="H105" s="320">
        <v>51.65</v>
      </c>
      <c r="L105" s="316"/>
      <c r="M105" s="321"/>
      <c r="N105" s="322"/>
      <c r="O105" s="322"/>
      <c r="P105" s="322"/>
      <c r="Q105" s="322"/>
      <c r="R105" s="322"/>
      <c r="S105" s="322"/>
      <c r="T105" s="323"/>
      <c r="AT105" s="318" t="s">
        <v>188</v>
      </c>
      <c r="AU105" s="318" t="s">
        <v>77</v>
      </c>
      <c r="AV105" s="317" t="s">
        <v>184</v>
      </c>
      <c r="AW105" s="317" t="s">
        <v>31</v>
      </c>
      <c r="AX105" s="317" t="s">
        <v>75</v>
      </c>
      <c r="AY105" s="318" t="s">
        <v>177</v>
      </c>
    </row>
    <row r="106" spans="2:65" s="921" customFormat="1" ht="16.5" customHeight="1">
      <c r="B106" s="207"/>
      <c r="C106" s="286" t="s">
        <v>211</v>
      </c>
      <c r="D106" s="286" t="s">
        <v>179</v>
      </c>
      <c r="E106" s="287" t="s">
        <v>414</v>
      </c>
      <c r="F106" s="288" t="s">
        <v>415</v>
      </c>
      <c r="G106" s="289" t="s">
        <v>225</v>
      </c>
      <c r="H106" s="290">
        <v>5.165</v>
      </c>
      <c r="I106" s="926"/>
      <c r="J106" s="291">
        <f>ROUND(I106*H106,2)</f>
        <v>0</v>
      </c>
      <c r="K106" s="288" t="s">
        <v>183</v>
      </c>
      <c r="L106" s="207"/>
      <c r="M106" s="292" t="s">
        <v>5</v>
      </c>
      <c r="N106" s="293" t="s">
        <v>39</v>
      </c>
      <c r="O106" s="294">
        <v>8.9999999999999993E-3</v>
      </c>
      <c r="P106" s="294">
        <f>O106*H106</f>
        <v>4.6484999999999999E-2</v>
      </c>
      <c r="Q106" s="294">
        <v>0</v>
      </c>
      <c r="R106" s="294">
        <f>Q106*H106</f>
        <v>0</v>
      </c>
      <c r="S106" s="294">
        <v>0</v>
      </c>
      <c r="T106" s="295">
        <f>S106*H106</f>
        <v>0</v>
      </c>
      <c r="AR106" s="196" t="s">
        <v>184</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184</v>
      </c>
      <c r="BM106" s="196" t="s">
        <v>2558</v>
      </c>
    </row>
    <row r="107" spans="2:65" s="921" customFormat="1" ht="297">
      <c r="B107" s="207"/>
      <c r="D107" s="297" t="s">
        <v>186</v>
      </c>
      <c r="F107" s="298" t="s">
        <v>417</v>
      </c>
      <c r="L107" s="207"/>
      <c r="M107" s="299"/>
      <c r="N107" s="925"/>
      <c r="O107" s="925"/>
      <c r="P107" s="925"/>
      <c r="Q107" s="925"/>
      <c r="R107" s="925"/>
      <c r="S107" s="925"/>
      <c r="T107" s="300"/>
      <c r="AT107" s="196" t="s">
        <v>186</v>
      </c>
      <c r="AU107" s="196" t="s">
        <v>77</v>
      </c>
    </row>
    <row r="108" spans="2:65" s="302" customFormat="1">
      <c r="B108" s="301"/>
      <c r="D108" s="297" t="s">
        <v>188</v>
      </c>
      <c r="E108" s="303" t="s">
        <v>5</v>
      </c>
      <c r="F108" s="304" t="s">
        <v>2559</v>
      </c>
      <c r="H108" s="305">
        <v>5.165</v>
      </c>
      <c r="L108" s="301"/>
      <c r="M108" s="306"/>
      <c r="N108" s="307"/>
      <c r="O108" s="307"/>
      <c r="P108" s="307"/>
      <c r="Q108" s="307"/>
      <c r="R108" s="307"/>
      <c r="S108" s="307"/>
      <c r="T108" s="308"/>
      <c r="AT108" s="303" t="s">
        <v>188</v>
      </c>
      <c r="AU108" s="303" t="s">
        <v>77</v>
      </c>
      <c r="AV108" s="302" t="s">
        <v>77</v>
      </c>
      <c r="AW108" s="302" t="s">
        <v>31</v>
      </c>
      <c r="AX108" s="302" t="s">
        <v>68</v>
      </c>
      <c r="AY108" s="303" t="s">
        <v>177</v>
      </c>
    </row>
    <row r="109" spans="2:65" s="317" customFormat="1">
      <c r="B109" s="316"/>
      <c r="D109" s="297" t="s">
        <v>188</v>
      </c>
      <c r="E109" s="318" t="s">
        <v>5</v>
      </c>
      <c r="F109" s="319" t="s">
        <v>191</v>
      </c>
      <c r="H109" s="320">
        <v>5.165</v>
      </c>
      <c r="L109" s="316"/>
      <c r="M109" s="321"/>
      <c r="N109" s="322"/>
      <c r="O109" s="322"/>
      <c r="P109" s="322"/>
      <c r="Q109" s="322"/>
      <c r="R109" s="322"/>
      <c r="S109" s="322"/>
      <c r="T109" s="323"/>
      <c r="AT109" s="318" t="s">
        <v>188</v>
      </c>
      <c r="AU109" s="318" t="s">
        <v>77</v>
      </c>
      <c r="AV109" s="317" t="s">
        <v>184</v>
      </c>
      <c r="AW109" s="317" t="s">
        <v>31</v>
      </c>
      <c r="AX109" s="317" t="s">
        <v>75</v>
      </c>
      <c r="AY109" s="318" t="s">
        <v>177</v>
      </c>
    </row>
    <row r="110" spans="2:65" s="921" customFormat="1" ht="16.5" customHeight="1">
      <c r="B110" s="207"/>
      <c r="C110" s="286" t="s">
        <v>217</v>
      </c>
      <c r="D110" s="286" t="s">
        <v>179</v>
      </c>
      <c r="E110" s="287" t="s">
        <v>420</v>
      </c>
      <c r="F110" s="288" t="s">
        <v>421</v>
      </c>
      <c r="G110" s="289" t="s">
        <v>422</v>
      </c>
      <c r="H110" s="290">
        <v>9.2970000000000006</v>
      </c>
      <c r="I110" s="926"/>
      <c r="J110" s="291">
        <f>ROUND(I110*H110,2)</f>
        <v>0</v>
      </c>
      <c r="K110" s="288" t="s">
        <v>183</v>
      </c>
      <c r="L110" s="207"/>
      <c r="M110" s="292" t="s">
        <v>5</v>
      </c>
      <c r="N110" s="293" t="s">
        <v>39</v>
      </c>
      <c r="O110" s="294">
        <v>0</v>
      </c>
      <c r="P110" s="294">
        <f>O110*H110</f>
        <v>0</v>
      </c>
      <c r="Q110" s="294">
        <v>0</v>
      </c>
      <c r="R110" s="294">
        <f>Q110*H110</f>
        <v>0</v>
      </c>
      <c r="S110" s="294">
        <v>0</v>
      </c>
      <c r="T110" s="295">
        <f>S110*H110</f>
        <v>0</v>
      </c>
      <c r="AR110" s="196" t="s">
        <v>184</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184</v>
      </c>
      <c r="BM110" s="196" t="s">
        <v>2560</v>
      </c>
    </row>
    <row r="111" spans="2:65" s="921" customFormat="1" ht="297">
      <c r="B111" s="207"/>
      <c r="D111" s="297" t="s">
        <v>186</v>
      </c>
      <c r="F111" s="298" t="s">
        <v>417</v>
      </c>
      <c r="L111" s="207"/>
      <c r="M111" s="299"/>
      <c r="N111" s="925"/>
      <c r="O111" s="925"/>
      <c r="P111" s="925"/>
      <c r="Q111" s="925"/>
      <c r="R111" s="925"/>
      <c r="S111" s="925"/>
      <c r="T111" s="300"/>
      <c r="AT111" s="196" t="s">
        <v>186</v>
      </c>
      <c r="AU111" s="196" t="s">
        <v>77</v>
      </c>
    </row>
    <row r="112" spans="2:65" s="302" customFormat="1">
      <c r="B112" s="301"/>
      <c r="D112" s="297" t="s">
        <v>188</v>
      </c>
      <c r="E112" s="303" t="s">
        <v>5</v>
      </c>
      <c r="F112" s="304" t="s">
        <v>2561</v>
      </c>
      <c r="H112" s="305">
        <v>9.2970000000000006</v>
      </c>
      <c r="L112" s="301"/>
      <c r="M112" s="306"/>
      <c r="N112" s="307"/>
      <c r="O112" s="307"/>
      <c r="P112" s="307"/>
      <c r="Q112" s="307"/>
      <c r="R112" s="307"/>
      <c r="S112" s="307"/>
      <c r="T112" s="308"/>
      <c r="AT112" s="303" t="s">
        <v>188</v>
      </c>
      <c r="AU112" s="303" t="s">
        <v>77</v>
      </c>
      <c r="AV112" s="302" t="s">
        <v>77</v>
      </c>
      <c r="AW112" s="302" t="s">
        <v>31</v>
      </c>
      <c r="AX112" s="302" t="s">
        <v>68</v>
      </c>
      <c r="AY112" s="303" t="s">
        <v>177</v>
      </c>
    </row>
    <row r="113" spans="2:65" s="317" customFormat="1">
      <c r="B113" s="316"/>
      <c r="D113" s="297" t="s">
        <v>188</v>
      </c>
      <c r="E113" s="318" t="s">
        <v>5</v>
      </c>
      <c r="F113" s="319" t="s">
        <v>191</v>
      </c>
      <c r="H113" s="320">
        <v>9.2970000000000006</v>
      </c>
      <c r="L113" s="316"/>
      <c r="M113" s="321"/>
      <c r="N113" s="322"/>
      <c r="O113" s="322"/>
      <c r="P113" s="322"/>
      <c r="Q113" s="322"/>
      <c r="R113" s="322"/>
      <c r="S113" s="322"/>
      <c r="T113" s="323"/>
      <c r="AT113" s="318" t="s">
        <v>188</v>
      </c>
      <c r="AU113" s="318" t="s">
        <v>77</v>
      </c>
      <c r="AV113" s="317" t="s">
        <v>184</v>
      </c>
      <c r="AW113" s="317" t="s">
        <v>31</v>
      </c>
      <c r="AX113" s="317" t="s">
        <v>75</v>
      </c>
      <c r="AY113" s="318" t="s">
        <v>177</v>
      </c>
    </row>
    <row r="114" spans="2:65" s="274" customFormat="1" ht="29.85" customHeight="1">
      <c r="B114" s="273"/>
      <c r="D114" s="275" t="s">
        <v>67</v>
      </c>
      <c r="E114" s="284" t="s">
        <v>77</v>
      </c>
      <c r="F114" s="284" t="s">
        <v>485</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21" customFormat="1" ht="25.5" customHeight="1">
      <c r="B115" s="207"/>
      <c r="C115" s="286" t="s">
        <v>222</v>
      </c>
      <c r="D115" s="286" t="s">
        <v>179</v>
      </c>
      <c r="E115" s="287" t="s">
        <v>2562</v>
      </c>
      <c r="F115" s="288" t="s">
        <v>2563</v>
      </c>
      <c r="G115" s="289" t="s">
        <v>225</v>
      </c>
      <c r="H115" s="290">
        <v>2.0750000000000002</v>
      </c>
      <c r="I115" s="926"/>
      <c r="J115" s="291">
        <f>ROUND(I115*H115,2)</f>
        <v>0</v>
      </c>
      <c r="K115" s="288" t="s">
        <v>183</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184</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184</v>
      </c>
      <c r="BM115" s="196" t="s">
        <v>2564</v>
      </c>
    </row>
    <row r="116" spans="2:65" s="921" customFormat="1" ht="81">
      <c r="B116" s="207"/>
      <c r="D116" s="297" t="s">
        <v>186</v>
      </c>
      <c r="F116" s="298" t="s">
        <v>502</v>
      </c>
      <c r="L116" s="207"/>
      <c r="M116" s="299"/>
      <c r="N116" s="925"/>
      <c r="O116" s="925"/>
      <c r="P116" s="925"/>
      <c r="Q116" s="925"/>
      <c r="R116" s="925"/>
      <c r="S116" s="925"/>
      <c r="T116" s="300"/>
      <c r="AT116" s="196" t="s">
        <v>186</v>
      </c>
      <c r="AU116" s="196" t="s">
        <v>77</v>
      </c>
    </row>
    <row r="117" spans="2:65" s="302" customFormat="1">
      <c r="B117" s="301"/>
      <c r="D117" s="297" t="s">
        <v>188</v>
      </c>
      <c r="E117" s="303" t="s">
        <v>5</v>
      </c>
      <c r="F117" s="304" t="s">
        <v>2555</v>
      </c>
      <c r="H117" s="305">
        <v>2.0750000000000002</v>
      </c>
      <c r="L117" s="301"/>
      <c r="M117" s="306"/>
      <c r="N117" s="307"/>
      <c r="O117" s="307"/>
      <c r="P117" s="307"/>
      <c r="Q117" s="307"/>
      <c r="R117" s="307"/>
      <c r="S117" s="307"/>
      <c r="T117" s="308"/>
      <c r="AT117" s="303" t="s">
        <v>188</v>
      </c>
      <c r="AU117" s="303" t="s">
        <v>77</v>
      </c>
      <c r="AV117" s="302" t="s">
        <v>77</v>
      </c>
      <c r="AW117" s="302" t="s">
        <v>31</v>
      </c>
      <c r="AX117" s="302" t="s">
        <v>68</v>
      </c>
      <c r="AY117" s="303" t="s">
        <v>177</v>
      </c>
    </row>
    <row r="118" spans="2:65" s="317" customFormat="1">
      <c r="B118" s="316"/>
      <c r="D118" s="297" t="s">
        <v>188</v>
      </c>
      <c r="E118" s="318" t="s">
        <v>5</v>
      </c>
      <c r="F118" s="319" t="s">
        <v>191</v>
      </c>
      <c r="H118" s="320">
        <v>2.0750000000000002</v>
      </c>
      <c r="L118" s="316"/>
      <c r="M118" s="321"/>
      <c r="N118" s="322"/>
      <c r="O118" s="322"/>
      <c r="P118" s="322"/>
      <c r="Q118" s="322"/>
      <c r="R118" s="322"/>
      <c r="S118" s="322"/>
      <c r="T118" s="323"/>
      <c r="AT118" s="318" t="s">
        <v>188</v>
      </c>
      <c r="AU118" s="318" t="s">
        <v>77</v>
      </c>
      <c r="AV118" s="317" t="s">
        <v>184</v>
      </c>
      <c r="AW118" s="317" t="s">
        <v>31</v>
      </c>
      <c r="AX118" s="317" t="s">
        <v>75</v>
      </c>
      <c r="AY118" s="318" t="s">
        <v>177</v>
      </c>
    </row>
    <row r="119" spans="2:65" s="274" customFormat="1" ht="29.85" customHeight="1">
      <c r="B119" s="273"/>
      <c r="D119" s="275" t="s">
        <v>67</v>
      </c>
      <c r="E119" s="284" t="s">
        <v>197</v>
      </c>
      <c r="F119" s="284" t="s">
        <v>605</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21" customFormat="1" ht="38.25" customHeight="1">
      <c r="B120" s="207"/>
      <c r="C120" s="286" t="s">
        <v>229</v>
      </c>
      <c r="D120" s="286" t="s">
        <v>179</v>
      </c>
      <c r="E120" s="287" t="s">
        <v>2565</v>
      </c>
      <c r="F120" s="288" t="s">
        <v>2566</v>
      </c>
      <c r="G120" s="289" t="s">
        <v>194</v>
      </c>
      <c r="H120" s="290">
        <v>47</v>
      </c>
      <c r="I120" s="926"/>
      <c r="J120" s="291">
        <f>ROUND(I120*H120,2)</f>
        <v>0</v>
      </c>
      <c r="K120" s="288" t="s">
        <v>183</v>
      </c>
      <c r="L120" s="207"/>
      <c r="M120" s="292" t="s">
        <v>5</v>
      </c>
      <c r="N120" s="293" t="s">
        <v>39</v>
      </c>
      <c r="O120" s="294">
        <v>0.34</v>
      </c>
      <c r="P120" s="294">
        <f>O120*H120</f>
        <v>15.98</v>
      </c>
      <c r="Q120" s="294">
        <v>0.17488999999999999</v>
      </c>
      <c r="R120" s="294">
        <f>Q120*H120</f>
        <v>8.21983</v>
      </c>
      <c r="S120" s="294">
        <v>0</v>
      </c>
      <c r="T120" s="295">
        <f>S120*H120</f>
        <v>0</v>
      </c>
      <c r="AR120" s="196" t="s">
        <v>184</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184</v>
      </c>
      <c r="BM120" s="196" t="s">
        <v>2567</v>
      </c>
    </row>
    <row r="121" spans="2:65" s="921" customFormat="1" ht="67.5">
      <c r="B121" s="207"/>
      <c r="D121" s="297" t="s">
        <v>186</v>
      </c>
      <c r="F121" s="298" t="s">
        <v>2568</v>
      </c>
      <c r="L121" s="207"/>
      <c r="M121" s="299"/>
      <c r="N121" s="925"/>
      <c r="O121" s="925"/>
      <c r="P121" s="925"/>
      <c r="Q121" s="925"/>
      <c r="R121" s="925"/>
      <c r="S121" s="925"/>
      <c r="T121" s="300"/>
      <c r="AT121" s="196" t="s">
        <v>186</v>
      </c>
      <c r="AU121" s="196" t="s">
        <v>77</v>
      </c>
    </row>
    <row r="122" spans="2:65" s="302" customFormat="1">
      <c r="B122" s="301"/>
      <c r="D122" s="297" t="s">
        <v>188</v>
      </c>
      <c r="E122" s="303" t="s">
        <v>5</v>
      </c>
      <c r="F122" s="304" t="s">
        <v>425</v>
      </c>
      <c r="H122" s="305">
        <v>47</v>
      </c>
      <c r="L122" s="301"/>
      <c r="M122" s="306"/>
      <c r="N122" s="307"/>
      <c r="O122" s="307"/>
      <c r="P122" s="307"/>
      <c r="Q122" s="307"/>
      <c r="R122" s="307"/>
      <c r="S122" s="307"/>
      <c r="T122" s="308"/>
      <c r="AT122" s="303" t="s">
        <v>188</v>
      </c>
      <c r="AU122" s="303" t="s">
        <v>77</v>
      </c>
      <c r="AV122" s="302" t="s">
        <v>77</v>
      </c>
      <c r="AW122" s="302" t="s">
        <v>31</v>
      </c>
      <c r="AX122" s="302" t="s">
        <v>68</v>
      </c>
      <c r="AY122" s="303" t="s">
        <v>177</v>
      </c>
    </row>
    <row r="123" spans="2:65" s="310" customFormat="1">
      <c r="B123" s="309"/>
      <c r="D123" s="297" t="s">
        <v>188</v>
      </c>
      <c r="E123" s="311" t="s">
        <v>5</v>
      </c>
      <c r="F123" s="312" t="s">
        <v>2569</v>
      </c>
      <c r="H123" s="311" t="s">
        <v>5</v>
      </c>
      <c r="L123" s="309"/>
      <c r="M123" s="313"/>
      <c r="N123" s="314"/>
      <c r="O123" s="314"/>
      <c r="P123" s="314"/>
      <c r="Q123" s="314"/>
      <c r="R123" s="314"/>
      <c r="S123" s="314"/>
      <c r="T123" s="315"/>
      <c r="AT123" s="311" t="s">
        <v>188</v>
      </c>
      <c r="AU123" s="311" t="s">
        <v>77</v>
      </c>
      <c r="AV123" s="310" t="s">
        <v>75</v>
      </c>
      <c r="AW123" s="310" t="s">
        <v>31</v>
      </c>
      <c r="AX123" s="310" t="s">
        <v>68</v>
      </c>
      <c r="AY123" s="311" t="s">
        <v>177</v>
      </c>
    </row>
    <row r="124" spans="2:65" s="317" customFormat="1">
      <c r="B124" s="316"/>
      <c r="D124" s="297" t="s">
        <v>188</v>
      </c>
      <c r="E124" s="318" t="s">
        <v>5</v>
      </c>
      <c r="F124" s="319" t="s">
        <v>191</v>
      </c>
      <c r="H124" s="320">
        <v>47</v>
      </c>
      <c r="L124" s="316"/>
      <c r="M124" s="321"/>
      <c r="N124" s="322"/>
      <c r="O124" s="322"/>
      <c r="P124" s="322"/>
      <c r="Q124" s="322"/>
      <c r="R124" s="322"/>
      <c r="S124" s="322"/>
      <c r="T124" s="323"/>
      <c r="AT124" s="318" t="s">
        <v>188</v>
      </c>
      <c r="AU124" s="318" t="s">
        <v>77</v>
      </c>
      <c r="AV124" s="317" t="s">
        <v>184</v>
      </c>
      <c r="AW124" s="317" t="s">
        <v>31</v>
      </c>
      <c r="AX124" s="317" t="s">
        <v>75</v>
      </c>
      <c r="AY124" s="318" t="s">
        <v>177</v>
      </c>
    </row>
    <row r="125" spans="2:65" s="921" customFormat="1" ht="16.5" customHeight="1">
      <c r="B125" s="207"/>
      <c r="C125" s="324" t="s">
        <v>247</v>
      </c>
      <c r="D125" s="324" t="s">
        <v>440</v>
      </c>
      <c r="E125" s="325" t="s">
        <v>2570</v>
      </c>
      <c r="F125" s="326" t="s">
        <v>2571</v>
      </c>
      <c r="G125" s="327" t="s">
        <v>194</v>
      </c>
      <c r="H125" s="328">
        <v>47</v>
      </c>
      <c r="I125" s="928"/>
      <c r="J125" s="329">
        <f>ROUND(I125*H125,2)</f>
        <v>0</v>
      </c>
      <c r="K125" s="326" t="s">
        <v>183</v>
      </c>
      <c r="L125" s="330"/>
      <c r="M125" s="331" t="s">
        <v>5</v>
      </c>
      <c r="N125" s="332" t="s">
        <v>39</v>
      </c>
      <c r="O125" s="294">
        <v>0</v>
      </c>
      <c r="P125" s="294">
        <f>O125*H125</f>
        <v>0</v>
      </c>
      <c r="Q125" s="294">
        <v>2.8999999999999998E-3</v>
      </c>
      <c r="R125" s="294">
        <f>Q125*H125</f>
        <v>0.13629999999999998</v>
      </c>
      <c r="S125" s="294">
        <v>0</v>
      </c>
      <c r="T125" s="295">
        <f>S125*H125</f>
        <v>0</v>
      </c>
      <c r="AR125" s="196" t="s">
        <v>222</v>
      </c>
      <c r="AT125" s="196" t="s">
        <v>440</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184</v>
      </c>
      <c r="BM125" s="196" t="s">
        <v>2572</v>
      </c>
    </row>
    <row r="126" spans="2:65" s="921" customFormat="1" ht="25.5" customHeight="1">
      <c r="B126" s="207"/>
      <c r="C126" s="286" t="s">
        <v>252</v>
      </c>
      <c r="D126" s="286" t="s">
        <v>179</v>
      </c>
      <c r="E126" s="287" t="s">
        <v>2573</v>
      </c>
      <c r="F126" s="288" t="s">
        <v>2574</v>
      </c>
      <c r="G126" s="289" t="s">
        <v>194</v>
      </c>
      <c r="H126" s="290">
        <v>42</v>
      </c>
      <c r="I126" s="926"/>
      <c r="J126" s="291">
        <f>ROUND(I126*H126,2)</f>
        <v>0</v>
      </c>
      <c r="K126" s="288" t="s">
        <v>183</v>
      </c>
      <c r="L126" s="207"/>
      <c r="M126" s="292" t="s">
        <v>5</v>
      </c>
      <c r="N126" s="293" t="s">
        <v>39</v>
      </c>
      <c r="O126" s="294">
        <v>1.25</v>
      </c>
      <c r="P126" s="294">
        <f>O126*H126</f>
        <v>52.5</v>
      </c>
      <c r="Q126" s="294">
        <v>4.0000000000000002E-4</v>
      </c>
      <c r="R126" s="294">
        <f>Q126*H126</f>
        <v>1.6800000000000002E-2</v>
      </c>
      <c r="S126" s="294">
        <v>0</v>
      </c>
      <c r="T126" s="295">
        <f>S126*H126</f>
        <v>0</v>
      </c>
      <c r="AR126" s="196" t="s">
        <v>184</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184</v>
      </c>
      <c r="BM126" s="196" t="s">
        <v>2575</v>
      </c>
    </row>
    <row r="127" spans="2:65" s="921" customFormat="1" ht="40.5">
      <c r="B127" s="207"/>
      <c r="D127" s="297" t="s">
        <v>186</v>
      </c>
      <c r="F127" s="298" t="s">
        <v>2576</v>
      </c>
      <c r="L127" s="207"/>
      <c r="M127" s="299"/>
      <c r="N127" s="925"/>
      <c r="O127" s="925"/>
      <c r="P127" s="925"/>
      <c r="Q127" s="925"/>
      <c r="R127" s="925"/>
      <c r="S127" s="925"/>
      <c r="T127" s="300"/>
      <c r="AT127" s="196" t="s">
        <v>186</v>
      </c>
      <c r="AU127" s="196" t="s">
        <v>77</v>
      </c>
    </row>
    <row r="128" spans="2:65" s="302" customFormat="1">
      <c r="B128" s="301"/>
      <c r="D128" s="297" t="s">
        <v>188</v>
      </c>
      <c r="E128" s="303" t="s">
        <v>5</v>
      </c>
      <c r="F128" s="304" t="s">
        <v>397</v>
      </c>
      <c r="H128" s="305">
        <v>42</v>
      </c>
      <c r="L128" s="301"/>
      <c r="M128" s="306"/>
      <c r="N128" s="307"/>
      <c r="O128" s="307"/>
      <c r="P128" s="307"/>
      <c r="Q128" s="307"/>
      <c r="R128" s="307"/>
      <c r="S128" s="307"/>
      <c r="T128" s="308"/>
      <c r="AT128" s="303" t="s">
        <v>188</v>
      </c>
      <c r="AU128" s="303" t="s">
        <v>77</v>
      </c>
      <c r="AV128" s="302" t="s">
        <v>77</v>
      </c>
      <c r="AW128" s="302" t="s">
        <v>31</v>
      </c>
      <c r="AX128" s="302" t="s">
        <v>68</v>
      </c>
      <c r="AY128" s="303" t="s">
        <v>177</v>
      </c>
    </row>
    <row r="129" spans="2:65" s="310" customFormat="1">
      <c r="B129" s="309"/>
      <c r="D129" s="297" t="s">
        <v>188</v>
      </c>
      <c r="E129" s="311" t="s">
        <v>5</v>
      </c>
      <c r="F129" s="312" t="s">
        <v>2577</v>
      </c>
      <c r="H129" s="311" t="s">
        <v>5</v>
      </c>
      <c r="L129" s="309"/>
      <c r="M129" s="313"/>
      <c r="N129" s="314"/>
      <c r="O129" s="314"/>
      <c r="P129" s="314"/>
      <c r="Q129" s="314"/>
      <c r="R129" s="314"/>
      <c r="S129" s="314"/>
      <c r="T129" s="315"/>
      <c r="AT129" s="311" t="s">
        <v>188</v>
      </c>
      <c r="AU129" s="311" t="s">
        <v>77</v>
      </c>
      <c r="AV129" s="310" t="s">
        <v>75</v>
      </c>
      <c r="AW129" s="310" t="s">
        <v>31</v>
      </c>
      <c r="AX129" s="310" t="s">
        <v>68</v>
      </c>
      <c r="AY129" s="311" t="s">
        <v>177</v>
      </c>
    </row>
    <row r="130" spans="2:65" s="317" customFormat="1">
      <c r="B130" s="316"/>
      <c r="D130" s="297" t="s">
        <v>188</v>
      </c>
      <c r="E130" s="318" t="s">
        <v>5</v>
      </c>
      <c r="F130" s="319" t="s">
        <v>191</v>
      </c>
      <c r="H130" s="320">
        <v>42</v>
      </c>
      <c r="L130" s="316"/>
      <c r="M130" s="321"/>
      <c r="N130" s="322"/>
      <c r="O130" s="322"/>
      <c r="P130" s="322"/>
      <c r="Q130" s="322"/>
      <c r="R130" s="322"/>
      <c r="S130" s="322"/>
      <c r="T130" s="323"/>
      <c r="AT130" s="318" t="s">
        <v>188</v>
      </c>
      <c r="AU130" s="318" t="s">
        <v>77</v>
      </c>
      <c r="AV130" s="317" t="s">
        <v>184</v>
      </c>
      <c r="AW130" s="317" t="s">
        <v>31</v>
      </c>
      <c r="AX130" s="317" t="s">
        <v>75</v>
      </c>
      <c r="AY130" s="318" t="s">
        <v>177</v>
      </c>
    </row>
    <row r="131" spans="2:65" s="921" customFormat="1" ht="16.5" customHeight="1">
      <c r="B131" s="207"/>
      <c r="C131" s="324" t="s">
        <v>216</v>
      </c>
      <c r="D131" s="324" t="s">
        <v>440</v>
      </c>
      <c r="E131" s="325" t="s">
        <v>2578</v>
      </c>
      <c r="F131" s="326" t="s">
        <v>2579</v>
      </c>
      <c r="G131" s="327" t="s">
        <v>194</v>
      </c>
      <c r="H131" s="328">
        <v>42</v>
      </c>
      <c r="I131" s="928"/>
      <c r="J131" s="329">
        <f>ROUND(I131*H131,2)</f>
        <v>0</v>
      </c>
      <c r="K131" s="326" t="s">
        <v>183</v>
      </c>
      <c r="L131" s="330"/>
      <c r="M131" s="331" t="s">
        <v>5</v>
      </c>
      <c r="N131" s="332" t="s">
        <v>39</v>
      </c>
      <c r="O131" s="294">
        <v>0</v>
      </c>
      <c r="P131" s="294">
        <f>O131*H131</f>
        <v>0</v>
      </c>
      <c r="Q131" s="294">
        <v>9.6000000000000002E-2</v>
      </c>
      <c r="R131" s="294">
        <f>Q131*H131</f>
        <v>4.032</v>
      </c>
      <c r="S131" s="294">
        <v>0</v>
      </c>
      <c r="T131" s="295">
        <f>S131*H131</f>
        <v>0</v>
      </c>
      <c r="AR131" s="196" t="s">
        <v>222</v>
      </c>
      <c r="AT131" s="196" t="s">
        <v>440</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184</v>
      </c>
      <c r="BM131" s="196" t="s">
        <v>2580</v>
      </c>
    </row>
    <row r="132" spans="2:65" s="921" customFormat="1" ht="25.5" customHeight="1">
      <c r="B132" s="207"/>
      <c r="C132" s="286" t="s">
        <v>261</v>
      </c>
      <c r="D132" s="286" t="s">
        <v>179</v>
      </c>
      <c r="E132" s="287" t="s">
        <v>2581</v>
      </c>
      <c r="F132" s="288" t="s">
        <v>2582</v>
      </c>
      <c r="G132" s="289" t="s">
        <v>906</v>
      </c>
      <c r="H132" s="290">
        <v>103</v>
      </c>
      <c r="I132" s="926"/>
      <c r="J132" s="291">
        <f>ROUND(I132*H132,2)</f>
        <v>0</v>
      </c>
      <c r="K132" s="288" t="s">
        <v>183</v>
      </c>
      <c r="L132" s="207"/>
      <c r="M132" s="292" t="s">
        <v>5</v>
      </c>
      <c r="N132" s="293" t="s">
        <v>39</v>
      </c>
      <c r="O132" s="294">
        <v>0.47</v>
      </c>
      <c r="P132" s="294">
        <f>O132*H132</f>
        <v>48.41</v>
      </c>
      <c r="Q132" s="294">
        <v>0</v>
      </c>
      <c r="R132" s="294">
        <f>Q132*H132</f>
        <v>0</v>
      </c>
      <c r="S132" s="294">
        <v>0</v>
      </c>
      <c r="T132" s="295">
        <f>S132*H132</f>
        <v>0</v>
      </c>
      <c r="AR132" s="196" t="s">
        <v>184</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184</v>
      </c>
      <c r="BM132" s="196" t="s">
        <v>2583</v>
      </c>
    </row>
    <row r="133" spans="2:65" s="921" customFormat="1" ht="27">
      <c r="B133" s="207"/>
      <c r="D133" s="297" t="s">
        <v>186</v>
      </c>
      <c r="F133" s="298" t="s">
        <v>2584</v>
      </c>
      <c r="L133" s="207"/>
      <c r="M133" s="299"/>
      <c r="N133" s="925"/>
      <c r="O133" s="925"/>
      <c r="P133" s="925"/>
      <c r="Q133" s="925"/>
      <c r="R133" s="925"/>
      <c r="S133" s="925"/>
      <c r="T133" s="300"/>
      <c r="AT133" s="196" t="s">
        <v>186</v>
      </c>
      <c r="AU133" s="196" t="s">
        <v>77</v>
      </c>
    </row>
    <row r="134" spans="2:65" s="302" customFormat="1">
      <c r="B134" s="301"/>
      <c r="D134" s="297" t="s">
        <v>188</v>
      </c>
      <c r="E134" s="303" t="s">
        <v>5</v>
      </c>
      <c r="F134" s="304" t="s">
        <v>816</v>
      </c>
      <c r="H134" s="305">
        <v>103</v>
      </c>
      <c r="L134" s="301"/>
      <c r="M134" s="306"/>
      <c r="N134" s="307"/>
      <c r="O134" s="307"/>
      <c r="P134" s="307"/>
      <c r="Q134" s="307"/>
      <c r="R134" s="307"/>
      <c r="S134" s="307"/>
      <c r="T134" s="308"/>
      <c r="AT134" s="303" t="s">
        <v>188</v>
      </c>
      <c r="AU134" s="303" t="s">
        <v>77</v>
      </c>
      <c r="AV134" s="302" t="s">
        <v>77</v>
      </c>
      <c r="AW134" s="302" t="s">
        <v>31</v>
      </c>
      <c r="AX134" s="302" t="s">
        <v>68</v>
      </c>
      <c r="AY134" s="303" t="s">
        <v>177</v>
      </c>
    </row>
    <row r="135" spans="2:65" s="310" customFormat="1">
      <c r="B135" s="309"/>
      <c r="D135" s="297" t="s">
        <v>188</v>
      </c>
      <c r="E135" s="311" t="s">
        <v>5</v>
      </c>
      <c r="F135" s="312" t="s">
        <v>2577</v>
      </c>
      <c r="H135" s="311" t="s">
        <v>5</v>
      </c>
      <c r="L135" s="309"/>
      <c r="M135" s="313"/>
      <c r="N135" s="314"/>
      <c r="O135" s="314"/>
      <c r="P135" s="314"/>
      <c r="Q135" s="314"/>
      <c r="R135" s="314"/>
      <c r="S135" s="314"/>
      <c r="T135" s="315"/>
      <c r="AT135" s="311" t="s">
        <v>188</v>
      </c>
      <c r="AU135" s="311" t="s">
        <v>77</v>
      </c>
      <c r="AV135" s="310" t="s">
        <v>75</v>
      </c>
      <c r="AW135" s="310" t="s">
        <v>31</v>
      </c>
      <c r="AX135" s="310" t="s">
        <v>68</v>
      </c>
      <c r="AY135" s="311" t="s">
        <v>177</v>
      </c>
    </row>
    <row r="136" spans="2:65" s="317" customFormat="1">
      <c r="B136" s="316"/>
      <c r="D136" s="297" t="s">
        <v>188</v>
      </c>
      <c r="E136" s="318" t="s">
        <v>5</v>
      </c>
      <c r="F136" s="319" t="s">
        <v>191</v>
      </c>
      <c r="H136" s="320">
        <v>103</v>
      </c>
      <c r="L136" s="316"/>
      <c r="M136" s="321"/>
      <c r="N136" s="322"/>
      <c r="O136" s="322"/>
      <c r="P136" s="322"/>
      <c r="Q136" s="322"/>
      <c r="R136" s="322"/>
      <c r="S136" s="322"/>
      <c r="T136" s="323"/>
      <c r="AT136" s="318" t="s">
        <v>188</v>
      </c>
      <c r="AU136" s="318" t="s">
        <v>77</v>
      </c>
      <c r="AV136" s="317" t="s">
        <v>184</v>
      </c>
      <c r="AW136" s="317" t="s">
        <v>31</v>
      </c>
      <c r="AX136" s="317" t="s">
        <v>75</v>
      </c>
      <c r="AY136" s="318" t="s">
        <v>177</v>
      </c>
    </row>
    <row r="137" spans="2:65" s="921" customFormat="1" ht="16.5" customHeight="1">
      <c r="B137" s="207"/>
      <c r="C137" s="324" t="s">
        <v>269</v>
      </c>
      <c r="D137" s="324" t="s">
        <v>440</v>
      </c>
      <c r="E137" s="325" t="s">
        <v>2585</v>
      </c>
      <c r="F137" s="326" t="s">
        <v>2586</v>
      </c>
      <c r="G137" s="327" t="s">
        <v>194</v>
      </c>
      <c r="H137" s="328">
        <v>46</v>
      </c>
      <c r="I137" s="928"/>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222</v>
      </c>
      <c r="AT137" s="196" t="s">
        <v>440</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184</v>
      </c>
      <c r="BM137" s="196" t="s">
        <v>2587</v>
      </c>
    </row>
    <row r="138" spans="2:65" s="921" customFormat="1" ht="16.5" customHeight="1">
      <c r="B138" s="207"/>
      <c r="C138" s="324" t="s">
        <v>11</v>
      </c>
      <c r="D138" s="324" t="s">
        <v>440</v>
      </c>
      <c r="E138" s="325" t="s">
        <v>2588</v>
      </c>
      <c r="F138" s="326" t="s">
        <v>2589</v>
      </c>
      <c r="G138" s="327" t="s">
        <v>194</v>
      </c>
      <c r="H138" s="328">
        <v>184</v>
      </c>
      <c r="I138" s="928"/>
      <c r="J138" s="329">
        <f>ROUND(I138*H138,2)</f>
        <v>0</v>
      </c>
      <c r="K138" s="326" t="s">
        <v>183</v>
      </c>
      <c r="L138" s="330"/>
      <c r="M138" s="331" t="s">
        <v>5</v>
      </c>
      <c r="N138" s="332" t="s">
        <v>39</v>
      </c>
      <c r="O138" s="294">
        <v>0</v>
      </c>
      <c r="P138" s="294">
        <f>O138*H138</f>
        <v>0</v>
      </c>
      <c r="Q138" s="294">
        <v>1E-3</v>
      </c>
      <c r="R138" s="294">
        <f>Q138*H138</f>
        <v>0.184</v>
      </c>
      <c r="S138" s="294">
        <v>0</v>
      </c>
      <c r="T138" s="295">
        <f>S138*H138</f>
        <v>0</v>
      </c>
      <c r="AR138" s="196" t="s">
        <v>222</v>
      </c>
      <c r="AT138" s="196" t="s">
        <v>440</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184</v>
      </c>
      <c r="BM138" s="196" t="s">
        <v>2590</v>
      </c>
    </row>
    <row r="139" spans="2:65" s="302" customFormat="1">
      <c r="B139" s="301"/>
      <c r="D139" s="297" t="s">
        <v>188</v>
      </c>
      <c r="E139" s="303" t="s">
        <v>5</v>
      </c>
      <c r="F139" s="304" t="s">
        <v>2591</v>
      </c>
      <c r="H139" s="305">
        <v>184</v>
      </c>
      <c r="L139" s="301"/>
      <c r="M139" s="306"/>
      <c r="N139" s="307"/>
      <c r="O139" s="307"/>
      <c r="P139" s="307"/>
      <c r="Q139" s="307"/>
      <c r="R139" s="307"/>
      <c r="S139" s="307"/>
      <c r="T139" s="308"/>
      <c r="AT139" s="303" t="s">
        <v>188</v>
      </c>
      <c r="AU139" s="303" t="s">
        <v>77</v>
      </c>
      <c r="AV139" s="302" t="s">
        <v>77</v>
      </c>
      <c r="AW139" s="302" t="s">
        <v>31</v>
      </c>
      <c r="AX139" s="302" t="s">
        <v>68</v>
      </c>
      <c r="AY139" s="303" t="s">
        <v>177</v>
      </c>
    </row>
    <row r="140" spans="2:65" s="317" customFormat="1">
      <c r="B140" s="316"/>
      <c r="D140" s="297" t="s">
        <v>188</v>
      </c>
      <c r="E140" s="318" t="s">
        <v>5</v>
      </c>
      <c r="F140" s="319" t="s">
        <v>191</v>
      </c>
      <c r="H140" s="320">
        <v>184</v>
      </c>
      <c r="L140" s="316"/>
      <c r="M140" s="321"/>
      <c r="N140" s="322"/>
      <c r="O140" s="322"/>
      <c r="P140" s="322"/>
      <c r="Q140" s="322"/>
      <c r="R140" s="322"/>
      <c r="S140" s="322"/>
      <c r="T140" s="323"/>
      <c r="AT140" s="318" t="s">
        <v>188</v>
      </c>
      <c r="AU140" s="318" t="s">
        <v>77</v>
      </c>
      <c r="AV140" s="317" t="s">
        <v>184</v>
      </c>
      <c r="AW140" s="317" t="s">
        <v>31</v>
      </c>
      <c r="AX140" s="317" t="s">
        <v>75</v>
      </c>
      <c r="AY140" s="318" t="s">
        <v>177</v>
      </c>
    </row>
    <row r="141" spans="2:65" s="274" customFormat="1" ht="29.85" customHeight="1">
      <c r="B141" s="273"/>
      <c r="D141" s="275" t="s">
        <v>67</v>
      </c>
      <c r="E141" s="284" t="s">
        <v>229</v>
      </c>
      <c r="F141" s="284" t="s">
        <v>1178</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21" customFormat="1" ht="25.5" customHeight="1">
      <c r="B142" s="207"/>
      <c r="C142" s="286" t="s">
        <v>278</v>
      </c>
      <c r="D142" s="286" t="s">
        <v>179</v>
      </c>
      <c r="E142" s="287" t="s">
        <v>2592</v>
      </c>
      <c r="F142" s="288" t="s">
        <v>2593</v>
      </c>
      <c r="G142" s="289" t="s">
        <v>906</v>
      </c>
      <c r="H142" s="290">
        <v>0.3</v>
      </c>
      <c r="I142" s="926"/>
      <c r="J142" s="291">
        <f>ROUND(I142*H142,2)</f>
        <v>0</v>
      </c>
      <c r="K142" s="288" t="s">
        <v>183</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184</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184</v>
      </c>
      <c r="BM142" s="196" t="s">
        <v>2594</v>
      </c>
    </row>
    <row r="143" spans="2:65" s="921" customFormat="1" ht="54">
      <c r="B143" s="207"/>
      <c r="D143" s="297" t="s">
        <v>186</v>
      </c>
      <c r="F143" s="298" t="s">
        <v>2595</v>
      </c>
      <c r="L143" s="207"/>
      <c r="M143" s="299"/>
      <c r="N143" s="925"/>
      <c r="O143" s="925"/>
      <c r="P143" s="925"/>
      <c r="Q143" s="925"/>
      <c r="R143" s="925"/>
      <c r="S143" s="925"/>
      <c r="T143" s="300"/>
      <c r="AT143" s="196" t="s">
        <v>186</v>
      </c>
      <c r="AU143" s="196" t="s">
        <v>77</v>
      </c>
    </row>
    <row r="144" spans="2:65" s="302" customFormat="1">
      <c r="B144" s="301"/>
      <c r="D144" s="297" t="s">
        <v>188</v>
      </c>
      <c r="E144" s="303" t="s">
        <v>5</v>
      </c>
      <c r="F144" s="304" t="s">
        <v>2596</v>
      </c>
      <c r="H144" s="305">
        <v>0.3</v>
      </c>
      <c r="L144" s="301"/>
      <c r="M144" s="306"/>
      <c r="N144" s="307"/>
      <c r="O144" s="307"/>
      <c r="P144" s="307"/>
      <c r="Q144" s="307"/>
      <c r="R144" s="307"/>
      <c r="S144" s="307"/>
      <c r="T144" s="308"/>
      <c r="AT144" s="303" t="s">
        <v>188</v>
      </c>
      <c r="AU144" s="303" t="s">
        <v>77</v>
      </c>
      <c r="AV144" s="302" t="s">
        <v>77</v>
      </c>
      <c r="AW144" s="302" t="s">
        <v>31</v>
      </c>
      <c r="AX144" s="302" t="s">
        <v>68</v>
      </c>
      <c r="AY144" s="303" t="s">
        <v>177</v>
      </c>
    </row>
    <row r="145" spans="2:65" s="310" customFormat="1">
      <c r="B145" s="309"/>
      <c r="D145" s="297" t="s">
        <v>188</v>
      </c>
      <c r="E145" s="311" t="s">
        <v>5</v>
      </c>
      <c r="F145" s="312" t="s">
        <v>2597</v>
      </c>
      <c r="H145" s="311" t="s">
        <v>5</v>
      </c>
      <c r="L145" s="309"/>
      <c r="M145" s="313"/>
      <c r="N145" s="314"/>
      <c r="O145" s="314"/>
      <c r="P145" s="314"/>
      <c r="Q145" s="314"/>
      <c r="R145" s="314"/>
      <c r="S145" s="314"/>
      <c r="T145" s="315"/>
      <c r="AT145" s="311" t="s">
        <v>188</v>
      </c>
      <c r="AU145" s="311" t="s">
        <v>77</v>
      </c>
      <c r="AV145" s="310" t="s">
        <v>75</v>
      </c>
      <c r="AW145" s="310" t="s">
        <v>31</v>
      </c>
      <c r="AX145" s="310" t="s">
        <v>68</v>
      </c>
      <c r="AY145" s="311" t="s">
        <v>177</v>
      </c>
    </row>
    <row r="146" spans="2:65" s="317" customFormat="1">
      <c r="B146" s="316"/>
      <c r="D146" s="297" t="s">
        <v>188</v>
      </c>
      <c r="E146" s="318" t="s">
        <v>5</v>
      </c>
      <c r="F146" s="319" t="s">
        <v>191</v>
      </c>
      <c r="H146" s="320">
        <v>0.3</v>
      </c>
      <c r="L146" s="316"/>
      <c r="M146" s="321"/>
      <c r="N146" s="322"/>
      <c r="O146" s="322"/>
      <c r="P146" s="322"/>
      <c r="Q146" s="322"/>
      <c r="R146" s="322"/>
      <c r="S146" s="322"/>
      <c r="T146" s="323"/>
      <c r="AT146" s="318" t="s">
        <v>188</v>
      </c>
      <c r="AU146" s="318" t="s">
        <v>77</v>
      </c>
      <c r="AV146" s="317" t="s">
        <v>184</v>
      </c>
      <c r="AW146" s="317" t="s">
        <v>31</v>
      </c>
      <c r="AX146" s="317" t="s">
        <v>75</v>
      </c>
      <c r="AY146" s="318" t="s">
        <v>177</v>
      </c>
    </row>
    <row r="147" spans="2:65" s="274" customFormat="1" ht="29.85" customHeight="1">
      <c r="B147" s="273"/>
      <c r="D147" s="275" t="s">
        <v>67</v>
      </c>
      <c r="E147" s="284" t="s">
        <v>1261</v>
      </c>
      <c r="F147" s="284" t="s">
        <v>1262</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21" customFormat="1" ht="38.25" customHeight="1">
      <c r="B148" s="207"/>
      <c r="C148" s="286" t="s">
        <v>282</v>
      </c>
      <c r="D148" s="286" t="s">
        <v>179</v>
      </c>
      <c r="E148" s="287" t="s">
        <v>2598</v>
      </c>
      <c r="F148" s="288" t="s">
        <v>2599</v>
      </c>
      <c r="G148" s="289" t="s">
        <v>422</v>
      </c>
      <c r="H148" s="290">
        <v>17.984000000000002</v>
      </c>
      <c r="I148" s="926"/>
      <c r="J148" s="291">
        <f>ROUND(I148*H148,2)</f>
        <v>0</v>
      </c>
      <c r="K148" s="288" t="s">
        <v>183</v>
      </c>
      <c r="L148" s="207"/>
      <c r="M148" s="292" t="s">
        <v>5</v>
      </c>
      <c r="N148" s="293" t="s">
        <v>39</v>
      </c>
      <c r="O148" s="294">
        <v>0.65</v>
      </c>
      <c r="P148" s="294">
        <f>O148*H148</f>
        <v>11.689600000000002</v>
      </c>
      <c r="Q148" s="294">
        <v>0</v>
      </c>
      <c r="R148" s="294">
        <f>Q148*H148</f>
        <v>0</v>
      </c>
      <c r="S148" s="294">
        <v>0</v>
      </c>
      <c r="T148" s="295">
        <f>S148*H148</f>
        <v>0</v>
      </c>
      <c r="AR148" s="196" t="s">
        <v>184</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184</v>
      </c>
      <c r="BM148" s="196" t="s">
        <v>2600</v>
      </c>
    </row>
    <row r="149" spans="2:65" s="921" customFormat="1" ht="40.5">
      <c r="B149" s="207"/>
      <c r="D149" s="297" t="s">
        <v>186</v>
      </c>
      <c r="F149" s="298" t="s">
        <v>2601</v>
      </c>
      <c r="L149" s="207"/>
      <c r="M149" s="344"/>
      <c r="N149" s="345"/>
      <c r="O149" s="345"/>
      <c r="P149" s="345"/>
      <c r="Q149" s="345"/>
      <c r="R149" s="345"/>
      <c r="S149" s="345"/>
      <c r="T149" s="346"/>
      <c r="AT149" s="196" t="s">
        <v>186</v>
      </c>
      <c r="AU149" s="196" t="s">
        <v>77</v>
      </c>
    </row>
    <row r="150" spans="2:65" s="921"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4" t="s">
        <v>121</v>
      </c>
      <c r="H1" s="984"/>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89" t="s">
        <v>2646</v>
      </c>
      <c r="F9" s="990"/>
      <c r="G9" s="990"/>
      <c r="H9" s="990"/>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78" t="s">
        <v>5</v>
      </c>
      <c r="F24" s="978"/>
      <c r="G24" s="978"/>
      <c r="H24" s="978"/>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7" t="str">
        <f>E7</f>
        <v>Výstavba poloprovozního objektu H2</v>
      </c>
      <c r="F45" s="988"/>
      <c r="G45" s="988"/>
      <c r="H45" s="988"/>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89" t="str">
        <f>E9</f>
        <v>RAV8611 - D.2.3 Přípojka vody</v>
      </c>
      <c r="F47" s="990"/>
      <c r="G47" s="990"/>
      <c r="H47" s="990"/>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78" t="str">
        <f>E21</f>
        <v>RAVAL projekt v.o.s.</v>
      </c>
      <c r="K51" s="209"/>
    </row>
    <row r="52" spans="2:47" s="933" customFormat="1" ht="14.45" customHeight="1">
      <c r="B52" s="207"/>
      <c r="C52" s="936" t="s">
        <v>28</v>
      </c>
      <c r="D52" s="937"/>
      <c r="E52" s="937"/>
      <c r="F52" s="210" t="str">
        <f>IF(E18="","",E18)</f>
        <v/>
      </c>
      <c r="G52" s="937"/>
      <c r="H52" s="937"/>
      <c r="I52" s="937"/>
      <c r="J52" s="979"/>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0" t="str">
        <f>E7</f>
        <v>Výstavba poloprovozního objektu H2</v>
      </c>
      <c r="F68" s="981"/>
      <c r="G68" s="981"/>
      <c r="H68" s="981"/>
      <c r="L68" s="207"/>
    </row>
    <row r="69" spans="2:63" s="933" customFormat="1" ht="14.45" customHeight="1">
      <c r="B69" s="207"/>
      <c r="C69" s="932" t="s">
        <v>126</v>
      </c>
      <c r="L69" s="207"/>
    </row>
    <row r="70" spans="2:63" s="933" customFormat="1" ht="17.25" customHeight="1">
      <c r="B70" s="207"/>
      <c r="E70" s="982" t="str">
        <f>E9</f>
        <v>RAV8611 - D.2.3 Přípojka vody</v>
      </c>
      <c r="F70" s="983"/>
      <c r="G70" s="983"/>
      <c r="H70" s="983"/>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222</v>
      </c>
      <c r="F80" s="284" t="s">
        <v>1155</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2647</v>
      </c>
      <c r="F81" s="288" t="s">
        <v>2648</v>
      </c>
      <c r="G81" s="289" t="s">
        <v>194</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2649</v>
      </c>
    </row>
    <row r="82" spans="2:65" s="933"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2994</v>
      </c>
      <c r="D3" s="91" t="s">
        <v>2882</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2995</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2996</v>
      </c>
      <c r="G3" s="870" t="s">
        <v>53</v>
      </c>
      <c r="H3" s="871" t="s">
        <v>49</v>
      </c>
      <c r="I3" s="871" t="s">
        <v>2997</v>
      </c>
      <c r="J3" s="872" t="s">
        <v>163</v>
      </c>
      <c r="K3" s="870" t="s">
        <v>164</v>
      </c>
      <c r="L3" s="869" t="s">
        <v>2998</v>
      </c>
      <c r="M3" s="869" t="s">
        <v>2999</v>
      </c>
      <c r="N3" s="869" t="s">
        <v>3000</v>
      </c>
      <c r="O3" s="869" t="s">
        <v>3001</v>
      </c>
      <c r="P3" s="869" t="s">
        <v>2994</v>
      </c>
      <c r="Q3" s="869" t="s">
        <v>3002</v>
      </c>
      <c r="R3" s="869" t="s">
        <v>2882</v>
      </c>
      <c r="S3" s="869" t="s">
        <v>3003</v>
      </c>
      <c r="T3" s="869" t="s">
        <v>2884</v>
      </c>
      <c r="U3" s="869" t="s">
        <v>2820</v>
      </c>
      <c r="V3" s="869" t="s">
        <v>38</v>
      </c>
      <c r="W3" s="869" t="s">
        <v>44</v>
      </c>
      <c r="X3" s="872" t="s">
        <v>3004</v>
      </c>
      <c r="Y3" s="871" t="s">
        <v>2839</v>
      </c>
      <c r="Z3" s="871" t="s">
        <v>3005</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3669</v>
      </c>
      <c r="K5" s="880"/>
      <c r="L5" s="882"/>
      <c r="M5" s="883"/>
      <c r="N5" s="882"/>
      <c r="O5" s="883"/>
      <c r="P5" s="884">
        <f>SUBTOTAL(9,P6:P52)</f>
        <v>0</v>
      </c>
      <c r="Q5" s="885"/>
      <c r="R5" s="886">
        <f>SUBTOTAL(9,R6:R52)</f>
        <v>3.2599450000000005</v>
      </c>
      <c r="S5" s="883"/>
      <c r="T5" s="886">
        <f>SUBTOTAL(9,T6:T52)</f>
        <v>0</v>
      </c>
      <c r="U5" s="883"/>
      <c r="V5" s="884">
        <f>SUBTOTAL(9,V6:V52)</f>
        <v>0</v>
      </c>
      <c r="W5" s="884">
        <f>SUBTOTAL(9,W6:W52)</f>
        <v>0</v>
      </c>
      <c r="X5" s="887"/>
      <c r="Y5" s="888"/>
      <c r="Z5" s="888"/>
    </row>
    <row r="6" spans="1:26" s="889" customFormat="1" ht="16.5" customHeight="1" outlineLevel="1">
      <c r="F6" s="890"/>
      <c r="G6" s="874"/>
      <c r="H6" s="891"/>
      <c r="I6" s="891"/>
      <c r="J6" s="891" t="s">
        <v>3311</v>
      </c>
      <c r="K6" s="874"/>
      <c r="L6" s="892"/>
      <c r="M6" s="893"/>
      <c r="N6" s="892"/>
      <c r="O6" s="893"/>
      <c r="P6" s="894">
        <f>SUBTOTAL(9,P7:P19)</f>
        <v>0</v>
      </c>
      <c r="Q6" s="895"/>
      <c r="R6" s="896">
        <f>SUBTOTAL(9,R7:R19)</f>
        <v>0.10964</v>
      </c>
      <c r="S6" s="893"/>
      <c r="T6" s="896">
        <f>SUBTOTAL(9,T7:T19)</f>
        <v>0</v>
      </c>
      <c r="U6" s="893"/>
      <c r="V6" s="894">
        <f>SUBTOTAL(9,V7:V19)</f>
        <v>0</v>
      </c>
      <c r="W6" s="894">
        <f>SUBTOTAL(9,W7:W19)</f>
        <v>0</v>
      </c>
      <c r="X6" s="897"/>
      <c r="Y6" s="875"/>
      <c r="Z6" s="875"/>
    </row>
    <row r="7" spans="1:26" s="898" customFormat="1" ht="12" outlineLevel="2">
      <c r="A7" s="898" t="s">
        <v>3008</v>
      </c>
      <c r="B7" s="898" t="s">
        <v>3009</v>
      </c>
      <c r="C7" s="898" t="s">
        <v>3010</v>
      </c>
      <c r="D7" s="898" t="s">
        <v>3011</v>
      </c>
      <c r="E7" s="898" t="s">
        <v>3012</v>
      </c>
      <c r="F7" s="899">
        <v>1</v>
      </c>
      <c r="G7" s="900" t="s">
        <v>3029</v>
      </c>
      <c r="H7" s="901" t="s">
        <v>3359</v>
      </c>
      <c r="I7" s="901" t="s">
        <v>3360</v>
      </c>
      <c r="J7" s="902" t="s">
        <v>3361</v>
      </c>
      <c r="K7" s="900" t="s">
        <v>906</v>
      </c>
      <c r="L7" s="903">
        <v>2</v>
      </c>
      <c r="M7" s="904">
        <v>0</v>
      </c>
      <c r="N7" s="903">
        <f t="shared" ref="N7:N18" si="0">L7*(1+M7/100)</f>
        <v>2</v>
      </c>
      <c r="O7" s="811"/>
      <c r="P7" s="905">
        <f>ROUND(N7*O7,2)</f>
        <v>0</v>
      </c>
      <c r="Q7" s="906">
        <v>8.6800000000000002E-3</v>
      </c>
      <c r="R7" s="904">
        <f t="shared" ref="R7:R18" si="1">N7*Q7</f>
        <v>1.736E-2</v>
      </c>
      <c r="S7" s="906"/>
      <c r="T7" s="904">
        <f t="shared" ref="T7:T18" si="2">N7*S7</f>
        <v>0</v>
      </c>
      <c r="U7" s="905">
        <v>21</v>
      </c>
      <c r="V7" s="905">
        <f t="shared" ref="V7:V18" si="3">P7*(U7/100)</f>
        <v>0</v>
      </c>
      <c r="W7" s="905">
        <f t="shared" ref="W7:W18" si="4">P7+V7</f>
        <v>0</v>
      </c>
      <c r="X7" s="902"/>
      <c r="Y7" s="901" t="s">
        <v>3016</v>
      </c>
      <c r="Z7" s="901" t="s">
        <v>3315</v>
      </c>
    </row>
    <row r="8" spans="1:26" s="898" customFormat="1" ht="24" outlineLevel="2">
      <c r="F8" s="899">
        <v>2</v>
      </c>
      <c r="G8" s="900" t="s">
        <v>3029</v>
      </c>
      <c r="H8" s="901" t="s">
        <v>3362</v>
      </c>
      <c r="I8" s="901" t="s">
        <v>3363</v>
      </c>
      <c r="J8" s="902" t="s">
        <v>3364</v>
      </c>
      <c r="K8" s="900" t="s">
        <v>906</v>
      </c>
      <c r="L8" s="903">
        <v>2</v>
      </c>
      <c r="M8" s="904">
        <v>0</v>
      </c>
      <c r="N8" s="903">
        <f t="shared" si="0"/>
        <v>2</v>
      </c>
      <c r="O8" s="811"/>
      <c r="P8" s="905">
        <f t="shared" ref="P8:P18" si="5">ROUND(N8*O8,2)</f>
        <v>0</v>
      </c>
      <c r="Q8" s="906">
        <v>3.6900000000000002E-2</v>
      </c>
      <c r="R8" s="904">
        <f t="shared" si="1"/>
        <v>7.3800000000000004E-2</v>
      </c>
      <c r="S8" s="906"/>
      <c r="T8" s="904">
        <f t="shared" si="2"/>
        <v>0</v>
      </c>
      <c r="U8" s="905">
        <v>21</v>
      </c>
      <c r="V8" s="905">
        <f t="shared" si="3"/>
        <v>0</v>
      </c>
      <c r="W8" s="905">
        <f t="shared" si="4"/>
        <v>0</v>
      </c>
      <c r="X8" s="902"/>
      <c r="Y8" s="901" t="s">
        <v>3016</v>
      </c>
      <c r="Z8" s="901" t="s">
        <v>3315</v>
      </c>
    </row>
    <row r="9" spans="1:26" s="898" customFormat="1" ht="36" outlineLevel="2">
      <c r="F9" s="899">
        <v>3</v>
      </c>
      <c r="G9" s="900" t="s">
        <v>3029</v>
      </c>
      <c r="H9" s="901" t="s">
        <v>3312</v>
      </c>
      <c r="I9" s="901" t="s">
        <v>3313</v>
      </c>
      <c r="J9" s="902" t="s">
        <v>3314</v>
      </c>
      <c r="K9" s="900" t="s">
        <v>225</v>
      </c>
      <c r="L9" s="903">
        <v>7</v>
      </c>
      <c r="M9" s="904">
        <v>0</v>
      </c>
      <c r="N9" s="903">
        <f t="shared" si="0"/>
        <v>7</v>
      </c>
      <c r="O9" s="811"/>
      <c r="P9" s="905">
        <f t="shared" si="5"/>
        <v>0</v>
      </c>
      <c r="Q9" s="906"/>
      <c r="R9" s="904">
        <f t="shared" si="1"/>
        <v>0</v>
      </c>
      <c r="S9" s="906"/>
      <c r="T9" s="904">
        <f t="shared" si="2"/>
        <v>0</v>
      </c>
      <c r="U9" s="905">
        <v>21</v>
      </c>
      <c r="V9" s="905">
        <f t="shared" si="3"/>
        <v>0</v>
      </c>
      <c r="W9" s="905">
        <f t="shared" si="4"/>
        <v>0</v>
      </c>
      <c r="X9" s="902"/>
      <c r="Y9" s="901" t="s">
        <v>3016</v>
      </c>
      <c r="Z9" s="901" t="s">
        <v>3315</v>
      </c>
    </row>
    <row r="10" spans="1:26" s="898" customFormat="1" ht="12" outlineLevel="2">
      <c r="F10" s="899">
        <v>4</v>
      </c>
      <c r="G10" s="900" t="s">
        <v>3029</v>
      </c>
      <c r="H10" s="901" t="s">
        <v>3321</v>
      </c>
      <c r="I10" s="901" t="s">
        <v>274</v>
      </c>
      <c r="J10" s="902" t="s">
        <v>3670</v>
      </c>
      <c r="K10" s="900" t="s">
        <v>225</v>
      </c>
      <c r="L10" s="903">
        <v>12</v>
      </c>
      <c r="M10" s="904">
        <v>0</v>
      </c>
      <c r="N10" s="903">
        <f t="shared" si="0"/>
        <v>12</v>
      </c>
      <c r="O10" s="811"/>
      <c r="P10" s="905">
        <f t="shared" si="5"/>
        <v>0</v>
      </c>
      <c r="Q10" s="906"/>
      <c r="R10" s="904">
        <f t="shared" si="1"/>
        <v>0</v>
      </c>
      <c r="S10" s="906"/>
      <c r="T10" s="904">
        <f t="shared" si="2"/>
        <v>0</v>
      </c>
      <c r="U10" s="905">
        <v>21</v>
      </c>
      <c r="V10" s="905">
        <f t="shared" si="3"/>
        <v>0</v>
      </c>
      <c r="W10" s="905">
        <f t="shared" si="4"/>
        <v>0</v>
      </c>
      <c r="X10" s="902"/>
      <c r="Y10" s="901" t="s">
        <v>3016</v>
      </c>
      <c r="Z10" s="901" t="s">
        <v>3315</v>
      </c>
    </row>
    <row r="11" spans="1:26" s="898" customFormat="1" ht="24" outlineLevel="2">
      <c r="F11" s="899">
        <v>5</v>
      </c>
      <c r="G11" s="900" t="s">
        <v>3029</v>
      </c>
      <c r="H11" s="901" t="s">
        <v>3324</v>
      </c>
      <c r="I11" s="901" t="s">
        <v>279</v>
      </c>
      <c r="J11" s="902" t="s">
        <v>3619</v>
      </c>
      <c r="K11" s="900" t="s">
        <v>225</v>
      </c>
      <c r="L11" s="903">
        <v>1.4</v>
      </c>
      <c r="M11" s="904">
        <v>0</v>
      </c>
      <c r="N11" s="903">
        <f t="shared" si="0"/>
        <v>1.4</v>
      </c>
      <c r="O11" s="811"/>
      <c r="P11" s="905">
        <f t="shared" si="5"/>
        <v>0</v>
      </c>
      <c r="Q11" s="906"/>
      <c r="R11" s="904">
        <f t="shared" si="1"/>
        <v>0</v>
      </c>
      <c r="S11" s="906"/>
      <c r="T11" s="904">
        <f t="shared" si="2"/>
        <v>0</v>
      </c>
      <c r="U11" s="905">
        <v>21</v>
      </c>
      <c r="V11" s="905">
        <f t="shared" si="3"/>
        <v>0</v>
      </c>
      <c r="W11" s="905">
        <f t="shared" si="4"/>
        <v>0</v>
      </c>
      <c r="X11" s="902"/>
      <c r="Y11" s="901" t="s">
        <v>3016</v>
      </c>
      <c r="Z11" s="901" t="s">
        <v>3315</v>
      </c>
    </row>
    <row r="12" spans="1:26" s="898" customFormat="1" ht="12" outlineLevel="2">
      <c r="F12" s="899">
        <v>6</v>
      </c>
      <c r="G12" s="900" t="s">
        <v>3029</v>
      </c>
      <c r="H12" s="901" t="s">
        <v>3327</v>
      </c>
      <c r="I12" s="901" t="s">
        <v>3328</v>
      </c>
      <c r="J12" s="902" t="s">
        <v>3671</v>
      </c>
      <c r="K12" s="900" t="s">
        <v>225</v>
      </c>
      <c r="L12" s="903">
        <v>4</v>
      </c>
      <c r="M12" s="904">
        <v>0</v>
      </c>
      <c r="N12" s="903">
        <f t="shared" si="0"/>
        <v>4</v>
      </c>
      <c r="O12" s="811"/>
      <c r="P12" s="905">
        <f t="shared" si="5"/>
        <v>0</v>
      </c>
      <c r="Q12" s="906"/>
      <c r="R12" s="904">
        <f t="shared" si="1"/>
        <v>0</v>
      </c>
      <c r="S12" s="906"/>
      <c r="T12" s="904">
        <f t="shared" si="2"/>
        <v>0</v>
      </c>
      <c r="U12" s="905">
        <v>21</v>
      </c>
      <c r="V12" s="905">
        <f t="shared" si="3"/>
        <v>0</v>
      </c>
      <c r="W12" s="905">
        <f t="shared" si="4"/>
        <v>0</v>
      </c>
      <c r="X12" s="902"/>
      <c r="Y12" s="901" t="s">
        <v>3016</v>
      </c>
      <c r="Z12" s="901" t="s">
        <v>3315</v>
      </c>
    </row>
    <row r="13" spans="1:26" s="898" customFormat="1" ht="12" outlineLevel="2">
      <c r="F13" s="899">
        <v>7</v>
      </c>
      <c r="G13" s="900" t="s">
        <v>3029</v>
      </c>
      <c r="H13" s="901" t="s">
        <v>3330</v>
      </c>
      <c r="I13" s="901" t="s">
        <v>3331</v>
      </c>
      <c r="J13" s="902" t="s">
        <v>3332</v>
      </c>
      <c r="K13" s="900" t="s">
        <v>225</v>
      </c>
      <c r="L13" s="903">
        <v>0.4</v>
      </c>
      <c r="M13" s="904">
        <v>0</v>
      </c>
      <c r="N13" s="903">
        <f t="shared" si="0"/>
        <v>0.4</v>
      </c>
      <c r="O13" s="811"/>
      <c r="P13" s="905">
        <f t="shared" si="5"/>
        <v>0</v>
      </c>
      <c r="Q13" s="906"/>
      <c r="R13" s="904">
        <f t="shared" si="1"/>
        <v>0</v>
      </c>
      <c r="S13" s="906"/>
      <c r="T13" s="904">
        <f t="shared" si="2"/>
        <v>0</v>
      </c>
      <c r="U13" s="905">
        <v>21</v>
      </c>
      <c r="V13" s="905">
        <f t="shared" si="3"/>
        <v>0</v>
      </c>
      <c r="W13" s="905">
        <f t="shared" si="4"/>
        <v>0</v>
      </c>
      <c r="X13" s="902"/>
      <c r="Y13" s="901" t="s">
        <v>3016</v>
      </c>
      <c r="Z13" s="901" t="s">
        <v>3315</v>
      </c>
    </row>
    <row r="14" spans="1:26" s="898" customFormat="1" ht="24" outlineLevel="2">
      <c r="F14" s="899">
        <v>8</v>
      </c>
      <c r="G14" s="900" t="s">
        <v>3029</v>
      </c>
      <c r="H14" s="901" t="s">
        <v>3333</v>
      </c>
      <c r="I14" s="901" t="s">
        <v>3334</v>
      </c>
      <c r="J14" s="902" t="s">
        <v>3672</v>
      </c>
      <c r="K14" s="900" t="s">
        <v>182</v>
      </c>
      <c r="L14" s="903">
        <v>22</v>
      </c>
      <c r="M14" s="904">
        <v>0</v>
      </c>
      <c r="N14" s="903">
        <f t="shared" si="0"/>
        <v>22</v>
      </c>
      <c r="O14" s="811"/>
      <c r="P14" s="905">
        <f t="shared" si="5"/>
        <v>0</v>
      </c>
      <c r="Q14" s="906">
        <v>8.4000000000000003E-4</v>
      </c>
      <c r="R14" s="904">
        <f t="shared" si="1"/>
        <v>1.848E-2</v>
      </c>
      <c r="S14" s="906"/>
      <c r="T14" s="904">
        <f t="shared" si="2"/>
        <v>0</v>
      </c>
      <c r="U14" s="905">
        <v>21</v>
      </c>
      <c r="V14" s="905">
        <f t="shared" si="3"/>
        <v>0</v>
      </c>
      <c r="W14" s="905">
        <f t="shared" si="4"/>
        <v>0</v>
      </c>
      <c r="X14" s="902"/>
      <c r="Y14" s="901" t="s">
        <v>3016</v>
      </c>
      <c r="Z14" s="901" t="s">
        <v>3315</v>
      </c>
    </row>
    <row r="15" spans="1:26" s="898" customFormat="1" ht="24" outlineLevel="2">
      <c r="F15" s="899">
        <v>9</v>
      </c>
      <c r="G15" s="900" t="s">
        <v>3029</v>
      </c>
      <c r="H15" s="901" t="s">
        <v>3337</v>
      </c>
      <c r="I15" s="901" t="s">
        <v>3338</v>
      </c>
      <c r="J15" s="902" t="s">
        <v>3673</v>
      </c>
      <c r="K15" s="900" t="s">
        <v>182</v>
      </c>
      <c r="L15" s="903">
        <v>22</v>
      </c>
      <c r="M15" s="904">
        <v>0</v>
      </c>
      <c r="N15" s="903">
        <f t="shared" si="0"/>
        <v>22</v>
      </c>
      <c r="O15" s="811"/>
      <c r="P15" s="905">
        <f t="shared" si="5"/>
        <v>0</v>
      </c>
      <c r="Q15" s="906"/>
      <c r="R15" s="904">
        <f t="shared" si="1"/>
        <v>0</v>
      </c>
      <c r="S15" s="906"/>
      <c r="T15" s="904">
        <f t="shared" si="2"/>
        <v>0</v>
      </c>
      <c r="U15" s="905">
        <v>21</v>
      </c>
      <c r="V15" s="905">
        <f t="shared" si="3"/>
        <v>0</v>
      </c>
      <c r="W15" s="905">
        <f t="shared" si="4"/>
        <v>0</v>
      </c>
      <c r="X15" s="902"/>
      <c r="Y15" s="901" t="s">
        <v>3016</v>
      </c>
      <c r="Z15" s="901" t="s">
        <v>3315</v>
      </c>
    </row>
    <row r="16" spans="1:26" s="898" customFormat="1" ht="24" outlineLevel="2">
      <c r="F16" s="899">
        <v>10</v>
      </c>
      <c r="G16" s="900" t="s">
        <v>3029</v>
      </c>
      <c r="H16" s="901" t="s">
        <v>3341</v>
      </c>
      <c r="I16" s="901" t="s">
        <v>294</v>
      </c>
      <c r="J16" s="902" t="s">
        <v>3620</v>
      </c>
      <c r="K16" s="900" t="s">
        <v>225</v>
      </c>
      <c r="L16" s="903">
        <v>12</v>
      </c>
      <c r="M16" s="904">
        <v>0</v>
      </c>
      <c r="N16" s="903">
        <f t="shared" si="0"/>
        <v>12</v>
      </c>
      <c r="O16" s="811"/>
      <c r="P16" s="905">
        <f t="shared" si="5"/>
        <v>0</v>
      </c>
      <c r="Q16" s="906"/>
      <c r="R16" s="904">
        <f t="shared" si="1"/>
        <v>0</v>
      </c>
      <c r="S16" s="906"/>
      <c r="T16" s="904">
        <f t="shared" si="2"/>
        <v>0</v>
      </c>
      <c r="U16" s="905">
        <v>21</v>
      </c>
      <c r="V16" s="905">
        <f t="shared" si="3"/>
        <v>0</v>
      </c>
      <c r="W16" s="905">
        <f t="shared" si="4"/>
        <v>0</v>
      </c>
      <c r="X16" s="902"/>
      <c r="Y16" s="901" t="s">
        <v>3016</v>
      </c>
      <c r="Z16" s="901" t="s">
        <v>3315</v>
      </c>
    </row>
    <row r="17" spans="6:26" s="898" customFormat="1" ht="24" outlineLevel="2">
      <c r="F17" s="899">
        <v>11</v>
      </c>
      <c r="G17" s="900" t="s">
        <v>3029</v>
      </c>
      <c r="H17" s="901" t="s">
        <v>3347</v>
      </c>
      <c r="I17" s="901" t="s">
        <v>3348</v>
      </c>
      <c r="J17" s="902" t="s">
        <v>3621</v>
      </c>
      <c r="K17" s="900" t="s">
        <v>225</v>
      </c>
      <c r="L17" s="903">
        <v>5</v>
      </c>
      <c r="M17" s="904">
        <v>0</v>
      </c>
      <c r="N17" s="903">
        <f t="shared" si="0"/>
        <v>5</v>
      </c>
      <c r="O17" s="811"/>
      <c r="P17" s="905">
        <f t="shared" si="5"/>
        <v>0</v>
      </c>
      <c r="Q17" s="906"/>
      <c r="R17" s="904">
        <f t="shared" si="1"/>
        <v>0</v>
      </c>
      <c r="S17" s="906"/>
      <c r="T17" s="904">
        <f t="shared" si="2"/>
        <v>0</v>
      </c>
      <c r="U17" s="905">
        <v>21</v>
      </c>
      <c r="V17" s="905">
        <f t="shared" si="3"/>
        <v>0</v>
      </c>
      <c r="W17" s="905">
        <f t="shared" si="4"/>
        <v>0</v>
      </c>
      <c r="X17" s="902"/>
      <c r="Y17" s="901" t="s">
        <v>3016</v>
      </c>
      <c r="Z17" s="901" t="s">
        <v>3315</v>
      </c>
    </row>
    <row r="18" spans="6:26" s="898" customFormat="1" ht="12" outlineLevel="2">
      <c r="F18" s="899">
        <v>12</v>
      </c>
      <c r="G18" s="900" t="s">
        <v>3029</v>
      </c>
      <c r="H18" s="901" t="s">
        <v>3353</v>
      </c>
      <c r="I18" s="901" t="s">
        <v>414</v>
      </c>
      <c r="J18" s="902" t="s">
        <v>3354</v>
      </c>
      <c r="K18" s="900" t="s">
        <v>225</v>
      </c>
      <c r="L18" s="903">
        <v>5</v>
      </c>
      <c r="M18" s="904">
        <v>0</v>
      </c>
      <c r="N18" s="903">
        <f t="shared" si="0"/>
        <v>5</v>
      </c>
      <c r="O18" s="811"/>
      <c r="P18" s="905">
        <f t="shared" si="5"/>
        <v>0</v>
      </c>
      <c r="Q18" s="906"/>
      <c r="R18" s="904">
        <f t="shared" si="1"/>
        <v>0</v>
      </c>
      <c r="S18" s="906"/>
      <c r="T18" s="904">
        <f t="shared" si="2"/>
        <v>0</v>
      </c>
      <c r="U18" s="905">
        <v>21</v>
      </c>
      <c r="V18" s="905">
        <f t="shared" si="3"/>
        <v>0</v>
      </c>
      <c r="W18" s="905">
        <f t="shared" si="4"/>
        <v>0</v>
      </c>
      <c r="X18" s="902"/>
      <c r="Y18" s="901" t="s">
        <v>3016</v>
      </c>
      <c r="Z18" s="901" t="s">
        <v>3315</v>
      </c>
    </row>
    <row r="19" spans="6:26" outlineLevel="2"/>
    <row r="20" spans="6:26" s="889" customFormat="1" ht="16.5" customHeight="1" outlineLevel="1">
      <c r="F20" s="890"/>
      <c r="G20" s="874"/>
      <c r="H20" s="891"/>
      <c r="I20" s="891"/>
      <c r="J20" s="891" t="s">
        <v>3365</v>
      </c>
      <c r="K20" s="874"/>
      <c r="L20" s="892"/>
      <c r="M20" s="893"/>
      <c r="N20" s="892"/>
      <c r="O20" s="893"/>
      <c r="P20" s="894">
        <f>SUBTOTAL(9,P21:P22)</f>
        <v>0</v>
      </c>
      <c r="Q20" s="895"/>
      <c r="R20" s="896">
        <f>SUBTOTAL(9,R21:R22)</f>
        <v>2.8361550000000002</v>
      </c>
      <c r="S20" s="893"/>
      <c r="T20" s="896">
        <f>SUBTOTAL(9,T21:T22)</f>
        <v>0</v>
      </c>
      <c r="U20" s="893"/>
      <c r="V20" s="894">
        <f>SUBTOTAL(9,V21:V22)</f>
        <v>0</v>
      </c>
      <c r="W20" s="894">
        <f>SUBTOTAL(9,W21:W22)</f>
        <v>0</v>
      </c>
      <c r="X20" s="897"/>
      <c r="Y20" s="875"/>
      <c r="Z20" s="875"/>
    </row>
    <row r="21" spans="6:26" s="898" customFormat="1" ht="24" outlineLevel="2">
      <c r="F21" s="899">
        <v>13</v>
      </c>
      <c r="G21" s="900" t="s">
        <v>3029</v>
      </c>
      <c r="H21" s="901" t="s">
        <v>3366</v>
      </c>
      <c r="I21" s="901" t="s">
        <v>3367</v>
      </c>
      <c r="J21" s="902" t="s">
        <v>3623</v>
      </c>
      <c r="K21" s="900" t="s">
        <v>225</v>
      </c>
      <c r="L21" s="903">
        <v>1.5</v>
      </c>
      <c r="M21" s="904">
        <v>0</v>
      </c>
      <c r="N21" s="903">
        <f>L21*(1+M21/100)</f>
        <v>1.5</v>
      </c>
      <c r="O21" s="811"/>
      <c r="P21" s="905">
        <f t="shared" ref="P21" si="6">ROUND(N21*O21,2)</f>
        <v>0</v>
      </c>
      <c r="Q21" s="906">
        <v>1.8907700000000001</v>
      </c>
      <c r="R21" s="904">
        <f>N21*Q21</f>
        <v>2.8361550000000002</v>
      </c>
      <c r="S21" s="906"/>
      <c r="T21" s="904">
        <f>N21*S21</f>
        <v>0</v>
      </c>
      <c r="U21" s="905">
        <v>21</v>
      </c>
      <c r="V21" s="905">
        <f>P21*(U21/100)</f>
        <v>0</v>
      </c>
      <c r="W21" s="905">
        <f>P21+V21</f>
        <v>0</v>
      </c>
      <c r="X21" s="902"/>
      <c r="Y21" s="901" t="s">
        <v>3016</v>
      </c>
      <c r="Z21" s="901" t="s">
        <v>3369</v>
      </c>
    </row>
    <row r="22" spans="6:26" outlineLevel="2"/>
    <row r="23" spans="6:26" s="889" customFormat="1" ht="16.5" customHeight="1" outlineLevel="1">
      <c r="F23" s="890"/>
      <c r="G23" s="874"/>
      <c r="H23" s="891"/>
      <c r="I23" s="891"/>
      <c r="J23" s="891" t="s">
        <v>3371</v>
      </c>
      <c r="K23" s="874"/>
      <c r="L23" s="892"/>
      <c r="M23" s="893"/>
      <c r="N23" s="892"/>
      <c r="O23" s="893"/>
      <c r="P23" s="894">
        <f>SUBTOTAL(9,P24:P43)</f>
        <v>0</v>
      </c>
      <c r="Q23" s="895"/>
      <c r="R23" s="896">
        <f>SUBTOTAL(9,R24:R43)</f>
        <v>0.31415000000000004</v>
      </c>
      <c r="S23" s="893"/>
      <c r="T23" s="896">
        <f>SUBTOTAL(9,T24:T43)</f>
        <v>0</v>
      </c>
      <c r="U23" s="893"/>
      <c r="V23" s="894">
        <f>SUBTOTAL(9,V24:V43)</f>
        <v>0</v>
      </c>
      <c r="W23" s="894">
        <f>SUBTOTAL(9,W24:W43)</f>
        <v>0</v>
      </c>
      <c r="X23" s="897"/>
      <c r="Y23" s="875"/>
      <c r="Z23" s="875"/>
    </row>
    <row r="24" spans="6:26" s="898" customFormat="1" ht="12" outlineLevel="2">
      <c r="F24" s="899">
        <v>14</v>
      </c>
      <c r="G24" s="900" t="s">
        <v>3013</v>
      </c>
      <c r="H24" s="901" t="s">
        <v>3674</v>
      </c>
      <c r="I24" s="901"/>
      <c r="J24" s="902" t="s">
        <v>3406</v>
      </c>
      <c r="K24" s="900" t="s">
        <v>906</v>
      </c>
      <c r="L24" s="903">
        <v>5</v>
      </c>
      <c r="M24" s="904">
        <v>0</v>
      </c>
      <c r="N24" s="903">
        <f t="shared" ref="N24:N42" si="7">L24*(1+M24/100)</f>
        <v>5</v>
      </c>
      <c r="O24" s="811"/>
      <c r="P24" s="905">
        <f t="shared" ref="P24:P42" si="8">ROUND(N24*O24,2)</f>
        <v>0</v>
      </c>
      <c r="Q24" s="906"/>
      <c r="R24" s="904">
        <f t="shared" ref="R24:R42" si="9">N24*Q24</f>
        <v>0</v>
      </c>
      <c r="S24" s="906"/>
      <c r="T24" s="904">
        <f t="shared" ref="T24:T42" si="10">N24*S24</f>
        <v>0</v>
      </c>
      <c r="U24" s="905">
        <v>21</v>
      </c>
      <c r="V24" s="905">
        <f t="shared" ref="V24:V42" si="11">P24*(U24/100)</f>
        <v>0</v>
      </c>
      <c r="W24" s="905">
        <f t="shared" ref="W24:W42" si="12">P24+V24</f>
        <v>0</v>
      </c>
      <c r="X24" s="902"/>
      <c r="Y24" s="901" t="s">
        <v>3016</v>
      </c>
      <c r="Z24" s="901" t="s">
        <v>3374</v>
      </c>
    </row>
    <row r="25" spans="6:26" s="898" customFormat="1" ht="24" outlineLevel="2">
      <c r="F25" s="899">
        <v>15</v>
      </c>
      <c r="G25" s="900" t="s">
        <v>3013</v>
      </c>
      <c r="H25" s="901" t="s">
        <v>3372</v>
      </c>
      <c r="I25" s="901"/>
      <c r="J25" s="902" t="s">
        <v>3675</v>
      </c>
      <c r="K25" s="900" t="s">
        <v>194</v>
      </c>
      <c r="L25" s="903">
        <v>2</v>
      </c>
      <c r="M25" s="904">
        <v>0</v>
      </c>
      <c r="N25" s="903">
        <f t="shared" si="7"/>
        <v>2</v>
      </c>
      <c r="O25" s="811"/>
      <c r="P25" s="905">
        <f t="shared" si="8"/>
        <v>0</v>
      </c>
      <c r="Q25" s="906"/>
      <c r="R25" s="904">
        <f t="shared" si="9"/>
        <v>0</v>
      </c>
      <c r="S25" s="906"/>
      <c r="T25" s="904">
        <f t="shared" si="10"/>
        <v>0</v>
      </c>
      <c r="U25" s="905">
        <v>21</v>
      </c>
      <c r="V25" s="905">
        <f t="shared" si="11"/>
        <v>0</v>
      </c>
      <c r="W25" s="905">
        <f t="shared" si="12"/>
        <v>0</v>
      </c>
      <c r="X25" s="902"/>
      <c r="Y25" s="901" t="s">
        <v>3016</v>
      </c>
      <c r="Z25" s="901" t="s">
        <v>3374</v>
      </c>
    </row>
    <row r="26" spans="6:26" s="898" customFormat="1" ht="24" outlineLevel="2">
      <c r="F26" s="899">
        <v>16</v>
      </c>
      <c r="G26" s="900" t="s">
        <v>3013</v>
      </c>
      <c r="H26" s="901" t="s">
        <v>3378</v>
      </c>
      <c r="I26" s="901"/>
      <c r="J26" s="902" t="s">
        <v>3676</v>
      </c>
      <c r="K26" s="900" t="s">
        <v>906</v>
      </c>
      <c r="L26" s="903">
        <v>6</v>
      </c>
      <c r="M26" s="904">
        <v>0</v>
      </c>
      <c r="N26" s="903">
        <f t="shared" si="7"/>
        <v>6</v>
      </c>
      <c r="O26" s="811"/>
      <c r="P26" s="905">
        <f t="shared" si="8"/>
        <v>0</v>
      </c>
      <c r="Q26" s="906"/>
      <c r="R26" s="904">
        <f t="shared" si="9"/>
        <v>0</v>
      </c>
      <c r="S26" s="906"/>
      <c r="T26" s="904">
        <f t="shared" si="10"/>
        <v>0</v>
      </c>
      <c r="U26" s="905">
        <v>21</v>
      </c>
      <c r="V26" s="905">
        <f t="shared" si="11"/>
        <v>0</v>
      </c>
      <c r="W26" s="905">
        <f t="shared" si="12"/>
        <v>0</v>
      </c>
      <c r="X26" s="902"/>
      <c r="Y26" s="901" t="s">
        <v>3016</v>
      </c>
      <c r="Z26" s="901" t="s">
        <v>3374</v>
      </c>
    </row>
    <row r="27" spans="6:26" s="898" customFormat="1" ht="24" outlineLevel="2">
      <c r="F27" s="899">
        <v>17</v>
      </c>
      <c r="G27" s="900" t="s">
        <v>3013</v>
      </c>
      <c r="H27" s="901" t="s">
        <v>3677</v>
      </c>
      <c r="I27" s="901"/>
      <c r="J27" s="902" t="s">
        <v>3678</v>
      </c>
      <c r="K27" s="900" t="s">
        <v>194</v>
      </c>
      <c r="L27" s="903">
        <v>1</v>
      </c>
      <c r="M27" s="904">
        <v>0</v>
      </c>
      <c r="N27" s="903">
        <f t="shared" si="7"/>
        <v>1</v>
      </c>
      <c r="O27" s="811"/>
      <c r="P27" s="905">
        <f t="shared" si="8"/>
        <v>0</v>
      </c>
      <c r="Q27" s="906">
        <v>7.4000000000000003E-3</v>
      </c>
      <c r="R27" s="904">
        <f t="shared" si="9"/>
        <v>7.4000000000000003E-3</v>
      </c>
      <c r="S27" s="906"/>
      <c r="T27" s="904">
        <f t="shared" si="10"/>
        <v>0</v>
      </c>
      <c r="U27" s="905">
        <v>21</v>
      </c>
      <c r="V27" s="905">
        <f t="shared" si="11"/>
        <v>0</v>
      </c>
      <c r="W27" s="905">
        <f t="shared" si="12"/>
        <v>0</v>
      </c>
      <c r="X27" s="902"/>
      <c r="Y27" s="901" t="s">
        <v>3016</v>
      </c>
      <c r="Z27" s="901" t="s">
        <v>3374</v>
      </c>
    </row>
    <row r="28" spans="6:26" s="898" customFormat="1" ht="24" outlineLevel="2">
      <c r="F28" s="899">
        <v>18</v>
      </c>
      <c r="G28" s="900" t="s">
        <v>3013</v>
      </c>
      <c r="H28" s="901" t="s">
        <v>3679</v>
      </c>
      <c r="I28" s="901"/>
      <c r="J28" s="902" t="s">
        <v>3680</v>
      </c>
      <c r="K28" s="900" t="s">
        <v>194</v>
      </c>
      <c r="L28" s="903">
        <v>1</v>
      </c>
      <c r="M28" s="904">
        <v>0</v>
      </c>
      <c r="N28" s="903">
        <f t="shared" si="7"/>
        <v>1</v>
      </c>
      <c r="O28" s="811"/>
      <c r="P28" s="905">
        <f t="shared" si="8"/>
        <v>0</v>
      </c>
      <c r="Q28" s="906">
        <v>2.7000000000000001E-3</v>
      </c>
      <c r="R28" s="904">
        <f t="shared" si="9"/>
        <v>2.7000000000000001E-3</v>
      </c>
      <c r="S28" s="906"/>
      <c r="T28" s="904">
        <f t="shared" si="10"/>
        <v>0</v>
      </c>
      <c r="U28" s="905">
        <v>21</v>
      </c>
      <c r="V28" s="905">
        <f t="shared" si="11"/>
        <v>0</v>
      </c>
      <c r="W28" s="905">
        <f t="shared" si="12"/>
        <v>0</v>
      </c>
      <c r="X28" s="902"/>
      <c r="Y28" s="901" t="s">
        <v>3016</v>
      </c>
      <c r="Z28" s="901" t="s">
        <v>3374</v>
      </c>
    </row>
    <row r="29" spans="6:26" s="898" customFormat="1" ht="24" outlineLevel="2">
      <c r="F29" s="899">
        <v>19</v>
      </c>
      <c r="G29" s="900" t="s">
        <v>3013</v>
      </c>
      <c r="H29" s="901" t="s">
        <v>3681</v>
      </c>
      <c r="I29" s="901"/>
      <c r="J29" s="902" t="s">
        <v>3682</v>
      </c>
      <c r="K29" s="900" t="s">
        <v>194</v>
      </c>
      <c r="L29" s="903">
        <v>1</v>
      </c>
      <c r="M29" s="904">
        <v>0</v>
      </c>
      <c r="N29" s="903">
        <f t="shared" si="7"/>
        <v>1</v>
      </c>
      <c r="O29" s="811"/>
      <c r="P29" s="905">
        <f t="shared" si="8"/>
        <v>0</v>
      </c>
      <c r="Q29" s="906">
        <v>2.8E-3</v>
      </c>
      <c r="R29" s="904">
        <f t="shared" si="9"/>
        <v>2.8E-3</v>
      </c>
      <c r="S29" s="906"/>
      <c r="T29" s="904">
        <f t="shared" si="10"/>
        <v>0</v>
      </c>
      <c r="U29" s="905">
        <v>21</v>
      </c>
      <c r="V29" s="905">
        <f t="shared" si="11"/>
        <v>0</v>
      </c>
      <c r="W29" s="905">
        <f t="shared" si="12"/>
        <v>0</v>
      </c>
      <c r="X29" s="902"/>
      <c r="Y29" s="901" t="s">
        <v>3016</v>
      </c>
      <c r="Z29" s="901" t="s">
        <v>3374</v>
      </c>
    </row>
    <row r="30" spans="6:26" s="898" customFormat="1" ht="24" outlineLevel="2">
      <c r="F30" s="899">
        <v>20</v>
      </c>
      <c r="G30" s="900" t="s">
        <v>3013</v>
      </c>
      <c r="H30" s="901" t="s">
        <v>3683</v>
      </c>
      <c r="I30" s="901"/>
      <c r="J30" s="902" t="s">
        <v>3684</v>
      </c>
      <c r="K30" s="900" t="s">
        <v>194</v>
      </c>
      <c r="L30" s="903">
        <v>1</v>
      </c>
      <c r="M30" s="904">
        <v>0</v>
      </c>
      <c r="N30" s="903">
        <f t="shared" si="7"/>
        <v>1</v>
      </c>
      <c r="O30" s="811"/>
      <c r="P30" s="905">
        <f t="shared" si="8"/>
        <v>0</v>
      </c>
      <c r="Q30" s="906">
        <v>6.4999999999999997E-3</v>
      </c>
      <c r="R30" s="904">
        <f t="shared" si="9"/>
        <v>6.4999999999999997E-3</v>
      </c>
      <c r="S30" s="906"/>
      <c r="T30" s="904">
        <f t="shared" si="10"/>
        <v>0</v>
      </c>
      <c r="U30" s="905">
        <v>21</v>
      </c>
      <c r="V30" s="905">
        <f t="shared" si="11"/>
        <v>0</v>
      </c>
      <c r="W30" s="905">
        <f t="shared" si="12"/>
        <v>0</v>
      </c>
      <c r="X30" s="902"/>
      <c r="Y30" s="901" t="s">
        <v>3016</v>
      </c>
      <c r="Z30" s="901" t="s">
        <v>3374</v>
      </c>
    </row>
    <row r="31" spans="6:26" s="898" customFormat="1" ht="12" outlineLevel="2">
      <c r="F31" s="899">
        <v>21</v>
      </c>
      <c r="G31" s="900" t="s">
        <v>3013</v>
      </c>
      <c r="H31" s="901" t="s">
        <v>3685</v>
      </c>
      <c r="I31" s="901"/>
      <c r="J31" s="902" t="s">
        <v>3686</v>
      </c>
      <c r="K31" s="900" t="s">
        <v>194</v>
      </c>
      <c r="L31" s="903">
        <v>1</v>
      </c>
      <c r="M31" s="904">
        <v>0</v>
      </c>
      <c r="N31" s="903">
        <f t="shared" si="7"/>
        <v>1</v>
      </c>
      <c r="O31" s="811"/>
      <c r="P31" s="905">
        <f t="shared" si="8"/>
        <v>0</v>
      </c>
      <c r="Q31" s="906"/>
      <c r="R31" s="904">
        <f t="shared" si="9"/>
        <v>0</v>
      </c>
      <c r="S31" s="906"/>
      <c r="T31" s="904">
        <f t="shared" si="10"/>
        <v>0</v>
      </c>
      <c r="U31" s="905">
        <v>21</v>
      </c>
      <c r="V31" s="905">
        <f t="shared" si="11"/>
        <v>0</v>
      </c>
      <c r="W31" s="905">
        <f t="shared" si="12"/>
        <v>0</v>
      </c>
      <c r="X31" s="902"/>
      <c r="Y31" s="901" t="s">
        <v>3016</v>
      </c>
      <c r="Z31" s="901" t="s">
        <v>3374</v>
      </c>
    </row>
    <row r="32" spans="6:26" s="898" customFormat="1" ht="24" outlineLevel="2">
      <c r="F32" s="899">
        <v>22</v>
      </c>
      <c r="G32" s="900" t="s">
        <v>3013</v>
      </c>
      <c r="H32" s="901" t="s">
        <v>3687</v>
      </c>
      <c r="I32" s="901"/>
      <c r="J32" s="902" t="s">
        <v>3688</v>
      </c>
      <c r="K32" s="900" t="s">
        <v>194</v>
      </c>
      <c r="L32" s="903">
        <v>1</v>
      </c>
      <c r="M32" s="904">
        <v>0</v>
      </c>
      <c r="N32" s="903">
        <f t="shared" si="7"/>
        <v>1</v>
      </c>
      <c r="O32" s="811"/>
      <c r="P32" s="905">
        <f t="shared" si="8"/>
        <v>0</v>
      </c>
      <c r="Q32" s="906">
        <v>0.16200000000000001</v>
      </c>
      <c r="R32" s="904">
        <f t="shared" si="9"/>
        <v>0.16200000000000001</v>
      </c>
      <c r="S32" s="906"/>
      <c r="T32" s="904">
        <f t="shared" si="10"/>
        <v>0</v>
      </c>
      <c r="U32" s="905">
        <v>21</v>
      </c>
      <c r="V32" s="905">
        <f t="shared" si="11"/>
        <v>0</v>
      </c>
      <c r="W32" s="905">
        <f t="shared" si="12"/>
        <v>0</v>
      </c>
      <c r="X32" s="902"/>
      <c r="Y32" s="901" t="s">
        <v>3016</v>
      </c>
      <c r="Z32" s="901" t="s">
        <v>3374</v>
      </c>
    </row>
    <row r="33" spans="6:26" s="898" customFormat="1" ht="24" outlineLevel="2">
      <c r="F33" s="899">
        <v>23</v>
      </c>
      <c r="G33" s="900" t="s">
        <v>3029</v>
      </c>
      <c r="H33" s="901" t="s">
        <v>3170</v>
      </c>
      <c r="I33" s="901" t="s">
        <v>3171</v>
      </c>
      <c r="J33" s="902" t="s">
        <v>3172</v>
      </c>
      <c r="K33" s="900" t="s">
        <v>194</v>
      </c>
      <c r="L33" s="903">
        <v>2</v>
      </c>
      <c r="M33" s="904">
        <v>0</v>
      </c>
      <c r="N33" s="903">
        <f t="shared" si="7"/>
        <v>2</v>
      </c>
      <c r="O33" s="811"/>
      <c r="P33" s="905">
        <f t="shared" si="8"/>
        <v>0</v>
      </c>
      <c r="Q33" s="906">
        <v>2.2000000000000001E-4</v>
      </c>
      <c r="R33" s="904">
        <f t="shared" si="9"/>
        <v>4.4000000000000002E-4</v>
      </c>
      <c r="S33" s="906"/>
      <c r="T33" s="904">
        <f t="shared" si="10"/>
        <v>0</v>
      </c>
      <c r="U33" s="905">
        <v>21</v>
      </c>
      <c r="V33" s="905">
        <f t="shared" si="11"/>
        <v>0</v>
      </c>
      <c r="W33" s="905">
        <f t="shared" si="12"/>
        <v>0</v>
      </c>
      <c r="X33" s="902"/>
      <c r="Y33" s="901" t="s">
        <v>3016</v>
      </c>
      <c r="Z33" s="901" t="s">
        <v>3374</v>
      </c>
    </row>
    <row r="34" spans="6:26" s="898" customFormat="1" ht="24" outlineLevel="2">
      <c r="F34" s="899">
        <v>24</v>
      </c>
      <c r="G34" s="900" t="s">
        <v>3029</v>
      </c>
      <c r="H34" s="901" t="s">
        <v>3689</v>
      </c>
      <c r="I34" s="901" t="s">
        <v>3690</v>
      </c>
      <c r="J34" s="902" t="s">
        <v>3691</v>
      </c>
      <c r="K34" s="900" t="s">
        <v>194</v>
      </c>
      <c r="L34" s="903">
        <v>1</v>
      </c>
      <c r="M34" s="904">
        <v>0</v>
      </c>
      <c r="N34" s="903">
        <f t="shared" si="7"/>
        <v>1</v>
      </c>
      <c r="O34" s="811"/>
      <c r="P34" s="905">
        <f t="shared" si="8"/>
        <v>0</v>
      </c>
      <c r="Q34" s="906">
        <v>7.6000000000000004E-4</v>
      </c>
      <c r="R34" s="904">
        <f t="shared" si="9"/>
        <v>7.6000000000000004E-4</v>
      </c>
      <c r="S34" s="906"/>
      <c r="T34" s="904">
        <f t="shared" si="10"/>
        <v>0</v>
      </c>
      <c r="U34" s="905">
        <v>21</v>
      </c>
      <c r="V34" s="905">
        <f t="shared" si="11"/>
        <v>0</v>
      </c>
      <c r="W34" s="905">
        <f t="shared" si="12"/>
        <v>0</v>
      </c>
      <c r="X34" s="902"/>
      <c r="Y34" s="901" t="s">
        <v>3016</v>
      </c>
      <c r="Z34" s="901" t="s">
        <v>3374</v>
      </c>
    </row>
    <row r="35" spans="6:26" s="898" customFormat="1" ht="24" outlineLevel="2">
      <c r="F35" s="899">
        <v>25</v>
      </c>
      <c r="G35" s="900" t="s">
        <v>3029</v>
      </c>
      <c r="H35" s="901" t="s">
        <v>3692</v>
      </c>
      <c r="I35" s="901" t="s">
        <v>3693</v>
      </c>
      <c r="J35" s="902" t="s">
        <v>3694</v>
      </c>
      <c r="K35" s="900" t="s">
        <v>194</v>
      </c>
      <c r="L35" s="903">
        <v>2</v>
      </c>
      <c r="M35" s="904">
        <v>0</v>
      </c>
      <c r="N35" s="903">
        <f t="shared" si="7"/>
        <v>2</v>
      </c>
      <c r="O35" s="811"/>
      <c r="P35" s="905">
        <f t="shared" si="8"/>
        <v>0</v>
      </c>
      <c r="Q35" s="906">
        <v>1.6800000000000001E-3</v>
      </c>
      <c r="R35" s="904">
        <f t="shared" si="9"/>
        <v>3.3600000000000001E-3</v>
      </c>
      <c r="S35" s="906"/>
      <c r="T35" s="904">
        <f t="shared" si="10"/>
        <v>0</v>
      </c>
      <c r="U35" s="905">
        <v>21</v>
      </c>
      <c r="V35" s="905">
        <f t="shared" si="11"/>
        <v>0</v>
      </c>
      <c r="W35" s="905">
        <f t="shared" si="12"/>
        <v>0</v>
      </c>
      <c r="X35" s="902"/>
      <c r="Y35" s="901" t="s">
        <v>3016</v>
      </c>
      <c r="Z35" s="901" t="s">
        <v>3374</v>
      </c>
    </row>
    <row r="36" spans="6:26" s="898" customFormat="1" ht="24" outlineLevel="2">
      <c r="F36" s="899">
        <v>26</v>
      </c>
      <c r="G36" s="900" t="s">
        <v>3029</v>
      </c>
      <c r="H36" s="901" t="s">
        <v>3695</v>
      </c>
      <c r="I36" s="901" t="s">
        <v>3696</v>
      </c>
      <c r="J36" s="902" t="s">
        <v>3697</v>
      </c>
      <c r="K36" s="900" t="s">
        <v>194</v>
      </c>
      <c r="L36" s="903">
        <v>1</v>
      </c>
      <c r="M36" s="904">
        <v>0</v>
      </c>
      <c r="N36" s="903">
        <f t="shared" si="7"/>
        <v>1</v>
      </c>
      <c r="O36" s="811"/>
      <c r="P36" s="905">
        <f t="shared" si="8"/>
        <v>0</v>
      </c>
      <c r="Q36" s="906">
        <v>8.4999999999999995E-4</v>
      </c>
      <c r="R36" s="904">
        <f t="shared" si="9"/>
        <v>8.4999999999999995E-4</v>
      </c>
      <c r="S36" s="906"/>
      <c r="T36" s="904">
        <f t="shared" si="10"/>
        <v>0</v>
      </c>
      <c r="U36" s="905">
        <v>21</v>
      </c>
      <c r="V36" s="905">
        <f t="shared" si="11"/>
        <v>0</v>
      </c>
      <c r="W36" s="905">
        <f t="shared" si="12"/>
        <v>0</v>
      </c>
      <c r="X36" s="902"/>
      <c r="Y36" s="901" t="s">
        <v>3016</v>
      </c>
      <c r="Z36" s="901" t="s">
        <v>3374</v>
      </c>
    </row>
    <row r="37" spans="6:26" s="898" customFormat="1" ht="24" outlineLevel="2">
      <c r="F37" s="899">
        <v>27</v>
      </c>
      <c r="G37" s="900" t="s">
        <v>3029</v>
      </c>
      <c r="H37" s="901" t="s">
        <v>3698</v>
      </c>
      <c r="I37" s="901" t="s">
        <v>3699</v>
      </c>
      <c r="J37" s="902" t="s">
        <v>3700</v>
      </c>
      <c r="K37" s="900" t="s">
        <v>194</v>
      </c>
      <c r="L37" s="903">
        <v>1</v>
      </c>
      <c r="M37" s="904">
        <v>0</v>
      </c>
      <c r="N37" s="903">
        <f t="shared" si="7"/>
        <v>1</v>
      </c>
      <c r="O37" s="811"/>
      <c r="P37" s="905">
        <f t="shared" si="8"/>
        <v>0</v>
      </c>
      <c r="Q37" s="906">
        <v>1.158E-2</v>
      </c>
      <c r="R37" s="904">
        <f t="shared" si="9"/>
        <v>1.158E-2</v>
      </c>
      <c r="S37" s="906"/>
      <c r="T37" s="904">
        <f t="shared" si="10"/>
        <v>0</v>
      </c>
      <c r="U37" s="905">
        <v>21</v>
      </c>
      <c r="V37" s="905">
        <f t="shared" si="11"/>
        <v>0</v>
      </c>
      <c r="W37" s="905">
        <f t="shared" si="12"/>
        <v>0</v>
      </c>
      <c r="X37" s="902"/>
      <c r="Y37" s="901" t="s">
        <v>3016</v>
      </c>
      <c r="Z37" s="901" t="s">
        <v>3374</v>
      </c>
    </row>
    <row r="38" spans="6:26" s="898" customFormat="1" ht="24" outlineLevel="2">
      <c r="F38" s="899">
        <v>28</v>
      </c>
      <c r="G38" s="900" t="s">
        <v>3029</v>
      </c>
      <c r="H38" s="901" t="s">
        <v>3375</v>
      </c>
      <c r="I38" s="901" t="s">
        <v>3376</v>
      </c>
      <c r="J38" s="902" t="s">
        <v>3377</v>
      </c>
      <c r="K38" s="900" t="s">
        <v>906</v>
      </c>
      <c r="L38" s="903">
        <v>6</v>
      </c>
      <c r="M38" s="904">
        <v>0</v>
      </c>
      <c r="N38" s="903">
        <f t="shared" si="7"/>
        <v>6</v>
      </c>
      <c r="O38" s="811"/>
      <c r="P38" s="905">
        <f t="shared" si="8"/>
        <v>0</v>
      </c>
      <c r="Q38" s="906"/>
      <c r="R38" s="904">
        <f t="shared" si="9"/>
        <v>0</v>
      </c>
      <c r="S38" s="906"/>
      <c r="T38" s="904">
        <f t="shared" si="10"/>
        <v>0</v>
      </c>
      <c r="U38" s="905">
        <v>21</v>
      </c>
      <c r="V38" s="905">
        <f t="shared" si="11"/>
        <v>0</v>
      </c>
      <c r="W38" s="905">
        <f t="shared" si="12"/>
        <v>0</v>
      </c>
      <c r="X38" s="902"/>
      <c r="Y38" s="901" t="s">
        <v>3016</v>
      </c>
      <c r="Z38" s="901" t="s">
        <v>3374</v>
      </c>
    </row>
    <row r="39" spans="6:26" s="898" customFormat="1" ht="24" outlineLevel="2">
      <c r="F39" s="899">
        <v>29</v>
      </c>
      <c r="G39" s="900" t="s">
        <v>3029</v>
      </c>
      <c r="H39" s="901" t="s">
        <v>3701</v>
      </c>
      <c r="I39" s="901" t="s">
        <v>3702</v>
      </c>
      <c r="J39" s="902" t="s">
        <v>3703</v>
      </c>
      <c r="K39" s="900" t="s">
        <v>194</v>
      </c>
      <c r="L39" s="903">
        <v>1</v>
      </c>
      <c r="M39" s="904">
        <v>0</v>
      </c>
      <c r="N39" s="903">
        <f t="shared" si="7"/>
        <v>1</v>
      </c>
      <c r="O39" s="811"/>
      <c r="P39" s="905">
        <f t="shared" si="8"/>
        <v>0</v>
      </c>
      <c r="Q39" s="906">
        <v>7.6000000000000004E-4</v>
      </c>
      <c r="R39" s="904">
        <f t="shared" si="9"/>
        <v>7.6000000000000004E-4</v>
      </c>
      <c r="S39" s="906"/>
      <c r="T39" s="904">
        <f t="shared" si="10"/>
        <v>0</v>
      </c>
      <c r="U39" s="905">
        <v>21</v>
      </c>
      <c r="V39" s="905">
        <f t="shared" si="11"/>
        <v>0</v>
      </c>
      <c r="W39" s="905">
        <f t="shared" si="12"/>
        <v>0</v>
      </c>
      <c r="X39" s="902"/>
      <c r="Y39" s="901" t="s">
        <v>3016</v>
      </c>
      <c r="Z39" s="901" t="s">
        <v>3374</v>
      </c>
    </row>
    <row r="40" spans="6:26" s="898" customFormat="1" ht="24" outlineLevel="2">
      <c r="F40" s="899">
        <v>30</v>
      </c>
      <c r="G40" s="900" t="s">
        <v>3029</v>
      </c>
      <c r="H40" s="901" t="s">
        <v>3383</v>
      </c>
      <c r="I40" s="901" t="s">
        <v>3384</v>
      </c>
      <c r="J40" s="902" t="s">
        <v>3385</v>
      </c>
      <c r="K40" s="900" t="s">
        <v>906</v>
      </c>
      <c r="L40" s="903">
        <v>6</v>
      </c>
      <c r="M40" s="904">
        <v>0</v>
      </c>
      <c r="N40" s="903">
        <f t="shared" si="7"/>
        <v>6</v>
      </c>
      <c r="O40" s="811"/>
      <c r="P40" s="905">
        <f t="shared" si="8"/>
        <v>0</v>
      </c>
      <c r="Q40" s="906"/>
      <c r="R40" s="904">
        <f t="shared" si="9"/>
        <v>0</v>
      </c>
      <c r="S40" s="906"/>
      <c r="T40" s="904">
        <f t="shared" si="10"/>
        <v>0</v>
      </c>
      <c r="U40" s="905">
        <v>21</v>
      </c>
      <c r="V40" s="905">
        <f t="shared" si="11"/>
        <v>0</v>
      </c>
      <c r="W40" s="905">
        <f t="shared" si="12"/>
        <v>0</v>
      </c>
      <c r="X40" s="902"/>
      <c r="Y40" s="901" t="s">
        <v>3016</v>
      </c>
      <c r="Z40" s="901" t="s">
        <v>3374</v>
      </c>
    </row>
    <row r="41" spans="6:26" s="898" customFormat="1" ht="24" outlineLevel="2">
      <c r="F41" s="899">
        <v>31</v>
      </c>
      <c r="G41" s="900" t="s">
        <v>3029</v>
      </c>
      <c r="H41" s="901" t="s">
        <v>3380</v>
      </c>
      <c r="I41" s="901" t="s">
        <v>3381</v>
      </c>
      <c r="J41" s="902" t="s">
        <v>3382</v>
      </c>
      <c r="K41" s="900" t="s">
        <v>906</v>
      </c>
      <c r="L41" s="903">
        <v>6</v>
      </c>
      <c r="M41" s="904">
        <v>0</v>
      </c>
      <c r="N41" s="903">
        <f t="shared" si="7"/>
        <v>6</v>
      </c>
      <c r="O41" s="811"/>
      <c r="P41" s="905">
        <f t="shared" si="8"/>
        <v>0</v>
      </c>
      <c r="Q41" s="906"/>
      <c r="R41" s="904">
        <f t="shared" si="9"/>
        <v>0</v>
      </c>
      <c r="S41" s="906"/>
      <c r="T41" s="904">
        <f t="shared" si="10"/>
        <v>0</v>
      </c>
      <c r="U41" s="905">
        <v>21</v>
      </c>
      <c r="V41" s="905">
        <f t="shared" si="11"/>
        <v>0</v>
      </c>
      <c r="W41" s="905">
        <f t="shared" si="12"/>
        <v>0</v>
      </c>
      <c r="X41" s="902"/>
      <c r="Y41" s="901" t="s">
        <v>3016</v>
      </c>
      <c r="Z41" s="901" t="s">
        <v>3374</v>
      </c>
    </row>
    <row r="42" spans="6:26" s="898" customFormat="1" ht="12" outlineLevel="2">
      <c r="F42" s="899">
        <v>32</v>
      </c>
      <c r="G42" s="900" t="s">
        <v>3029</v>
      </c>
      <c r="H42" s="901" t="s">
        <v>3704</v>
      </c>
      <c r="I42" s="901" t="s">
        <v>3705</v>
      </c>
      <c r="J42" s="902" t="s">
        <v>3706</v>
      </c>
      <c r="K42" s="900" t="s">
        <v>194</v>
      </c>
      <c r="L42" s="903">
        <v>1</v>
      </c>
      <c r="M42" s="904">
        <v>0</v>
      </c>
      <c r="N42" s="903">
        <f t="shared" si="7"/>
        <v>1</v>
      </c>
      <c r="O42" s="811"/>
      <c r="P42" s="905">
        <f t="shared" si="8"/>
        <v>0</v>
      </c>
      <c r="Q42" s="906">
        <v>0.115</v>
      </c>
      <c r="R42" s="904">
        <f t="shared" si="9"/>
        <v>0.115</v>
      </c>
      <c r="S42" s="906"/>
      <c r="T42" s="904">
        <f t="shared" si="10"/>
        <v>0</v>
      </c>
      <c r="U42" s="905">
        <v>21</v>
      </c>
      <c r="V42" s="905">
        <f t="shared" si="11"/>
        <v>0</v>
      </c>
      <c r="W42" s="905">
        <f t="shared" si="12"/>
        <v>0</v>
      </c>
      <c r="X42" s="902"/>
      <c r="Y42" s="901" t="s">
        <v>3016</v>
      </c>
      <c r="Z42" s="901" t="s">
        <v>3374</v>
      </c>
    </row>
    <row r="43" spans="6:26" outlineLevel="2"/>
    <row r="44" spans="6:26" s="889" customFormat="1" ht="16.5" customHeight="1" outlineLevel="1">
      <c r="F44" s="890"/>
      <c r="G44" s="874"/>
      <c r="H44" s="891"/>
      <c r="I44" s="891"/>
      <c r="J44" s="891" t="s">
        <v>3007</v>
      </c>
      <c r="K44" s="874"/>
      <c r="L44" s="892"/>
      <c r="M44" s="893"/>
      <c r="N44" s="892"/>
      <c r="O44" s="893"/>
      <c r="P44" s="894">
        <f>SUBTOTAL(9,P45:P48)</f>
        <v>0</v>
      </c>
      <c r="Q44" s="895"/>
      <c r="R44" s="896">
        <f>SUBTOTAL(9,R45:R48)</f>
        <v>0</v>
      </c>
      <c r="S44" s="893"/>
      <c r="T44" s="896">
        <f>SUBTOTAL(9,T45:T48)</f>
        <v>0</v>
      </c>
      <c r="U44" s="893"/>
      <c r="V44" s="894">
        <f>SUBTOTAL(9,V45:V48)</f>
        <v>0</v>
      </c>
      <c r="W44" s="894">
        <f>SUBTOTAL(9,W45:W48)</f>
        <v>0</v>
      </c>
      <c r="X44" s="897"/>
      <c r="Y44" s="875"/>
      <c r="Z44" s="875"/>
    </row>
    <row r="45" spans="6:26" s="898" customFormat="1" ht="12" outlineLevel="2">
      <c r="F45" s="899">
        <v>33</v>
      </c>
      <c r="G45" s="900" t="s">
        <v>3013</v>
      </c>
      <c r="H45" s="901" t="s">
        <v>3663</v>
      </c>
      <c r="I45" s="901"/>
      <c r="J45" s="902" t="s">
        <v>3664</v>
      </c>
      <c r="K45" s="900" t="s">
        <v>2989</v>
      </c>
      <c r="L45" s="903">
        <v>3</v>
      </c>
      <c r="M45" s="904">
        <v>0</v>
      </c>
      <c r="N45" s="903">
        <f>L45*(1+M45/100)</f>
        <v>3</v>
      </c>
      <c r="O45" s="811"/>
      <c r="P45" s="905">
        <f t="shared" ref="P45:P47" si="13">ROUND(N45*O45,2)</f>
        <v>0</v>
      </c>
      <c r="Q45" s="906"/>
      <c r="R45" s="904">
        <f>N45*Q45</f>
        <v>0</v>
      </c>
      <c r="S45" s="906"/>
      <c r="T45" s="904">
        <f>N45*S45</f>
        <v>0</v>
      </c>
      <c r="U45" s="905">
        <v>21</v>
      </c>
      <c r="V45" s="905">
        <f>P45*(U45/100)</f>
        <v>0</v>
      </c>
      <c r="W45" s="905">
        <f>P45+V45</f>
        <v>0</v>
      </c>
      <c r="X45" s="902"/>
      <c r="Y45" s="901" t="s">
        <v>3016</v>
      </c>
      <c r="Z45" s="901" t="s">
        <v>3017</v>
      </c>
    </row>
    <row r="46" spans="6:26" s="898" customFormat="1" ht="12" outlineLevel="2">
      <c r="F46" s="899">
        <v>34</v>
      </c>
      <c r="G46" s="900" t="s">
        <v>3013</v>
      </c>
      <c r="H46" s="901" t="s">
        <v>3665</v>
      </c>
      <c r="I46" s="901"/>
      <c r="J46" s="902" t="s">
        <v>3666</v>
      </c>
      <c r="K46" s="900" t="s">
        <v>2989</v>
      </c>
      <c r="L46" s="903">
        <v>8</v>
      </c>
      <c r="M46" s="904">
        <v>0</v>
      </c>
      <c r="N46" s="903">
        <f>L46*(1+M46/100)</f>
        <v>8</v>
      </c>
      <c r="O46" s="811"/>
      <c r="P46" s="905">
        <f t="shared" si="13"/>
        <v>0</v>
      </c>
      <c r="Q46" s="906"/>
      <c r="R46" s="904">
        <f>N46*Q46</f>
        <v>0</v>
      </c>
      <c r="S46" s="906"/>
      <c r="T46" s="904">
        <f>N46*S46</f>
        <v>0</v>
      </c>
      <c r="U46" s="905">
        <v>21</v>
      </c>
      <c r="V46" s="905">
        <f>P46*(U46/100)</f>
        <v>0</v>
      </c>
      <c r="W46" s="905">
        <f>P46+V46</f>
        <v>0</v>
      </c>
      <c r="X46" s="902"/>
      <c r="Y46" s="901" t="s">
        <v>3016</v>
      </c>
      <c r="Z46" s="901" t="s">
        <v>3017</v>
      </c>
    </row>
    <row r="47" spans="6:26" s="898" customFormat="1" ht="12" outlineLevel="2">
      <c r="F47" s="899">
        <v>35</v>
      </c>
      <c r="G47" s="900" t="s">
        <v>3013</v>
      </c>
      <c r="H47" s="901" t="s">
        <v>3667</v>
      </c>
      <c r="I47" s="901"/>
      <c r="J47" s="902" t="s">
        <v>3668</v>
      </c>
      <c r="K47" s="900" t="s">
        <v>2989</v>
      </c>
      <c r="L47" s="903">
        <v>8</v>
      </c>
      <c r="M47" s="904">
        <v>0</v>
      </c>
      <c r="N47" s="903">
        <f>L47*(1+M47/100)</f>
        <v>8</v>
      </c>
      <c r="O47" s="811"/>
      <c r="P47" s="905">
        <f t="shared" si="13"/>
        <v>0</v>
      </c>
      <c r="Q47" s="906"/>
      <c r="R47" s="904">
        <f>N47*Q47</f>
        <v>0</v>
      </c>
      <c r="S47" s="906"/>
      <c r="T47" s="904">
        <f>N47*S47</f>
        <v>0</v>
      </c>
      <c r="U47" s="905">
        <v>21</v>
      </c>
      <c r="V47" s="905">
        <f>P47*(U47/100)</f>
        <v>0</v>
      </c>
      <c r="W47" s="905">
        <f>P47+V47</f>
        <v>0</v>
      </c>
      <c r="X47" s="902"/>
      <c r="Y47" s="901" t="s">
        <v>3016</v>
      </c>
      <c r="Z47" s="901" t="s">
        <v>3017</v>
      </c>
    </row>
    <row r="48" spans="6:26" outlineLevel="2"/>
    <row r="49" spans="6:26" s="889" customFormat="1" ht="16.5" customHeight="1" outlineLevel="1">
      <c r="F49" s="890"/>
      <c r="G49" s="874"/>
      <c r="H49" s="891"/>
      <c r="I49" s="891"/>
      <c r="J49" s="891" t="s">
        <v>3425</v>
      </c>
      <c r="K49" s="874"/>
      <c r="L49" s="892"/>
      <c r="M49" s="893"/>
      <c r="N49" s="892"/>
      <c r="O49" s="893"/>
      <c r="P49" s="894">
        <f>SUBTOTAL(9,P50:P51)</f>
        <v>0</v>
      </c>
      <c r="Q49" s="895"/>
      <c r="R49" s="896">
        <f>SUBTOTAL(9,R50:R51)</f>
        <v>0</v>
      </c>
      <c r="S49" s="893"/>
      <c r="T49" s="896">
        <f>SUBTOTAL(9,T50:T51)</f>
        <v>0</v>
      </c>
      <c r="U49" s="893"/>
      <c r="V49" s="894">
        <f>SUBTOTAL(9,V50:V51)</f>
        <v>0</v>
      </c>
      <c r="W49" s="894">
        <f>SUBTOTAL(9,W50:W51)</f>
        <v>0</v>
      </c>
      <c r="X49" s="897"/>
      <c r="Y49" s="875"/>
      <c r="Z49" s="875"/>
    </row>
    <row r="50" spans="6:26" s="898" customFormat="1" ht="24" outlineLevel="2">
      <c r="F50" s="899">
        <v>36</v>
      </c>
      <c r="G50" s="900" t="s">
        <v>3029</v>
      </c>
      <c r="H50" s="901" t="s">
        <v>3426</v>
      </c>
      <c r="I50" s="901" t="s">
        <v>3427</v>
      </c>
      <c r="J50" s="902" t="s">
        <v>3428</v>
      </c>
      <c r="K50" s="900" t="s">
        <v>422</v>
      </c>
      <c r="L50" s="903">
        <v>3.2540650000000002</v>
      </c>
      <c r="M50" s="904">
        <v>0</v>
      </c>
      <c r="N50" s="903">
        <f>L50*(1+M50/100)</f>
        <v>3.2540650000000002</v>
      </c>
      <c r="O50" s="811"/>
      <c r="P50" s="905">
        <f t="shared" ref="P50" si="14">ROUND(N50*O50,2)</f>
        <v>0</v>
      </c>
      <c r="Q50" s="906"/>
      <c r="R50" s="904">
        <f>N50*Q50</f>
        <v>0</v>
      </c>
      <c r="S50" s="906"/>
      <c r="T50" s="904">
        <f>N50*S50</f>
        <v>0</v>
      </c>
      <c r="U50" s="905">
        <v>21</v>
      </c>
      <c r="V50" s="905">
        <f>P50*(U50/100)</f>
        <v>0</v>
      </c>
      <c r="W50" s="905">
        <f>P50+V50</f>
        <v>0</v>
      </c>
      <c r="X50" s="902"/>
      <c r="Y50" s="901" t="s">
        <v>3016</v>
      </c>
      <c r="Z50" s="901" t="s">
        <v>3429</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2650</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RAV8612 - D.2.4 Přípojka kanalizace</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RAV8612 - D.2.4 Přípojka kanalizace</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222</v>
      </c>
      <c r="F80" s="284" t="s">
        <v>1155</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2651</v>
      </c>
      <c r="F81" s="288" t="s">
        <v>2652</v>
      </c>
      <c r="G81" s="289" t="s">
        <v>194</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2653</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2994</v>
      </c>
      <c r="D3" s="91" t="s">
        <v>2882</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2995</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2996</v>
      </c>
      <c r="G3" s="870" t="s">
        <v>53</v>
      </c>
      <c r="H3" s="871" t="s">
        <v>49</v>
      </c>
      <c r="I3" s="871" t="s">
        <v>2997</v>
      </c>
      <c r="J3" s="872" t="s">
        <v>163</v>
      </c>
      <c r="K3" s="870" t="s">
        <v>164</v>
      </c>
      <c r="L3" s="869" t="s">
        <v>2998</v>
      </c>
      <c r="M3" s="869" t="s">
        <v>2999</v>
      </c>
      <c r="N3" s="869" t="s">
        <v>3000</v>
      </c>
      <c r="O3" s="869" t="s">
        <v>3001</v>
      </c>
      <c r="P3" s="869" t="s">
        <v>2994</v>
      </c>
      <c r="Q3" s="869" t="s">
        <v>3002</v>
      </c>
      <c r="R3" s="869" t="s">
        <v>2882</v>
      </c>
      <c r="S3" s="869" t="s">
        <v>3003</v>
      </c>
      <c r="T3" s="869" t="s">
        <v>2884</v>
      </c>
      <c r="U3" s="869" t="s">
        <v>2820</v>
      </c>
      <c r="V3" s="869" t="s">
        <v>38</v>
      </c>
      <c r="W3" s="869" t="s">
        <v>44</v>
      </c>
      <c r="X3" s="872" t="s">
        <v>3004</v>
      </c>
      <c r="Y3" s="871" t="s">
        <v>2839</v>
      </c>
      <c r="Z3" s="871" t="s">
        <v>3005</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3707</v>
      </c>
      <c r="K5" s="880"/>
      <c r="L5" s="882"/>
      <c r="M5" s="883"/>
      <c r="N5" s="882"/>
      <c r="O5" s="883"/>
      <c r="P5" s="915">
        <f>SUBTOTAL(9,P6:P50)</f>
        <v>0</v>
      </c>
      <c r="Q5" s="885"/>
      <c r="R5" s="886">
        <f>SUBTOTAL(9,R6:R50)</f>
        <v>9.3509799999999998</v>
      </c>
      <c r="S5" s="883"/>
      <c r="T5" s="886">
        <f>SUBTOTAL(9,T6:T50)</f>
        <v>0</v>
      </c>
      <c r="U5" s="883"/>
      <c r="V5" s="884">
        <f>SUBTOTAL(9,V6:V50)</f>
        <v>0</v>
      </c>
      <c r="W5" s="884">
        <f>SUBTOTAL(9,W6:W50)</f>
        <v>0</v>
      </c>
      <c r="X5" s="887"/>
      <c r="Y5" s="888"/>
      <c r="Z5" s="888"/>
    </row>
    <row r="6" spans="1:26" s="889" customFormat="1" ht="16.5" customHeight="1" outlineLevel="1">
      <c r="F6" s="890"/>
      <c r="G6" s="874"/>
      <c r="H6" s="891"/>
      <c r="I6" s="891"/>
      <c r="J6" s="891" t="s">
        <v>3311</v>
      </c>
      <c r="K6" s="874"/>
      <c r="L6" s="892"/>
      <c r="M6" s="893"/>
      <c r="N6" s="892"/>
      <c r="O6" s="893"/>
      <c r="P6" s="916">
        <f>SUBTOTAL(9,P7:P19)</f>
        <v>0</v>
      </c>
      <c r="Q6" s="895"/>
      <c r="R6" s="896">
        <f>SUBTOTAL(9,R7:R19)</f>
        <v>0.10376000000000001</v>
      </c>
      <c r="S6" s="893"/>
      <c r="T6" s="896">
        <f>SUBTOTAL(9,T7:T19)</f>
        <v>0</v>
      </c>
      <c r="U6" s="893"/>
      <c r="V6" s="894">
        <f>SUBTOTAL(9,V7:V19)</f>
        <v>0</v>
      </c>
      <c r="W6" s="894">
        <f>SUBTOTAL(9,W7:W19)</f>
        <v>0</v>
      </c>
      <c r="X6" s="897"/>
      <c r="Y6" s="875"/>
      <c r="Z6" s="875"/>
    </row>
    <row r="7" spans="1:26" s="898" customFormat="1" ht="36" outlineLevel="2">
      <c r="A7" s="898" t="s">
        <v>3008</v>
      </c>
      <c r="B7" s="898" t="s">
        <v>3009</v>
      </c>
      <c r="C7" s="898" t="s">
        <v>3010</v>
      </c>
      <c r="D7" s="898" t="s">
        <v>3011</v>
      </c>
      <c r="E7" s="898" t="s">
        <v>3012</v>
      </c>
      <c r="F7" s="899">
        <v>1</v>
      </c>
      <c r="G7" s="900" t="s">
        <v>3029</v>
      </c>
      <c r="H7" s="901" t="s">
        <v>3312</v>
      </c>
      <c r="I7" s="901" t="s">
        <v>3313</v>
      </c>
      <c r="J7" s="902" t="s">
        <v>3314</v>
      </c>
      <c r="K7" s="900" t="s">
        <v>225</v>
      </c>
      <c r="L7" s="903">
        <v>7</v>
      </c>
      <c r="M7" s="904">
        <v>0</v>
      </c>
      <c r="N7" s="903">
        <f t="shared" ref="N7:N18" si="0">L7*(1+M7/100)</f>
        <v>7</v>
      </c>
      <c r="O7" s="811"/>
      <c r="P7" s="917">
        <f t="shared" ref="P7:P18" si="1">N7*O7</f>
        <v>0</v>
      </c>
      <c r="Q7" s="906"/>
      <c r="R7" s="904">
        <f t="shared" ref="R7:R18" si="2">N7*Q7</f>
        <v>0</v>
      </c>
      <c r="S7" s="906"/>
      <c r="T7" s="904">
        <f t="shared" ref="T7:T18" si="3">N7*S7</f>
        <v>0</v>
      </c>
      <c r="U7" s="905">
        <v>21</v>
      </c>
      <c r="V7" s="905">
        <f t="shared" ref="V7:V18" si="4">P7*(U7/100)</f>
        <v>0</v>
      </c>
      <c r="W7" s="905">
        <f t="shared" ref="W7:W18" si="5">P7+V7</f>
        <v>0</v>
      </c>
      <c r="X7" s="902"/>
      <c r="Y7" s="901" t="s">
        <v>3016</v>
      </c>
      <c r="Z7" s="901" t="s">
        <v>3315</v>
      </c>
    </row>
    <row r="8" spans="1:26" s="898" customFormat="1" ht="12" outlineLevel="2">
      <c r="F8" s="899">
        <v>2</v>
      </c>
      <c r="G8" s="900" t="s">
        <v>3029</v>
      </c>
      <c r="H8" s="901" t="s">
        <v>3321</v>
      </c>
      <c r="I8" s="901" t="s">
        <v>274</v>
      </c>
      <c r="J8" s="902" t="s">
        <v>3670</v>
      </c>
      <c r="K8" s="900" t="s">
        <v>225</v>
      </c>
      <c r="L8" s="903">
        <v>7</v>
      </c>
      <c r="M8" s="904">
        <v>0</v>
      </c>
      <c r="N8" s="903">
        <f t="shared" si="0"/>
        <v>7</v>
      </c>
      <c r="O8" s="811"/>
      <c r="P8" s="917">
        <f t="shared" si="1"/>
        <v>0</v>
      </c>
      <c r="Q8" s="906"/>
      <c r="R8" s="904">
        <f t="shared" si="2"/>
        <v>0</v>
      </c>
      <c r="S8" s="906"/>
      <c r="T8" s="904">
        <f t="shared" si="3"/>
        <v>0</v>
      </c>
      <c r="U8" s="905">
        <v>21</v>
      </c>
      <c r="V8" s="905">
        <f t="shared" si="4"/>
        <v>0</v>
      </c>
      <c r="W8" s="905">
        <f t="shared" si="5"/>
        <v>0</v>
      </c>
      <c r="X8" s="902"/>
      <c r="Y8" s="901" t="s">
        <v>3016</v>
      </c>
      <c r="Z8" s="901" t="s">
        <v>3315</v>
      </c>
    </row>
    <row r="9" spans="1:26" s="898" customFormat="1" ht="24" outlineLevel="2">
      <c r="F9" s="899">
        <v>3</v>
      </c>
      <c r="G9" s="900" t="s">
        <v>3029</v>
      </c>
      <c r="H9" s="901" t="s">
        <v>3324</v>
      </c>
      <c r="I9" s="901" t="s">
        <v>279</v>
      </c>
      <c r="J9" s="902" t="s">
        <v>3619</v>
      </c>
      <c r="K9" s="900" t="s">
        <v>225</v>
      </c>
      <c r="L9" s="903">
        <v>1.4</v>
      </c>
      <c r="M9" s="904">
        <v>0</v>
      </c>
      <c r="N9" s="903">
        <f t="shared" si="0"/>
        <v>1.4</v>
      </c>
      <c r="O9" s="811"/>
      <c r="P9" s="917">
        <f t="shared" si="1"/>
        <v>0</v>
      </c>
      <c r="Q9" s="906"/>
      <c r="R9" s="904">
        <f t="shared" si="2"/>
        <v>0</v>
      </c>
      <c r="S9" s="906"/>
      <c r="T9" s="904">
        <f t="shared" si="3"/>
        <v>0</v>
      </c>
      <c r="U9" s="905">
        <v>21</v>
      </c>
      <c r="V9" s="905">
        <f t="shared" si="4"/>
        <v>0</v>
      </c>
      <c r="W9" s="905">
        <f t="shared" si="5"/>
        <v>0</v>
      </c>
      <c r="X9" s="902"/>
      <c r="Y9" s="901" t="s">
        <v>3016</v>
      </c>
      <c r="Z9" s="901" t="s">
        <v>3315</v>
      </c>
    </row>
    <row r="10" spans="1:26" s="898" customFormat="1" ht="12" outlineLevel="2">
      <c r="F10" s="899">
        <v>4</v>
      </c>
      <c r="G10" s="900" t="s">
        <v>3029</v>
      </c>
      <c r="H10" s="901" t="s">
        <v>3327</v>
      </c>
      <c r="I10" s="901" t="s">
        <v>3328</v>
      </c>
      <c r="J10" s="902" t="s">
        <v>3671</v>
      </c>
      <c r="K10" s="900" t="s">
        <v>225</v>
      </c>
      <c r="L10" s="903">
        <v>2</v>
      </c>
      <c r="M10" s="904">
        <v>0</v>
      </c>
      <c r="N10" s="903">
        <f t="shared" si="0"/>
        <v>2</v>
      </c>
      <c r="O10" s="811"/>
      <c r="P10" s="917">
        <f t="shared" si="1"/>
        <v>0</v>
      </c>
      <c r="Q10" s="906"/>
      <c r="R10" s="904">
        <f t="shared" si="2"/>
        <v>0</v>
      </c>
      <c r="S10" s="906"/>
      <c r="T10" s="904">
        <f t="shared" si="3"/>
        <v>0</v>
      </c>
      <c r="U10" s="905">
        <v>21</v>
      </c>
      <c r="V10" s="905">
        <f t="shared" si="4"/>
        <v>0</v>
      </c>
      <c r="W10" s="905">
        <f t="shared" si="5"/>
        <v>0</v>
      </c>
      <c r="X10" s="902"/>
      <c r="Y10" s="901" t="s">
        <v>3016</v>
      </c>
      <c r="Z10" s="901" t="s">
        <v>3315</v>
      </c>
    </row>
    <row r="11" spans="1:26" s="898" customFormat="1" ht="12" outlineLevel="2">
      <c r="F11" s="899">
        <v>5</v>
      </c>
      <c r="G11" s="900" t="s">
        <v>3029</v>
      </c>
      <c r="H11" s="901" t="s">
        <v>3330</v>
      </c>
      <c r="I11" s="901" t="s">
        <v>3331</v>
      </c>
      <c r="J11" s="902" t="s">
        <v>3332</v>
      </c>
      <c r="K11" s="900" t="s">
        <v>225</v>
      </c>
      <c r="L11" s="903">
        <v>0.4</v>
      </c>
      <c r="M11" s="904">
        <v>0</v>
      </c>
      <c r="N11" s="903">
        <f t="shared" si="0"/>
        <v>0.4</v>
      </c>
      <c r="O11" s="811"/>
      <c r="P11" s="917">
        <f t="shared" si="1"/>
        <v>0</v>
      </c>
      <c r="Q11" s="906"/>
      <c r="R11" s="904">
        <f t="shared" si="2"/>
        <v>0</v>
      </c>
      <c r="S11" s="906"/>
      <c r="T11" s="904">
        <f t="shared" si="3"/>
        <v>0</v>
      </c>
      <c r="U11" s="905">
        <v>21</v>
      </c>
      <c r="V11" s="905">
        <f t="shared" si="4"/>
        <v>0</v>
      </c>
      <c r="W11" s="905">
        <f t="shared" si="5"/>
        <v>0</v>
      </c>
      <c r="X11" s="902"/>
      <c r="Y11" s="901" t="s">
        <v>3016</v>
      </c>
      <c r="Z11" s="901" t="s">
        <v>3315</v>
      </c>
    </row>
    <row r="12" spans="1:26" s="898" customFormat="1" ht="24" outlineLevel="2">
      <c r="F12" s="899">
        <v>6</v>
      </c>
      <c r="G12" s="900" t="s">
        <v>3029</v>
      </c>
      <c r="H12" s="901" t="s">
        <v>3333</v>
      </c>
      <c r="I12" s="901" t="s">
        <v>3334</v>
      </c>
      <c r="J12" s="902" t="s">
        <v>3672</v>
      </c>
      <c r="K12" s="900" t="s">
        <v>182</v>
      </c>
      <c r="L12" s="903">
        <v>15</v>
      </c>
      <c r="M12" s="904">
        <v>0</v>
      </c>
      <c r="N12" s="903">
        <f t="shared" si="0"/>
        <v>15</v>
      </c>
      <c r="O12" s="811"/>
      <c r="P12" s="917">
        <f t="shared" si="1"/>
        <v>0</v>
      </c>
      <c r="Q12" s="906">
        <v>8.4000000000000003E-4</v>
      </c>
      <c r="R12" s="904">
        <f t="shared" si="2"/>
        <v>1.26E-2</v>
      </c>
      <c r="S12" s="906"/>
      <c r="T12" s="904">
        <f t="shared" si="3"/>
        <v>0</v>
      </c>
      <c r="U12" s="905">
        <v>21</v>
      </c>
      <c r="V12" s="905">
        <f t="shared" si="4"/>
        <v>0</v>
      </c>
      <c r="W12" s="905">
        <f t="shared" si="5"/>
        <v>0</v>
      </c>
      <c r="X12" s="902"/>
      <c r="Y12" s="901" t="s">
        <v>3016</v>
      </c>
      <c r="Z12" s="901" t="s">
        <v>3315</v>
      </c>
    </row>
    <row r="13" spans="1:26" s="898" customFormat="1" ht="24" outlineLevel="2">
      <c r="F13" s="899">
        <v>7</v>
      </c>
      <c r="G13" s="900" t="s">
        <v>3029</v>
      </c>
      <c r="H13" s="901" t="s">
        <v>3337</v>
      </c>
      <c r="I13" s="901" t="s">
        <v>3338</v>
      </c>
      <c r="J13" s="902" t="s">
        <v>3673</v>
      </c>
      <c r="K13" s="900" t="s">
        <v>182</v>
      </c>
      <c r="L13" s="903">
        <v>15</v>
      </c>
      <c r="M13" s="904">
        <v>0</v>
      </c>
      <c r="N13" s="903">
        <f t="shared" si="0"/>
        <v>15</v>
      </c>
      <c r="O13" s="811"/>
      <c r="P13" s="917">
        <f t="shared" si="1"/>
        <v>0</v>
      </c>
      <c r="Q13" s="906"/>
      <c r="R13" s="904">
        <f t="shared" si="2"/>
        <v>0</v>
      </c>
      <c r="S13" s="906"/>
      <c r="T13" s="904">
        <f t="shared" si="3"/>
        <v>0</v>
      </c>
      <c r="U13" s="905">
        <v>21</v>
      </c>
      <c r="V13" s="905">
        <f t="shared" si="4"/>
        <v>0</v>
      </c>
      <c r="W13" s="905">
        <f t="shared" si="5"/>
        <v>0</v>
      </c>
      <c r="X13" s="902"/>
      <c r="Y13" s="901" t="s">
        <v>3016</v>
      </c>
      <c r="Z13" s="901" t="s">
        <v>3315</v>
      </c>
    </row>
    <row r="14" spans="1:26" s="898" customFormat="1" ht="24" outlineLevel="2">
      <c r="F14" s="899">
        <v>8</v>
      </c>
      <c r="G14" s="900" t="s">
        <v>3029</v>
      </c>
      <c r="H14" s="901" t="s">
        <v>3341</v>
      </c>
      <c r="I14" s="901" t="s">
        <v>294</v>
      </c>
      <c r="J14" s="902" t="s">
        <v>3620</v>
      </c>
      <c r="K14" s="900" t="s">
        <v>225</v>
      </c>
      <c r="L14" s="903">
        <v>9</v>
      </c>
      <c r="M14" s="904">
        <v>0</v>
      </c>
      <c r="N14" s="903">
        <f t="shared" si="0"/>
        <v>9</v>
      </c>
      <c r="O14" s="811"/>
      <c r="P14" s="917">
        <f t="shared" si="1"/>
        <v>0</v>
      </c>
      <c r="Q14" s="906"/>
      <c r="R14" s="904">
        <f t="shared" si="2"/>
        <v>0</v>
      </c>
      <c r="S14" s="906"/>
      <c r="T14" s="904">
        <f t="shared" si="3"/>
        <v>0</v>
      </c>
      <c r="U14" s="905">
        <v>21</v>
      </c>
      <c r="V14" s="905">
        <f t="shared" si="4"/>
        <v>0</v>
      </c>
      <c r="W14" s="905">
        <f t="shared" si="5"/>
        <v>0</v>
      </c>
      <c r="X14" s="902"/>
      <c r="Y14" s="901" t="s">
        <v>3016</v>
      </c>
      <c r="Z14" s="901" t="s">
        <v>3315</v>
      </c>
    </row>
    <row r="15" spans="1:26" s="898" customFormat="1" ht="24" outlineLevel="2">
      <c r="F15" s="899">
        <v>9</v>
      </c>
      <c r="G15" s="900" t="s">
        <v>3029</v>
      </c>
      <c r="H15" s="901" t="s">
        <v>3347</v>
      </c>
      <c r="I15" s="901" t="s">
        <v>3348</v>
      </c>
      <c r="J15" s="902" t="s">
        <v>3621</v>
      </c>
      <c r="K15" s="900" t="s">
        <v>225</v>
      </c>
      <c r="L15" s="903">
        <v>5</v>
      </c>
      <c r="M15" s="904">
        <v>0</v>
      </c>
      <c r="N15" s="903">
        <f t="shared" si="0"/>
        <v>5</v>
      </c>
      <c r="O15" s="811"/>
      <c r="P15" s="917">
        <f t="shared" si="1"/>
        <v>0</v>
      </c>
      <c r="Q15" s="906"/>
      <c r="R15" s="904">
        <f t="shared" si="2"/>
        <v>0</v>
      </c>
      <c r="S15" s="906"/>
      <c r="T15" s="904">
        <f t="shared" si="3"/>
        <v>0</v>
      </c>
      <c r="U15" s="905">
        <v>21</v>
      </c>
      <c r="V15" s="905">
        <f t="shared" si="4"/>
        <v>0</v>
      </c>
      <c r="W15" s="905">
        <f t="shared" si="5"/>
        <v>0</v>
      </c>
      <c r="X15" s="902"/>
      <c r="Y15" s="901" t="s">
        <v>3016</v>
      </c>
      <c r="Z15" s="901" t="s">
        <v>3315</v>
      </c>
    </row>
    <row r="16" spans="1:26" s="898" customFormat="1" ht="12" outlineLevel="2">
      <c r="F16" s="899">
        <v>10</v>
      </c>
      <c r="G16" s="900" t="s">
        <v>3029</v>
      </c>
      <c r="H16" s="901" t="s">
        <v>3353</v>
      </c>
      <c r="I16" s="901" t="s">
        <v>414</v>
      </c>
      <c r="J16" s="902" t="s">
        <v>3354</v>
      </c>
      <c r="K16" s="900" t="s">
        <v>225</v>
      </c>
      <c r="L16" s="903">
        <v>5</v>
      </c>
      <c r="M16" s="904">
        <v>0</v>
      </c>
      <c r="N16" s="903">
        <f t="shared" si="0"/>
        <v>5</v>
      </c>
      <c r="O16" s="811"/>
      <c r="P16" s="917">
        <f t="shared" si="1"/>
        <v>0</v>
      </c>
      <c r="Q16" s="906"/>
      <c r="R16" s="904">
        <f t="shared" si="2"/>
        <v>0</v>
      </c>
      <c r="S16" s="906"/>
      <c r="T16" s="904">
        <f t="shared" si="3"/>
        <v>0</v>
      </c>
      <c r="U16" s="905">
        <v>21</v>
      </c>
      <c r="V16" s="905">
        <f t="shared" si="4"/>
        <v>0</v>
      </c>
      <c r="W16" s="905">
        <f t="shared" si="5"/>
        <v>0</v>
      </c>
      <c r="X16" s="902"/>
      <c r="Y16" s="901" t="s">
        <v>3016</v>
      </c>
      <c r="Z16" s="901" t="s">
        <v>3315</v>
      </c>
    </row>
    <row r="17" spans="6:26" s="898" customFormat="1" ht="12" outlineLevel="2">
      <c r="F17" s="899">
        <v>11</v>
      </c>
      <c r="G17" s="900" t="s">
        <v>3029</v>
      </c>
      <c r="H17" s="901" t="s">
        <v>3359</v>
      </c>
      <c r="I17" s="901" t="s">
        <v>3360</v>
      </c>
      <c r="J17" s="902" t="s">
        <v>3361</v>
      </c>
      <c r="K17" s="900" t="s">
        <v>906</v>
      </c>
      <c r="L17" s="903">
        <v>2</v>
      </c>
      <c r="M17" s="904">
        <v>0</v>
      </c>
      <c r="N17" s="903">
        <f t="shared" si="0"/>
        <v>2</v>
      </c>
      <c r="O17" s="811"/>
      <c r="P17" s="917">
        <f t="shared" si="1"/>
        <v>0</v>
      </c>
      <c r="Q17" s="906">
        <v>8.6800000000000002E-3</v>
      </c>
      <c r="R17" s="904">
        <f t="shared" si="2"/>
        <v>1.736E-2</v>
      </c>
      <c r="S17" s="906"/>
      <c r="T17" s="904">
        <f t="shared" si="3"/>
        <v>0</v>
      </c>
      <c r="U17" s="905">
        <v>21</v>
      </c>
      <c r="V17" s="905">
        <f t="shared" si="4"/>
        <v>0</v>
      </c>
      <c r="W17" s="905">
        <f t="shared" si="5"/>
        <v>0</v>
      </c>
      <c r="X17" s="902"/>
      <c r="Y17" s="901" t="s">
        <v>3016</v>
      </c>
      <c r="Z17" s="901" t="s">
        <v>3315</v>
      </c>
    </row>
    <row r="18" spans="6:26" s="898" customFormat="1" ht="24" outlineLevel="2">
      <c r="F18" s="899">
        <v>12</v>
      </c>
      <c r="G18" s="900" t="s">
        <v>3029</v>
      </c>
      <c r="H18" s="901" t="s">
        <v>3362</v>
      </c>
      <c r="I18" s="901" t="s">
        <v>3363</v>
      </c>
      <c r="J18" s="902" t="s">
        <v>3364</v>
      </c>
      <c r="K18" s="900" t="s">
        <v>906</v>
      </c>
      <c r="L18" s="903">
        <v>2</v>
      </c>
      <c r="M18" s="904">
        <v>0</v>
      </c>
      <c r="N18" s="903">
        <f t="shared" si="0"/>
        <v>2</v>
      </c>
      <c r="O18" s="811"/>
      <c r="P18" s="917">
        <f t="shared" si="1"/>
        <v>0</v>
      </c>
      <c r="Q18" s="906">
        <v>3.6900000000000002E-2</v>
      </c>
      <c r="R18" s="904">
        <f t="shared" si="2"/>
        <v>7.3800000000000004E-2</v>
      </c>
      <c r="S18" s="906"/>
      <c r="T18" s="904">
        <f t="shared" si="3"/>
        <v>0</v>
      </c>
      <c r="U18" s="905">
        <v>21</v>
      </c>
      <c r="V18" s="905">
        <f t="shared" si="4"/>
        <v>0</v>
      </c>
      <c r="W18" s="905">
        <f t="shared" si="5"/>
        <v>0</v>
      </c>
      <c r="X18" s="902"/>
      <c r="Y18" s="901" t="s">
        <v>3016</v>
      </c>
      <c r="Z18" s="901" t="s">
        <v>3315</v>
      </c>
    </row>
    <row r="19" spans="6:26" outlineLevel="2">
      <c r="P19" s="918"/>
    </row>
    <row r="20" spans="6:26" s="889" customFormat="1" ht="16.5" customHeight="1" outlineLevel="1">
      <c r="F20" s="890"/>
      <c r="G20" s="874"/>
      <c r="H20" s="891"/>
      <c r="I20" s="891"/>
      <c r="J20" s="891" t="s">
        <v>3365</v>
      </c>
      <c r="K20" s="874"/>
      <c r="L20" s="892"/>
      <c r="M20" s="893"/>
      <c r="N20" s="892"/>
      <c r="O20" s="893"/>
      <c r="P20" s="916">
        <f>SUBTOTAL(9,P21:P22)</f>
        <v>0</v>
      </c>
      <c r="Q20" s="895"/>
      <c r="R20" s="896">
        <f>SUBTOTAL(9,R21:R22)</f>
        <v>5.6723100000000004</v>
      </c>
      <c r="S20" s="893"/>
      <c r="T20" s="896">
        <f>SUBTOTAL(9,T21:T22)</f>
        <v>0</v>
      </c>
      <c r="U20" s="893"/>
      <c r="V20" s="894">
        <f>SUBTOTAL(9,V21:V22)</f>
        <v>0</v>
      </c>
      <c r="W20" s="894">
        <f>SUBTOTAL(9,W21:W22)</f>
        <v>0</v>
      </c>
      <c r="X20" s="897"/>
      <c r="Y20" s="875"/>
      <c r="Z20" s="875"/>
    </row>
    <row r="21" spans="6:26" s="898" customFormat="1" ht="24" outlineLevel="2">
      <c r="F21" s="899">
        <v>13</v>
      </c>
      <c r="G21" s="900" t="s">
        <v>3029</v>
      </c>
      <c r="H21" s="901" t="s">
        <v>3366</v>
      </c>
      <c r="I21" s="901" t="s">
        <v>3367</v>
      </c>
      <c r="J21" s="902" t="s">
        <v>3623</v>
      </c>
      <c r="K21" s="900" t="s">
        <v>225</v>
      </c>
      <c r="L21" s="903">
        <v>3</v>
      </c>
      <c r="M21" s="904">
        <v>0</v>
      </c>
      <c r="N21" s="903">
        <f>L21*(1+M21/100)</f>
        <v>3</v>
      </c>
      <c r="O21" s="811"/>
      <c r="P21" s="917">
        <f>ROUND(N21*O21,2)</f>
        <v>0</v>
      </c>
      <c r="Q21" s="906">
        <v>1.8907700000000001</v>
      </c>
      <c r="R21" s="904">
        <f>N21*Q21</f>
        <v>5.6723100000000004</v>
      </c>
      <c r="S21" s="906"/>
      <c r="T21" s="904">
        <f>N21*S21</f>
        <v>0</v>
      </c>
      <c r="U21" s="905">
        <v>21</v>
      </c>
      <c r="V21" s="905">
        <f>P21*(U21/100)</f>
        <v>0</v>
      </c>
      <c r="W21" s="905">
        <f>P21+V21</f>
        <v>0</v>
      </c>
      <c r="X21" s="902"/>
      <c r="Y21" s="901" t="s">
        <v>3016</v>
      </c>
      <c r="Z21" s="901" t="s">
        <v>3369</v>
      </c>
    </row>
    <row r="22" spans="6:26" outlineLevel="2">
      <c r="P22" s="918"/>
    </row>
    <row r="23" spans="6:26" s="889" customFormat="1" ht="16.5" customHeight="1" outlineLevel="1">
      <c r="F23" s="890"/>
      <c r="G23" s="874"/>
      <c r="H23" s="891"/>
      <c r="I23" s="891"/>
      <c r="J23" s="891" t="s">
        <v>3371</v>
      </c>
      <c r="K23" s="874"/>
      <c r="L23" s="892"/>
      <c r="M23" s="893"/>
      <c r="N23" s="892"/>
      <c r="O23" s="893"/>
      <c r="P23" s="916">
        <f>SUBTOTAL(9,P24:P41)</f>
        <v>0</v>
      </c>
      <c r="Q23" s="895"/>
      <c r="R23" s="896">
        <f>SUBTOTAL(9,R24:R41)</f>
        <v>3.5749099999999996</v>
      </c>
      <c r="S23" s="893"/>
      <c r="T23" s="896">
        <f>SUBTOTAL(9,T24:T41)</f>
        <v>0</v>
      </c>
      <c r="U23" s="893"/>
      <c r="V23" s="894">
        <f>SUBTOTAL(9,V24:V41)</f>
        <v>0</v>
      </c>
      <c r="W23" s="894">
        <f>SUBTOTAL(9,W24:W41)</f>
        <v>0</v>
      </c>
      <c r="X23" s="897"/>
      <c r="Y23" s="875"/>
      <c r="Z23" s="875"/>
    </row>
    <row r="24" spans="6:26" s="898" customFormat="1" ht="12" outlineLevel="2">
      <c r="F24" s="899">
        <v>14</v>
      </c>
      <c r="G24" s="900" t="s">
        <v>3029</v>
      </c>
      <c r="H24" s="901" t="s">
        <v>3708</v>
      </c>
      <c r="I24" s="901" t="s">
        <v>3709</v>
      </c>
      <c r="J24" s="902" t="s">
        <v>3710</v>
      </c>
      <c r="K24" s="900" t="s">
        <v>194</v>
      </c>
      <c r="L24" s="903">
        <v>1</v>
      </c>
      <c r="M24" s="904">
        <v>0</v>
      </c>
      <c r="N24" s="903">
        <f t="shared" ref="N24:N40" si="6">L24*(1+M24/100)</f>
        <v>1</v>
      </c>
      <c r="O24" s="811"/>
      <c r="P24" s="917">
        <f>ROUND(N24*O24,2)</f>
        <v>0</v>
      </c>
      <c r="Q24" s="906">
        <v>6.0040000000000003E-2</v>
      </c>
      <c r="R24" s="904">
        <f t="shared" ref="R24:R40" si="7">N24*Q24</f>
        <v>6.0040000000000003E-2</v>
      </c>
      <c r="S24" s="906"/>
      <c r="T24" s="904">
        <f t="shared" ref="T24:T40" si="8">N24*S24</f>
        <v>0</v>
      </c>
      <c r="U24" s="905">
        <v>21</v>
      </c>
      <c r="V24" s="905">
        <f t="shared" ref="V24:V40" si="9">P24*(U24/100)</f>
        <v>0</v>
      </c>
      <c r="W24" s="905">
        <f t="shared" ref="W24:W40" si="10">P24+V24</f>
        <v>0</v>
      </c>
      <c r="X24" s="902"/>
      <c r="Y24" s="901" t="s">
        <v>3016</v>
      </c>
      <c r="Z24" s="901" t="s">
        <v>3374</v>
      </c>
    </row>
    <row r="25" spans="6:26" s="898" customFormat="1" ht="24" outlineLevel="2">
      <c r="F25" s="899">
        <v>15</v>
      </c>
      <c r="G25" s="900" t="s">
        <v>3029</v>
      </c>
      <c r="H25" s="901" t="s">
        <v>3711</v>
      </c>
      <c r="I25" s="901" t="s">
        <v>3712</v>
      </c>
      <c r="J25" s="902" t="s">
        <v>3713</v>
      </c>
      <c r="K25" s="900" t="s">
        <v>906</v>
      </c>
      <c r="L25" s="903">
        <v>2</v>
      </c>
      <c r="M25" s="904">
        <v>0</v>
      </c>
      <c r="N25" s="903">
        <f t="shared" si="6"/>
        <v>2</v>
      </c>
      <c r="O25" s="811"/>
      <c r="P25" s="917">
        <f t="shared" ref="P25:P40" si="11">ROUND(N25*O25,2)</f>
        <v>0</v>
      </c>
      <c r="Q25" s="906">
        <v>4.759E-2</v>
      </c>
      <c r="R25" s="904">
        <f t="shared" si="7"/>
        <v>9.5180000000000001E-2</v>
      </c>
      <c r="S25" s="906"/>
      <c r="T25" s="904">
        <f t="shared" si="8"/>
        <v>0</v>
      </c>
      <c r="U25" s="905">
        <v>21</v>
      </c>
      <c r="V25" s="905">
        <f t="shared" si="9"/>
        <v>0</v>
      </c>
      <c r="W25" s="905">
        <f t="shared" si="10"/>
        <v>0</v>
      </c>
      <c r="X25" s="902"/>
      <c r="Y25" s="901" t="s">
        <v>3016</v>
      </c>
      <c r="Z25" s="901" t="s">
        <v>3374</v>
      </c>
    </row>
    <row r="26" spans="6:26" s="898" customFormat="1" ht="24" outlineLevel="2">
      <c r="F26" s="899">
        <v>16</v>
      </c>
      <c r="G26" s="900" t="s">
        <v>3029</v>
      </c>
      <c r="H26" s="901" t="s">
        <v>3714</v>
      </c>
      <c r="I26" s="901" t="s">
        <v>3715</v>
      </c>
      <c r="J26" s="902" t="s">
        <v>3716</v>
      </c>
      <c r="K26" s="900" t="s">
        <v>194</v>
      </c>
      <c r="L26" s="903">
        <v>1</v>
      </c>
      <c r="M26" s="904">
        <v>0</v>
      </c>
      <c r="N26" s="903">
        <f t="shared" si="6"/>
        <v>1</v>
      </c>
      <c r="O26" s="811"/>
      <c r="P26" s="917">
        <f t="shared" si="11"/>
        <v>0</v>
      </c>
      <c r="Q26" s="906">
        <v>6.0999999999999997E-4</v>
      </c>
      <c r="R26" s="904">
        <f t="shared" si="7"/>
        <v>6.0999999999999997E-4</v>
      </c>
      <c r="S26" s="906"/>
      <c r="T26" s="904">
        <f t="shared" si="8"/>
        <v>0</v>
      </c>
      <c r="U26" s="905">
        <v>21</v>
      </c>
      <c r="V26" s="905">
        <f t="shared" si="9"/>
        <v>0</v>
      </c>
      <c r="W26" s="905">
        <f t="shared" si="10"/>
        <v>0</v>
      </c>
      <c r="X26" s="902"/>
      <c r="Y26" s="901" t="s">
        <v>3016</v>
      </c>
      <c r="Z26" s="901" t="s">
        <v>3374</v>
      </c>
    </row>
    <row r="27" spans="6:26" s="898" customFormat="1" ht="24" outlineLevel="2">
      <c r="F27" s="899">
        <v>17</v>
      </c>
      <c r="G27" s="900" t="s">
        <v>3029</v>
      </c>
      <c r="H27" s="901" t="s">
        <v>3717</v>
      </c>
      <c r="I27" s="901" t="s">
        <v>3718</v>
      </c>
      <c r="J27" s="902" t="s">
        <v>3719</v>
      </c>
      <c r="K27" s="900" t="s">
        <v>194</v>
      </c>
      <c r="L27" s="903">
        <v>2</v>
      </c>
      <c r="M27" s="904">
        <v>0</v>
      </c>
      <c r="N27" s="903">
        <f t="shared" si="6"/>
        <v>2</v>
      </c>
      <c r="O27" s="811"/>
      <c r="P27" s="917">
        <f t="shared" si="11"/>
        <v>0</v>
      </c>
      <c r="Q27" s="906">
        <v>6.6E-3</v>
      </c>
      <c r="R27" s="904">
        <f t="shared" si="7"/>
        <v>1.32E-2</v>
      </c>
      <c r="S27" s="906"/>
      <c r="T27" s="904">
        <f t="shared" si="8"/>
        <v>0</v>
      </c>
      <c r="U27" s="905">
        <v>21</v>
      </c>
      <c r="V27" s="905">
        <f t="shared" si="9"/>
        <v>0</v>
      </c>
      <c r="W27" s="905">
        <f t="shared" si="10"/>
        <v>0</v>
      </c>
      <c r="X27" s="902"/>
      <c r="Y27" s="901" t="s">
        <v>3016</v>
      </c>
      <c r="Z27" s="901" t="s">
        <v>3374</v>
      </c>
    </row>
    <row r="28" spans="6:26" s="898" customFormat="1" ht="24" outlineLevel="2">
      <c r="F28" s="899">
        <v>18</v>
      </c>
      <c r="G28" s="900" t="s">
        <v>3029</v>
      </c>
      <c r="H28" s="901" t="s">
        <v>3720</v>
      </c>
      <c r="I28" s="901" t="s">
        <v>3721</v>
      </c>
      <c r="J28" s="902" t="s">
        <v>3722</v>
      </c>
      <c r="K28" s="900" t="s">
        <v>906</v>
      </c>
      <c r="L28" s="903">
        <v>8</v>
      </c>
      <c r="M28" s="904">
        <v>0</v>
      </c>
      <c r="N28" s="903">
        <f t="shared" si="6"/>
        <v>8</v>
      </c>
      <c r="O28" s="811"/>
      <c r="P28" s="917">
        <f t="shared" si="11"/>
        <v>0</v>
      </c>
      <c r="Q28" s="906">
        <v>1.1E-4</v>
      </c>
      <c r="R28" s="904">
        <f t="shared" si="7"/>
        <v>8.8000000000000003E-4</v>
      </c>
      <c r="S28" s="906"/>
      <c r="T28" s="904">
        <f t="shared" si="8"/>
        <v>0</v>
      </c>
      <c r="U28" s="905">
        <v>21</v>
      </c>
      <c r="V28" s="905">
        <f t="shared" si="9"/>
        <v>0</v>
      </c>
      <c r="W28" s="905">
        <f t="shared" si="10"/>
        <v>0</v>
      </c>
      <c r="X28" s="902"/>
      <c r="Y28" s="901" t="s">
        <v>3016</v>
      </c>
      <c r="Z28" s="901" t="s">
        <v>3374</v>
      </c>
    </row>
    <row r="29" spans="6:26" s="898" customFormat="1" ht="24" outlineLevel="2">
      <c r="F29" s="899">
        <v>19</v>
      </c>
      <c r="G29" s="900" t="s">
        <v>3013</v>
      </c>
      <c r="H29" s="901" t="s">
        <v>3723</v>
      </c>
      <c r="I29" s="901"/>
      <c r="J29" s="902" t="s">
        <v>3724</v>
      </c>
      <c r="K29" s="900" t="s">
        <v>194</v>
      </c>
      <c r="L29" s="903">
        <v>1</v>
      </c>
      <c r="M29" s="904">
        <v>0</v>
      </c>
      <c r="N29" s="903">
        <f t="shared" si="6"/>
        <v>1</v>
      </c>
      <c r="O29" s="811"/>
      <c r="P29" s="917">
        <f t="shared" si="11"/>
        <v>0</v>
      </c>
      <c r="Q29" s="906">
        <v>0.48799999999999999</v>
      </c>
      <c r="R29" s="904">
        <f t="shared" si="7"/>
        <v>0.48799999999999999</v>
      </c>
      <c r="S29" s="906"/>
      <c r="T29" s="904">
        <f t="shared" si="8"/>
        <v>0</v>
      </c>
      <c r="U29" s="905">
        <v>21</v>
      </c>
      <c r="V29" s="905">
        <f t="shared" si="9"/>
        <v>0</v>
      </c>
      <c r="W29" s="905">
        <f t="shared" si="10"/>
        <v>0</v>
      </c>
      <c r="X29" s="902"/>
      <c r="Y29" s="901" t="s">
        <v>3016</v>
      </c>
      <c r="Z29" s="901" t="s">
        <v>3374</v>
      </c>
    </row>
    <row r="30" spans="6:26" s="898" customFormat="1" ht="24" outlineLevel="2">
      <c r="F30" s="899">
        <v>20</v>
      </c>
      <c r="G30" s="900" t="s">
        <v>3013</v>
      </c>
      <c r="H30" s="901" t="s">
        <v>3725</v>
      </c>
      <c r="I30" s="901"/>
      <c r="J30" s="902" t="s">
        <v>3726</v>
      </c>
      <c r="K30" s="900" t="s">
        <v>194</v>
      </c>
      <c r="L30" s="903">
        <v>1</v>
      </c>
      <c r="M30" s="904">
        <v>0</v>
      </c>
      <c r="N30" s="903">
        <f t="shared" si="6"/>
        <v>1</v>
      </c>
      <c r="O30" s="811"/>
      <c r="P30" s="917">
        <f t="shared" si="11"/>
        <v>0</v>
      </c>
      <c r="Q30" s="906">
        <v>0.505</v>
      </c>
      <c r="R30" s="904">
        <f t="shared" si="7"/>
        <v>0.505</v>
      </c>
      <c r="S30" s="906"/>
      <c r="T30" s="904">
        <f t="shared" si="8"/>
        <v>0</v>
      </c>
      <c r="U30" s="905">
        <v>21</v>
      </c>
      <c r="V30" s="905">
        <f t="shared" si="9"/>
        <v>0</v>
      </c>
      <c r="W30" s="905">
        <f t="shared" si="10"/>
        <v>0</v>
      </c>
      <c r="X30" s="902"/>
      <c r="Y30" s="901" t="s">
        <v>3016</v>
      </c>
      <c r="Z30" s="901" t="s">
        <v>3374</v>
      </c>
    </row>
    <row r="31" spans="6:26" s="898" customFormat="1" ht="24" outlineLevel="2">
      <c r="F31" s="899">
        <v>21</v>
      </c>
      <c r="G31" s="900" t="s">
        <v>3013</v>
      </c>
      <c r="H31" s="901" t="s">
        <v>3727</v>
      </c>
      <c r="I31" s="901"/>
      <c r="J31" s="902" t="s">
        <v>3728</v>
      </c>
      <c r="K31" s="900" t="s">
        <v>194</v>
      </c>
      <c r="L31" s="903">
        <v>1</v>
      </c>
      <c r="M31" s="904">
        <v>0</v>
      </c>
      <c r="N31" s="903">
        <f t="shared" si="6"/>
        <v>1</v>
      </c>
      <c r="O31" s="811"/>
      <c r="P31" s="917">
        <f t="shared" si="11"/>
        <v>0</v>
      </c>
      <c r="Q31" s="906">
        <v>0.59099999999999997</v>
      </c>
      <c r="R31" s="904">
        <f t="shared" si="7"/>
        <v>0.59099999999999997</v>
      </c>
      <c r="S31" s="906"/>
      <c r="T31" s="904">
        <f t="shared" si="8"/>
        <v>0</v>
      </c>
      <c r="U31" s="905">
        <v>21</v>
      </c>
      <c r="V31" s="905">
        <f t="shared" si="9"/>
        <v>0</v>
      </c>
      <c r="W31" s="905">
        <f t="shared" si="10"/>
        <v>0</v>
      </c>
      <c r="X31" s="902"/>
      <c r="Y31" s="901" t="s">
        <v>3016</v>
      </c>
      <c r="Z31" s="901" t="s">
        <v>3374</v>
      </c>
    </row>
    <row r="32" spans="6:26" s="898" customFormat="1" ht="24" outlineLevel="2">
      <c r="F32" s="899">
        <v>22</v>
      </c>
      <c r="G32" s="900" t="s">
        <v>3013</v>
      </c>
      <c r="H32" s="901" t="s">
        <v>3729</v>
      </c>
      <c r="I32" s="901"/>
      <c r="J32" s="902" t="s">
        <v>3730</v>
      </c>
      <c r="K32" s="900" t="s">
        <v>194</v>
      </c>
      <c r="L32" s="903">
        <v>1</v>
      </c>
      <c r="M32" s="904">
        <v>0</v>
      </c>
      <c r="N32" s="903">
        <f t="shared" si="6"/>
        <v>1</v>
      </c>
      <c r="O32" s="811"/>
      <c r="P32" s="917">
        <f t="shared" si="11"/>
        <v>0</v>
      </c>
      <c r="Q32" s="906">
        <v>3.9E-2</v>
      </c>
      <c r="R32" s="904">
        <f t="shared" si="7"/>
        <v>3.9E-2</v>
      </c>
      <c r="S32" s="906"/>
      <c r="T32" s="904">
        <f t="shared" si="8"/>
        <v>0</v>
      </c>
      <c r="U32" s="905">
        <v>21</v>
      </c>
      <c r="V32" s="905">
        <f t="shared" si="9"/>
        <v>0</v>
      </c>
      <c r="W32" s="905">
        <f t="shared" si="10"/>
        <v>0</v>
      </c>
      <c r="X32" s="902"/>
      <c r="Y32" s="901" t="s">
        <v>3016</v>
      </c>
      <c r="Z32" s="901" t="s">
        <v>3374</v>
      </c>
    </row>
    <row r="33" spans="6:26" s="898" customFormat="1" ht="24" outlineLevel="2">
      <c r="F33" s="899">
        <v>23</v>
      </c>
      <c r="G33" s="900" t="s">
        <v>3013</v>
      </c>
      <c r="H33" s="901" t="s">
        <v>3731</v>
      </c>
      <c r="I33" s="901"/>
      <c r="J33" s="902" t="s">
        <v>3732</v>
      </c>
      <c r="K33" s="900" t="s">
        <v>194</v>
      </c>
      <c r="L33" s="903">
        <v>1</v>
      </c>
      <c r="M33" s="904">
        <v>0</v>
      </c>
      <c r="N33" s="903">
        <f t="shared" si="6"/>
        <v>1</v>
      </c>
      <c r="O33" s="811"/>
      <c r="P33" s="917">
        <f t="shared" si="11"/>
        <v>0</v>
      </c>
      <c r="Q33" s="906">
        <v>5.0999999999999997E-2</v>
      </c>
      <c r="R33" s="904">
        <f t="shared" si="7"/>
        <v>5.0999999999999997E-2</v>
      </c>
      <c r="S33" s="906"/>
      <c r="T33" s="904">
        <f t="shared" si="8"/>
        <v>0</v>
      </c>
      <c r="U33" s="905">
        <v>21</v>
      </c>
      <c r="V33" s="905">
        <f t="shared" si="9"/>
        <v>0</v>
      </c>
      <c r="W33" s="905">
        <f t="shared" si="10"/>
        <v>0</v>
      </c>
      <c r="X33" s="902"/>
      <c r="Y33" s="901" t="s">
        <v>3016</v>
      </c>
      <c r="Z33" s="901" t="s">
        <v>3374</v>
      </c>
    </row>
    <row r="34" spans="6:26" s="898" customFormat="1" ht="24" outlineLevel="2">
      <c r="F34" s="899">
        <v>24</v>
      </c>
      <c r="G34" s="900" t="s">
        <v>3013</v>
      </c>
      <c r="H34" s="901" t="s">
        <v>3733</v>
      </c>
      <c r="I34" s="901"/>
      <c r="J34" s="902" t="s">
        <v>3734</v>
      </c>
      <c r="K34" s="900" t="s">
        <v>194</v>
      </c>
      <c r="L34" s="903">
        <v>1</v>
      </c>
      <c r="M34" s="904">
        <v>0</v>
      </c>
      <c r="N34" s="903">
        <f t="shared" si="6"/>
        <v>1</v>
      </c>
      <c r="O34" s="811"/>
      <c r="P34" s="917">
        <f t="shared" si="11"/>
        <v>0</v>
      </c>
      <c r="Q34" s="906">
        <v>0.06</v>
      </c>
      <c r="R34" s="904">
        <f t="shared" si="7"/>
        <v>0.06</v>
      </c>
      <c r="S34" s="906"/>
      <c r="T34" s="904">
        <f t="shared" si="8"/>
        <v>0</v>
      </c>
      <c r="U34" s="905">
        <v>21</v>
      </c>
      <c r="V34" s="905">
        <f t="shared" si="9"/>
        <v>0</v>
      </c>
      <c r="W34" s="905">
        <f t="shared" si="10"/>
        <v>0</v>
      </c>
      <c r="X34" s="902"/>
      <c r="Y34" s="901" t="s">
        <v>3016</v>
      </c>
      <c r="Z34" s="901" t="s">
        <v>3374</v>
      </c>
    </row>
    <row r="35" spans="6:26" s="898" customFormat="1" ht="24" outlineLevel="2">
      <c r="F35" s="899">
        <v>25</v>
      </c>
      <c r="G35" s="900" t="s">
        <v>3013</v>
      </c>
      <c r="H35" s="901" t="s">
        <v>3735</v>
      </c>
      <c r="I35" s="901"/>
      <c r="J35" s="902" t="s">
        <v>3736</v>
      </c>
      <c r="K35" s="900" t="s">
        <v>194</v>
      </c>
      <c r="L35" s="903">
        <v>1</v>
      </c>
      <c r="M35" s="904">
        <v>0</v>
      </c>
      <c r="N35" s="903">
        <f t="shared" si="6"/>
        <v>1</v>
      </c>
      <c r="O35" s="811"/>
      <c r="P35" s="917">
        <f t="shared" si="11"/>
        <v>0</v>
      </c>
      <c r="Q35" s="906">
        <v>1.5</v>
      </c>
      <c r="R35" s="904">
        <f t="shared" si="7"/>
        <v>1.5</v>
      </c>
      <c r="S35" s="906"/>
      <c r="T35" s="904">
        <f t="shared" si="8"/>
        <v>0</v>
      </c>
      <c r="U35" s="905">
        <v>21</v>
      </c>
      <c r="V35" s="905">
        <f t="shared" si="9"/>
        <v>0</v>
      </c>
      <c r="W35" s="905">
        <f t="shared" si="10"/>
        <v>0</v>
      </c>
      <c r="X35" s="902"/>
      <c r="Y35" s="901" t="s">
        <v>3016</v>
      </c>
      <c r="Z35" s="901" t="s">
        <v>3374</v>
      </c>
    </row>
    <row r="36" spans="6:26" s="898" customFormat="1" ht="24" outlineLevel="2">
      <c r="F36" s="899">
        <v>26</v>
      </c>
      <c r="G36" s="900" t="s">
        <v>3029</v>
      </c>
      <c r="H36" s="901" t="s">
        <v>3386</v>
      </c>
      <c r="I36" s="901" t="s">
        <v>3387</v>
      </c>
      <c r="J36" s="902" t="s">
        <v>3388</v>
      </c>
      <c r="K36" s="900" t="s">
        <v>906</v>
      </c>
      <c r="L36" s="903">
        <v>3</v>
      </c>
      <c r="M36" s="904">
        <v>0</v>
      </c>
      <c r="N36" s="903">
        <f t="shared" si="6"/>
        <v>3</v>
      </c>
      <c r="O36" s="811"/>
      <c r="P36" s="917">
        <f t="shared" si="11"/>
        <v>0</v>
      </c>
      <c r="Q36" s="906"/>
      <c r="R36" s="904">
        <f t="shared" si="7"/>
        <v>0</v>
      </c>
      <c r="S36" s="906"/>
      <c r="T36" s="904">
        <f t="shared" si="8"/>
        <v>0</v>
      </c>
      <c r="U36" s="905">
        <v>21</v>
      </c>
      <c r="V36" s="905">
        <f t="shared" si="9"/>
        <v>0</v>
      </c>
      <c r="W36" s="905">
        <f t="shared" si="10"/>
        <v>0</v>
      </c>
      <c r="X36" s="902"/>
      <c r="Y36" s="901" t="s">
        <v>3016</v>
      </c>
      <c r="Z36" s="901" t="s">
        <v>3374</v>
      </c>
    </row>
    <row r="37" spans="6:26" s="898" customFormat="1" ht="24" outlineLevel="2">
      <c r="F37" s="899">
        <v>27</v>
      </c>
      <c r="G37" s="900" t="s">
        <v>3013</v>
      </c>
      <c r="H37" s="901" t="s">
        <v>3737</v>
      </c>
      <c r="I37" s="901"/>
      <c r="J37" s="902" t="s">
        <v>3738</v>
      </c>
      <c r="K37" s="900" t="s">
        <v>194</v>
      </c>
      <c r="L37" s="903">
        <v>3</v>
      </c>
      <c r="M37" s="904">
        <v>0</v>
      </c>
      <c r="N37" s="903">
        <f t="shared" si="6"/>
        <v>3</v>
      </c>
      <c r="O37" s="811"/>
      <c r="P37" s="917">
        <f t="shared" si="11"/>
        <v>0</v>
      </c>
      <c r="Q37" s="906"/>
      <c r="R37" s="904">
        <f t="shared" si="7"/>
        <v>0</v>
      </c>
      <c r="S37" s="906"/>
      <c r="T37" s="904">
        <f t="shared" si="8"/>
        <v>0</v>
      </c>
      <c r="U37" s="905">
        <v>21</v>
      </c>
      <c r="V37" s="905">
        <f t="shared" si="9"/>
        <v>0</v>
      </c>
      <c r="W37" s="905">
        <f t="shared" si="10"/>
        <v>0</v>
      </c>
      <c r="X37" s="902"/>
      <c r="Y37" s="901" t="s">
        <v>3016</v>
      </c>
      <c r="Z37" s="901" t="s">
        <v>3374</v>
      </c>
    </row>
    <row r="38" spans="6:26" s="898" customFormat="1" ht="24" outlineLevel="2">
      <c r="F38" s="899">
        <v>28</v>
      </c>
      <c r="G38" s="900" t="s">
        <v>3013</v>
      </c>
      <c r="H38" s="901" t="s">
        <v>3739</v>
      </c>
      <c r="I38" s="901"/>
      <c r="J38" s="902" t="s">
        <v>3740</v>
      </c>
      <c r="K38" s="900" t="s">
        <v>194</v>
      </c>
      <c r="L38" s="903">
        <v>1</v>
      </c>
      <c r="M38" s="904">
        <v>0</v>
      </c>
      <c r="N38" s="903">
        <f t="shared" si="6"/>
        <v>1</v>
      </c>
      <c r="O38" s="811"/>
      <c r="P38" s="917">
        <f t="shared" si="11"/>
        <v>0</v>
      </c>
      <c r="Q38" s="906"/>
      <c r="R38" s="904">
        <f t="shared" si="7"/>
        <v>0</v>
      </c>
      <c r="S38" s="906"/>
      <c r="T38" s="904">
        <f t="shared" si="8"/>
        <v>0</v>
      </c>
      <c r="U38" s="905">
        <v>21</v>
      </c>
      <c r="V38" s="905">
        <f t="shared" si="9"/>
        <v>0</v>
      </c>
      <c r="W38" s="905">
        <f t="shared" si="10"/>
        <v>0</v>
      </c>
      <c r="X38" s="902"/>
      <c r="Y38" s="901" t="s">
        <v>3016</v>
      </c>
      <c r="Z38" s="901" t="s">
        <v>3374</v>
      </c>
    </row>
    <row r="39" spans="6:26" s="898" customFormat="1" ht="24" outlineLevel="2">
      <c r="F39" s="899">
        <v>29</v>
      </c>
      <c r="G39" s="900" t="s">
        <v>3013</v>
      </c>
      <c r="H39" s="901" t="s">
        <v>3741</v>
      </c>
      <c r="I39" s="901"/>
      <c r="J39" s="902" t="s">
        <v>3742</v>
      </c>
      <c r="K39" s="900" t="s">
        <v>194</v>
      </c>
      <c r="L39" s="903">
        <v>1</v>
      </c>
      <c r="M39" s="904">
        <v>0</v>
      </c>
      <c r="N39" s="903">
        <f t="shared" si="6"/>
        <v>1</v>
      </c>
      <c r="O39" s="811"/>
      <c r="P39" s="917">
        <f t="shared" si="11"/>
        <v>0</v>
      </c>
      <c r="Q39" s="906">
        <v>0.17100000000000001</v>
      </c>
      <c r="R39" s="904">
        <f t="shared" si="7"/>
        <v>0.17100000000000001</v>
      </c>
      <c r="S39" s="906"/>
      <c r="T39" s="904">
        <f t="shared" si="8"/>
        <v>0</v>
      </c>
      <c r="U39" s="905">
        <v>21</v>
      </c>
      <c r="V39" s="905">
        <f t="shared" si="9"/>
        <v>0</v>
      </c>
      <c r="W39" s="905">
        <f t="shared" si="10"/>
        <v>0</v>
      </c>
      <c r="X39" s="902"/>
      <c r="Y39" s="901" t="s">
        <v>3016</v>
      </c>
      <c r="Z39" s="901" t="s">
        <v>3374</v>
      </c>
    </row>
    <row r="40" spans="6:26" s="898" customFormat="1" ht="12" outlineLevel="2">
      <c r="F40" s="899">
        <v>30</v>
      </c>
      <c r="G40" s="900" t="s">
        <v>3013</v>
      </c>
      <c r="H40" s="901" t="s">
        <v>3743</v>
      </c>
      <c r="I40" s="901"/>
      <c r="J40" s="902" t="s">
        <v>3744</v>
      </c>
      <c r="K40" s="900" t="s">
        <v>194</v>
      </c>
      <c r="L40" s="903">
        <v>1</v>
      </c>
      <c r="M40" s="904">
        <v>0</v>
      </c>
      <c r="N40" s="903">
        <f t="shared" si="6"/>
        <v>1</v>
      </c>
      <c r="O40" s="811"/>
      <c r="P40" s="917">
        <f t="shared" si="11"/>
        <v>0</v>
      </c>
      <c r="Q40" s="906"/>
      <c r="R40" s="904">
        <f t="shared" si="7"/>
        <v>0</v>
      </c>
      <c r="S40" s="906"/>
      <c r="T40" s="904">
        <f t="shared" si="8"/>
        <v>0</v>
      </c>
      <c r="U40" s="905">
        <v>21</v>
      </c>
      <c r="V40" s="905">
        <f t="shared" si="9"/>
        <v>0</v>
      </c>
      <c r="W40" s="905">
        <f t="shared" si="10"/>
        <v>0</v>
      </c>
      <c r="X40" s="902"/>
      <c r="Y40" s="901" t="s">
        <v>3016</v>
      </c>
      <c r="Z40" s="901" t="s">
        <v>3374</v>
      </c>
    </row>
    <row r="41" spans="6:26" outlineLevel="2">
      <c r="P41" s="918"/>
    </row>
    <row r="42" spans="6:26" s="889" customFormat="1" ht="16.5" customHeight="1" outlineLevel="1">
      <c r="F42" s="890"/>
      <c r="G42" s="874"/>
      <c r="H42" s="891"/>
      <c r="I42" s="891"/>
      <c r="J42" s="891" t="s">
        <v>3007</v>
      </c>
      <c r="K42" s="874"/>
      <c r="L42" s="892"/>
      <c r="M42" s="893"/>
      <c r="N42" s="892"/>
      <c r="O42" s="893"/>
      <c r="P42" s="916">
        <f>SUBTOTAL(9,P43:P46)</f>
        <v>0</v>
      </c>
      <c r="Q42" s="895"/>
      <c r="R42" s="896">
        <f>SUBTOTAL(9,R43:R46)</f>
        <v>0</v>
      </c>
      <c r="S42" s="893"/>
      <c r="T42" s="896">
        <f>SUBTOTAL(9,T43:T46)</f>
        <v>0</v>
      </c>
      <c r="U42" s="893"/>
      <c r="V42" s="894">
        <f>SUBTOTAL(9,V43:V46)</f>
        <v>0</v>
      </c>
      <c r="W42" s="894">
        <f>SUBTOTAL(9,W43:W46)</f>
        <v>0</v>
      </c>
      <c r="X42" s="897"/>
      <c r="Y42" s="875"/>
      <c r="Z42" s="875"/>
    </row>
    <row r="43" spans="6:26" s="898" customFormat="1" ht="12" outlineLevel="2">
      <c r="F43" s="899">
        <v>31</v>
      </c>
      <c r="G43" s="900" t="s">
        <v>3013</v>
      </c>
      <c r="H43" s="901" t="s">
        <v>3663</v>
      </c>
      <c r="I43" s="901"/>
      <c r="J43" s="902" t="s">
        <v>3664</v>
      </c>
      <c r="K43" s="900" t="s">
        <v>2989</v>
      </c>
      <c r="L43" s="903">
        <v>3</v>
      </c>
      <c r="M43" s="904">
        <v>0</v>
      </c>
      <c r="N43" s="903">
        <f>L43*(1+M43/100)</f>
        <v>3</v>
      </c>
      <c r="O43" s="811"/>
      <c r="P43" s="917">
        <f t="shared" ref="P43:P45" si="12">ROUND(N43*O43,2)</f>
        <v>0</v>
      </c>
      <c r="Q43" s="906"/>
      <c r="R43" s="904">
        <f>N43*Q43</f>
        <v>0</v>
      </c>
      <c r="S43" s="906"/>
      <c r="T43" s="904">
        <f>N43*S43</f>
        <v>0</v>
      </c>
      <c r="U43" s="905">
        <v>21</v>
      </c>
      <c r="V43" s="905">
        <f>P43*(U43/100)</f>
        <v>0</v>
      </c>
      <c r="W43" s="905">
        <f>P43+V43</f>
        <v>0</v>
      </c>
      <c r="X43" s="902"/>
      <c r="Y43" s="901" t="s">
        <v>3016</v>
      </c>
      <c r="Z43" s="901" t="s">
        <v>3017</v>
      </c>
    </row>
    <row r="44" spans="6:26" s="898" customFormat="1" ht="12" outlineLevel="2">
      <c r="F44" s="899">
        <v>32</v>
      </c>
      <c r="G44" s="900" t="s">
        <v>3013</v>
      </c>
      <c r="H44" s="901" t="s">
        <v>3665</v>
      </c>
      <c r="I44" s="901"/>
      <c r="J44" s="902" t="s">
        <v>3666</v>
      </c>
      <c r="K44" s="900" t="s">
        <v>2989</v>
      </c>
      <c r="L44" s="903">
        <v>8</v>
      </c>
      <c r="M44" s="904">
        <v>0</v>
      </c>
      <c r="N44" s="903">
        <f>L44*(1+M44/100)</f>
        <v>8</v>
      </c>
      <c r="O44" s="811"/>
      <c r="P44" s="917">
        <f t="shared" si="12"/>
        <v>0</v>
      </c>
      <c r="Q44" s="906"/>
      <c r="R44" s="904">
        <f>N44*Q44</f>
        <v>0</v>
      </c>
      <c r="S44" s="906"/>
      <c r="T44" s="904">
        <f>N44*S44</f>
        <v>0</v>
      </c>
      <c r="U44" s="905">
        <v>21</v>
      </c>
      <c r="V44" s="905">
        <f>P44*(U44/100)</f>
        <v>0</v>
      </c>
      <c r="W44" s="905">
        <f>P44+V44</f>
        <v>0</v>
      </c>
      <c r="X44" s="902"/>
      <c r="Y44" s="901" t="s">
        <v>3016</v>
      </c>
      <c r="Z44" s="901" t="s">
        <v>3017</v>
      </c>
    </row>
    <row r="45" spans="6:26" s="898" customFormat="1" ht="12" outlineLevel="2">
      <c r="F45" s="899">
        <v>33</v>
      </c>
      <c r="G45" s="900" t="s">
        <v>3013</v>
      </c>
      <c r="H45" s="901" t="s">
        <v>3667</v>
      </c>
      <c r="I45" s="901"/>
      <c r="J45" s="902" t="s">
        <v>3668</v>
      </c>
      <c r="K45" s="900" t="s">
        <v>2989</v>
      </c>
      <c r="L45" s="903">
        <v>8</v>
      </c>
      <c r="M45" s="904">
        <v>0</v>
      </c>
      <c r="N45" s="903">
        <f>L45*(1+M45/100)</f>
        <v>8</v>
      </c>
      <c r="O45" s="811"/>
      <c r="P45" s="917">
        <f t="shared" si="12"/>
        <v>0</v>
      </c>
      <c r="Q45" s="906"/>
      <c r="R45" s="904">
        <f>N45*Q45</f>
        <v>0</v>
      </c>
      <c r="S45" s="906"/>
      <c r="T45" s="904">
        <f>N45*S45</f>
        <v>0</v>
      </c>
      <c r="U45" s="905">
        <v>21</v>
      </c>
      <c r="V45" s="905">
        <f>P45*(U45/100)</f>
        <v>0</v>
      </c>
      <c r="W45" s="905">
        <f>P45+V45</f>
        <v>0</v>
      </c>
      <c r="X45" s="902"/>
      <c r="Y45" s="901" t="s">
        <v>3016</v>
      </c>
      <c r="Z45" s="901" t="s">
        <v>3017</v>
      </c>
    </row>
    <row r="46" spans="6:26" outlineLevel="2">
      <c r="P46" s="918"/>
    </row>
    <row r="47" spans="6:26" s="889" customFormat="1" ht="16.5" customHeight="1" outlineLevel="1">
      <c r="F47" s="890"/>
      <c r="G47" s="874"/>
      <c r="H47" s="891"/>
      <c r="I47" s="891"/>
      <c r="J47" s="891" t="s">
        <v>3425</v>
      </c>
      <c r="K47" s="874"/>
      <c r="L47" s="892"/>
      <c r="M47" s="893"/>
      <c r="N47" s="892"/>
      <c r="O47" s="893"/>
      <c r="P47" s="916">
        <f>SUBTOTAL(9,P48:P49)</f>
        <v>0</v>
      </c>
      <c r="Q47" s="895"/>
      <c r="R47" s="896">
        <f>SUBTOTAL(9,R48:R49)</f>
        <v>0</v>
      </c>
      <c r="S47" s="893"/>
      <c r="T47" s="896">
        <f>SUBTOTAL(9,T48:T49)</f>
        <v>0</v>
      </c>
      <c r="U47" s="893"/>
      <c r="V47" s="894">
        <f>SUBTOTAL(9,V48:V49)</f>
        <v>0</v>
      </c>
      <c r="W47" s="894">
        <f>SUBTOTAL(9,W48:W49)</f>
        <v>0</v>
      </c>
      <c r="X47" s="897"/>
      <c r="Y47" s="875"/>
      <c r="Z47" s="875"/>
    </row>
    <row r="48" spans="6:26" s="898" customFormat="1" ht="24" outlineLevel="2">
      <c r="F48" s="899">
        <v>34</v>
      </c>
      <c r="G48" s="900" t="s">
        <v>3029</v>
      </c>
      <c r="H48" s="901" t="s">
        <v>3426</v>
      </c>
      <c r="I48" s="901" t="s">
        <v>3427</v>
      </c>
      <c r="J48" s="902" t="s">
        <v>3428</v>
      </c>
      <c r="K48" s="900" t="s">
        <v>422</v>
      </c>
      <c r="L48" s="903">
        <v>9.3509799999999998</v>
      </c>
      <c r="M48" s="904">
        <v>0</v>
      </c>
      <c r="N48" s="903">
        <f>L48*(1+M48/100)</f>
        <v>9.3509799999999998</v>
      </c>
      <c r="O48" s="811"/>
      <c r="P48" s="917">
        <f t="shared" ref="P48" si="13">ROUND(N48*O48,2)</f>
        <v>0</v>
      </c>
      <c r="Q48" s="906"/>
      <c r="R48" s="904">
        <f>N48*Q48</f>
        <v>0</v>
      </c>
      <c r="S48" s="906"/>
      <c r="T48" s="904">
        <f>N48*S48</f>
        <v>0</v>
      </c>
      <c r="U48" s="905">
        <v>21</v>
      </c>
      <c r="V48" s="905">
        <f>P48*(U48/100)</f>
        <v>0</v>
      </c>
      <c r="W48" s="905">
        <f>P48+V48</f>
        <v>0</v>
      </c>
      <c r="X48" s="902"/>
      <c r="Y48" s="901" t="s">
        <v>3016</v>
      </c>
      <c r="Z48" s="901" t="s">
        <v>3429</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4" t="s">
        <v>121</v>
      </c>
      <c r="H1" s="984"/>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89" t="s">
        <v>2654</v>
      </c>
      <c r="F9" s="990"/>
      <c r="G9" s="990"/>
      <c r="H9" s="990"/>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78" t="s">
        <v>5</v>
      </c>
      <c r="F24" s="978"/>
      <c r="G24" s="978"/>
      <c r="H24" s="978"/>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ROUND(J78,2)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ROUND(SUM(BE78:BE81), 2)</f>
        <v>0</v>
      </c>
      <c r="G30" s="925"/>
      <c r="H30" s="925"/>
      <c r="I30" s="223">
        <v>0.21</v>
      </c>
      <c r="J30" s="222">
        <f>ROUND(ROUND((SUM(BE78:BE81)), 2)*I30, 2)</f>
        <v>0</v>
      </c>
      <c r="K30" s="209"/>
    </row>
    <row r="31" spans="2:11" s="921" customFormat="1" ht="14.45" customHeight="1">
      <c r="B31" s="207"/>
      <c r="C31" s="925"/>
      <c r="D31" s="925"/>
      <c r="E31" s="221" t="s">
        <v>40</v>
      </c>
      <c r="F31" s="222">
        <f>ROUND(SUM(BF78:BF81), 2)</f>
        <v>0</v>
      </c>
      <c r="G31" s="925"/>
      <c r="H31" s="925"/>
      <c r="I31" s="223">
        <v>0.15</v>
      </c>
      <c r="J31" s="222">
        <f>ROUND(ROUND((SUM(BF78:BF81)), 2)*I31, 2)</f>
        <v>0</v>
      </c>
      <c r="K31" s="209"/>
    </row>
    <row r="32" spans="2:11" s="921" customFormat="1" ht="14.45" hidden="1" customHeight="1">
      <c r="B32" s="207"/>
      <c r="C32" s="925"/>
      <c r="D32" s="925"/>
      <c r="E32" s="221" t="s">
        <v>41</v>
      </c>
      <c r="F32" s="222">
        <f>ROUND(SUM(BG78:BG81), 2)</f>
        <v>0</v>
      </c>
      <c r="G32" s="925"/>
      <c r="H32" s="925"/>
      <c r="I32" s="223">
        <v>0.21</v>
      </c>
      <c r="J32" s="222">
        <v>0</v>
      </c>
      <c r="K32" s="209"/>
    </row>
    <row r="33" spans="2:11" s="921" customFormat="1" ht="14.45" hidden="1" customHeight="1">
      <c r="B33" s="207"/>
      <c r="C33" s="925"/>
      <c r="D33" s="925"/>
      <c r="E33" s="221" t="s">
        <v>42</v>
      </c>
      <c r="F33" s="222">
        <f>ROUND(SUM(BH78:BH81), 2)</f>
        <v>0</v>
      </c>
      <c r="G33" s="925"/>
      <c r="H33" s="925"/>
      <c r="I33" s="223">
        <v>0.15</v>
      </c>
      <c r="J33" s="222">
        <v>0</v>
      </c>
      <c r="K33" s="209"/>
    </row>
    <row r="34" spans="2:11" s="921" customFormat="1" ht="14.45" hidden="1" customHeight="1">
      <c r="B34" s="207"/>
      <c r="C34" s="925"/>
      <c r="D34" s="925"/>
      <c r="E34" s="221" t="s">
        <v>43</v>
      </c>
      <c r="F34" s="222">
        <f>ROUND(SUM(BI78:BI81),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7" t="str">
        <f>E7</f>
        <v>Výstavba poloprovozního objektu H2</v>
      </c>
      <c r="F45" s="988"/>
      <c r="G45" s="988"/>
      <c r="H45" s="988"/>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89" t="str">
        <f>E9</f>
        <v>RAV8613 - D.2.5 Vodovodní řad</v>
      </c>
      <c r="F47" s="990"/>
      <c r="G47" s="990"/>
      <c r="H47" s="990"/>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78" t="str">
        <f>E21</f>
        <v>RAVAL projekt v.o.s.</v>
      </c>
      <c r="K51" s="209"/>
    </row>
    <row r="52" spans="2:47" s="921" customFormat="1" ht="14.45" customHeight="1">
      <c r="B52" s="207"/>
      <c r="C52" s="924" t="s">
        <v>28</v>
      </c>
      <c r="D52" s="925"/>
      <c r="E52" s="925"/>
      <c r="F52" s="210" t="str">
        <f>IF(E18="","",E18)</f>
        <v/>
      </c>
      <c r="G52" s="925"/>
      <c r="H52" s="925"/>
      <c r="I52" s="925"/>
      <c r="J52" s="979"/>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1" customFormat="1" ht="21.75" customHeight="1">
      <c r="B59" s="207"/>
      <c r="C59" s="925"/>
      <c r="D59" s="925"/>
      <c r="E59" s="925"/>
      <c r="F59" s="925"/>
      <c r="G59" s="925"/>
      <c r="H59" s="925"/>
      <c r="I59" s="925"/>
      <c r="J59" s="925"/>
      <c r="K59" s="209"/>
    </row>
    <row r="60" spans="2:47" s="921" customFormat="1" ht="6.95" customHeight="1">
      <c r="B60" s="231"/>
      <c r="C60" s="232"/>
      <c r="D60" s="232"/>
      <c r="E60" s="232"/>
      <c r="F60" s="232"/>
      <c r="G60" s="232"/>
      <c r="H60" s="232"/>
      <c r="I60" s="232"/>
      <c r="J60" s="232"/>
      <c r="K60" s="233"/>
    </row>
    <row r="64" spans="2:47" s="921" customFormat="1" ht="6.95" customHeight="1">
      <c r="B64" s="234"/>
      <c r="C64" s="235"/>
      <c r="D64" s="235"/>
      <c r="E64" s="235"/>
      <c r="F64" s="235"/>
      <c r="G64" s="235"/>
      <c r="H64" s="235"/>
      <c r="I64" s="235"/>
      <c r="J64" s="235"/>
      <c r="K64" s="235"/>
      <c r="L64" s="207"/>
    </row>
    <row r="65" spans="2:63" s="921" customFormat="1" ht="36.950000000000003" customHeight="1">
      <c r="B65" s="207"/>
      <c r="C65" s="255" t="s">
        <v>161</v>
      </c>
      <c r="L65" s="207"/>
    </row>
    <row r="66" spans="2:63" s="921" customFormat="1" ht="6.95" customHeight="1">
      <c r="B66" s="207"/>
      <c r="L66" s="207"/>
    </row>
    <row r="67" spans="2:63" s="921" customFormat="1" ht="14.45" customHeight="1">
      <c r="B67" s="207"/>
      <c r="C67" s="920" t="s">
        <v>17</v>
      </c>
      <c r="L67" s="207"/>
    </row>
    <row r="68" spans="2:63" s="921" customFormat="1" ht="16.5" customHeight="1">
      <c r="B68" s="207"/>
      <c r="E68" s="980" t="str">
        <f>E7</f>
        <v>Výstavba poloprovozního objektu H2</v>
      </c>
      <c r="F68" s="981"/>
      <c r="G68" s="981"/>
      <c r="H68" s="981"/>
      <c r="L68" s="207"/>
    </row>
    <row r="69" spans="2:63" s="921" customFormat="1" ht="14.45" customHeight="1">
      <c r="B69" s="207"/>
      <c r="C69" s="920" t="s">
        <v>126</v>
      </c>
      <c r="L69" s="207"/>
    </row>
    <row r="70" spans="2:63" s="921" customFormat="1" ht="17.25" customHeight="1">
      <c r="B70" s="207"/>
      <c r="E70" s="982" t="str">
        <f>E9</f>
        <v>RAV8613 - D.2.5 Vodovodní řad</v>
      </c>
      <c r="F70" s="983"/>
      <c r="G70" s="983"/>
      <c r="H70" s="983"/>
      <c r="L70" s="207"/>
    </row>
    <row r="71" spans="2:63" s="921" customFormat="1" ht="6.95" customHeight="1">
      <c r="B71" s="207"/>
      <c r="L71" s="207"/>
    </row>
    <row r="72" spans="2:63" s="921" customFormat="1" ht="18" customHeight="1">
      <c r="B72" s="207"/>
      <c r="C72" s="920" t="s">
        <v>21</v>
      </c>
      <c r="F72" s="257" t="str">
        <f>F12</f>
        <v xml:space="preserve"> </v>
      </c>
      <c r="I72" s="920" t="s">
        <v>23</v>
      </c>
      <c r="J72" s="258">
        <f>IF(J12="","",J12)</f>
        <v>43090</v>
      </c>
      <c r="L72" s="207"/>
    </row>
    <row r="73" spans="2:63" s="921" customFormat="1" ht="6.95" customHeight="1">
      <c r="B73" s="207"/>
      <c r="L73" s="207"/>
    </row>
    <row r="74" spans="2:63" s="921" customFormat="1" ht="15">
      <c r="B74" s="207"/>
      <c r="C74" s="920" t="s">
        <v>24</v>
      </c>
      <c r="F74" s="257" t="str">
        <f>E15</f>
        <v>Vědeckotechnický park Plzeň a.s.</v>
      </c>
      <c r="I74" s="920" t="s">
        <v>29</v>
      </c>
      <c r="J74" s="257" t="str">
        <f>E21</f>
        <v>RAVAL projekt v.o.s.</v>
      </c>
      <c r="L74" s="207"/>
    </row>
    <row r="75" spans="2:63" s="921" customFormat="1" ht="14.45" customHeight="1">
      <c r="B75" s="207"/>
      <c r="C75" s="920" t="s">
        <v>28</v>
      </c>
      <c r="F75" s="257" t="str">
        <f>IF(E18="","",E18)</f>
        <v/>
      </c>
      <c r="L75" s="207"/>
    </row>
    <row r="76" spans="2:63" s="921"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1"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222</v>
      </c>
      <c r="F80" s="284" t="s">
        <v>1155</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1" customFormat="1" ht="16.5" customHeight="1">
      <c r="B81" s="207"/>
      <c r="C81" s="286" t="s">
        <v>75</v>
      </c>
      <c r="D81" s="286" t="s">
        <v>179</v>
      </c>
      <c r="E81" s="287" t="s">
        <v>2655</v>
      </c>
      <c r="F81" s="288" t="s">
        <v>2656</v>
      </c>
      <c r="G81" s="289" t="s">
        <v>194</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2657</v>
      </c>
    </row>
    <row r="82" spans="2:65" s="921"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2994</v>
      </c>
      <c r="D3" s="91" t="s">
        <v>2882</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2995</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2996</v>
      </c>
      <c r="G3" s="870" t="s">
        <v>53</v>
      </c>
      <c r="H3" s="871" t="s">
        <v>49</v>
      </c>
      <c r="I3" s="871" t="s">
        <v>2997</v>
      </c>
      <c r="J3" s="872" t="s">
        <v>163</v>
      </c>
      <c r="K3" s="870" t="s">
        <v>164</v>
      </c>
      <c r="L3" s="869" t="s">
        <v>2998</v>
      </c>
      <c r="M3" s="869" t="s">
        <v>2999</v>
      </c>
      <c r="N3" s="869" t="s">
        <v>3000</v>
      </c>
      <c r="O3" s="869" t="s">
        <v>3001</v>
      </c>
      <c r="P3" s="869" t="s">
        <v>2994</v>
      </c>
      <c r="Q3" s="869" t="s">
        <v>3002</v>
      </c>
      <c r="R3" s="869" t="s">
        <v>2882</v>
      </c>
      <c r="S3" s="869" t="s">
        <v>3003</v>
      </c>
      <c r="T3" s="869" t="s">
        <v>2884</v>
      </c>
      <c r="U3" s="869" t="s">
        <v>2820</v>
      </c>
      <c r="V3" s="869" t="s">
        <v>38</v>
      </c>
      <c r="W3" s="869" t="s">
        <v>44</v>
      </c>
      <c r="X3" s="872" t="s">
        <v>3004</v>
      </c>
      <c r="Y3" s="871" t="s">
        <v>2839</v>
      </c>
      <c r="Z3" s="871" t="s">
        <v>3005</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3745</v>
      </c>
      <c r="K5" s="880"/>
      <c r="L5" s="882"/>
      <c r="M5" s="883"/>
      <c r="N5" s="882"/>
      <c r="O5" s="883"/>
      <c r="P5" s="884">
        <f>SUBTOTAL(9,P6:P40)</f>
        <v>0</v>
      </c>
      <c r="Q5" s="885"/>
      <c r="R5" s="886">
        <f>SUBTOTAL(9,R6:R40)</f>
        <v>23.336790000000008</v>
      </c>
      <c r="S5" s="883"/>
      <c r="T5" s="886">
        <f>SUBTOTAL(9,T6:T40)</f>
        <v>0</v>
      </c>
      <c r="U5" s="883"/>
      <c r="V5" s="884">
        <f>SUBTOTAL(9,V6:V40)</f>
        <v>0</v>
      </c>
      <c r="W5" s="884">
        <f>SUBTOTAL(9,W6:W40)</f>
        <v>0</v>
      </c>
      <c r="X5" s="887"/>
      <c r="Y5" s="888"/>
      <c r="Z5" s="888"/>
    </row>
    <row r="6" spans="1:26" s="889" customFormat="1" ht="16.5" customHeight="1" outlineLevel="1">
      <c r="F6" s="890"/>
      <c r="G6" s="874"/>
      <c r="H6" s="891"/>
      <c r="I6" s="891"/>
      <c r="J6" s="891" t="s">
        <v>3365</v>
      </c>
      <c r="K6" s="874"/>
      <c r="L6" s="892"/>
      <c r="M6" s="893"/>
      <c r="N6" s="892"/>
      <c r="O6" s="893"/>
      <c r="P6" s="894">
        <f>SUBTOTAL(9,P7:P8)</f>
        <v>0</v>
      </c>
      <c r="Q6" s="895"/>
      <c r="R6" s="896">
        <f>SUBTOTAL(9,R7:R8)</f>
        <v>18.907700000000002</v>
      </c>
      <c r="S6" s="893"/>
      <c r="T6" s="896">
        <f>SUBTOTAL(9,T7:T8)</f>
        <v>0</v>
      </c>
      <c r="U6" s="893"/>
      <c r="V6" s="894">
        <f>SUBTOTAL(9,V7:V8)</f>
        <v>0</v>
      </c>
      <c r="W6" s="894">
        <f>SUBTOTAL(9,W7:W8)</f>
        <v>0</v>
      </c>
      <c r="X6" s="897"/>
      <c r="Y6" s="875"/>
      <c r="Z6" s="875"/>
    </row>
    <row r="7" spans="1:26" s="898" customFormat="1" ht="24" outlineLevel="2">
      <c r="A7" s="898" t="s">
        <v>3008</v>
      </c>
      <c r="B7" s="898" t="s">
        <v>3009</v>
      </c>
      <c r="C7" s="898" t="s">
        <v>3010</v>
      </c>
      <c r="D7" s="898" t="s">
        <v>3011</v>
      </c>
      <c r="E7" s="898" t="s">
        <v>3012</v>
      </c>
      <c r="F7" s="899">
        <v>1</v>
      </c>
      <c r="G7" s="900" t="s">
        <v>3029</v>
      </c>
      <c r="H7" s="901" t="s">
        <v>3366</v>
      </c>
      <c r="I7" s="901" t="s">
        <v>3367</v>
      </c>
      <c r="J7" s="902" t="s">
        <v>3623</v>
      </c>
      <c r="K7" s="900" t="s">
        <v>225</v>
      </c>
      <c r="L7" s="903">
        <v>10</v>
      </c>
      <c r="M7" s="904">
        <v>0</v>
      </c>
      <c r="N7" s="903">
        <f>L7*(1+M7/100)</f>
        <v>10</v>
      </c>
      <c r="O7" s="811"/>
      <c r="P7" s="905">
        <f>ROUND(N7*O7,2)</f>
        <v>0</v>
      </c>
      <c r="Q7" s="906">
        <v>1.8907700000000001</v>
      </c>
      <c r="R7" s="904">
        <f>N7*Q7</f>
        <v>18.907700000000002</v>
      </c>
      <c r="S7" s="906"/>
      <c r="T7" s="904">
        <f>N7*S7</f>
        <v>0</v>
      </c>
      <c r="U7" s="905">
        <v>21</v>
      </c>
      <c r="V7" s="905">
        <f>P7*(U7/100)</f>
        <v>0</v>
      </c>
      <c r="W7" s="905">
        <f>P7+V7</f>
        <v>0</v>
      </c>
      <c r="X7" s="902"/>
      <c r="Y7" s="901" t="s">
        <v>3746</v>
      </c>
      <c r="Z7" s="901" t="s">
        <v>3369</v>
      </c>
    </row>
    <row r="8" spans="1:26" outlineLevel="2"/>
    <row r="9" spans="1:26" s="889" customFormat="1" ht="16.5" customHeight="1" outlineLevel="1">
      <c r="F9" s="890"/>
      <c r="G9" s="874"/>
      <c r="H9" s="891"/>
      <c r="I9" s="891"/>
      <c r="J9" s="891" t="s">
        <v>3371</v>
      </c>
      <c r="K9" s="874"/>
      <c r="L9" s="892"/>
      <c r="M9" s="893"/>
      <c r="N9" s="892"/>
      <c r="O9" s="893"/>
      <c r="P9" s="894">
        <f>SUBTOTAL(9,P10:P31)</f>
        <v>0</v>
      </c>
      <c r="Q9" s="895"/>
      <c r="R9" s="896">
        <f>SUBTOTAL(9,R10:R31)</f>
        <v>4.4290899999999986</v>
      </c>
      <c r="S9" s="893"/>
      <c r="T9" s="896">
        <f>SUBTOTAL(9,T10:T31)</f>
        <v>0</v>
      </c>
      <c r="U9" s="893"/>
      <c r="V9" s="894">
        <f>SUBTOTAL(9,V10:V31)</f>
        <v>0</v>
      </c>
      <c r="W9" s="894">
        <f>SUBTOTAL(9,W10:W31)</f>
        <v>0</v>
      </c>
      <c r="X9" s="897"/>
      <c r="Y9" s="875"/>
      <c r="Z9" s="875"/>
    </row>
    <row r="10" spans="1:26" s="898" customFormat="1" ht="12" outlineLevel="2">
      <c r="F10" s="899">
        <v>2</v>
      </c>
      <c r="G10" s="900" t="s">
        <v>3013</v>
      </c>
      <c r="H10" s="901" t="s">
        <v>3747</v>
      </c>
      <c r="I10" s="901"/>
      <c r="J10" s="902" t="s">
        <v>3748</v>
      </c>
      <c r="K10" s="900" t="s">
        <v>194</v>
      </c>
      <c r="L10" s="903">
        <v>1</v>
      </c>
      <c r="M10" s="904">
        <v>0</v>
      </c>
      <c r="N10" s="903">
        <f t="shared" ref="N10:N30" si="0">L10*(1+M10/100)</f>
        <v>1</v>
      </c>
      <c r="O10" s="811"/>
      <c r="P10" s="905">
        <f>ROUND(N10*O10,2)</f>
        <v>0</v>
      </c>
      <c r="Q10" s="906">
        <v>5.1000000000000004E-3</v>
      </c>
      <c r="R10" s="904">
        <f t="shared" ref="R10:R30" si="1">N10*Q10</f>
        <v>5.1000000000000004E-3</v>
      </c>
      <c r="S10" s="906"/>
      <c r="T10" s="904">
        <f t="shared" ref="T10:T30" si="2">N10*S10</f>
        <v>0</v>
      </c>
      <c r="U10" s="905">
        <v>19</v>
      </c>
      <c r="V10" s="905">
        <f t="shared" ref="V10:V30" si="3">P10*(U10/100)</f>
        <v>0</v>
      </c>
      <c r="W10" s="905">
        <f t="shared" ref="W10:W30" si="4">P10+V10</f>
        <v>0</v>
      </c>
      <c r="X10" s="902"/>
      <c r="Y10" s="901" t="s">
        <v>3746</v>
      </c>
      <c r="Z10" s="901" t="s">
        <v>3374</v>
      </c>
    </row>
    <row r="11" spans="1:26" s="898" customFormat="1" ht="24" outlineLevel="2">
      <c r="F11" s="899">
        <v>3</v>
      </c>
      <c r="G11" s="900" t="s">
        <v>3013</v>
      </c>
      <c r="H11" s="901" t="s">
        <v>3749</v>
      </c>
      <c r="I11" s="901"/>
      <c r="J11" s="902" t="s">
        <v>3750</v>
      </c>
      <c r="K11" s="900" t="s">
        <v>194</v>
      </c>
      <c r="L11" s="903">
        <v>1</v>
      </c>
      <c r="M11" s="904">
        <v>0</v>
      </c>
      <c r="N11" s="903">
        <f t="shared" si="0"/>
        <v>1</v>
      </c>
      <c r="O11" s="811"/>
      <c r="P11" s="905">
        <f t="shared" ref="P11:P30" si="5">ROUND(N11*O11,2)</f>
        <v>0</v>
      </c>
      <c r="Q11" s="906">
        <v>6.8999999999999999E-3</v>
      </c>
      <c r="R11" s="904">
        <f t="shared" si="1"/>
        <v>6.8999999999999999E-3</v>
      </c>
      <c r="S11" s="906"/>
      <c r="T11" s="904">
        <f t="shared" si="2"/>
        <v>0</v>
      </c>
      <c r="U11" s="905">
        <v>19</v>
      </c>
      <c r="V11" s="905">
        <f t="shared" si="3"/>
        <v>0</v>
      </c>
      <c r="W11" s="905">
        <f t="shared" si="4"/>
        <v>0</v>
      </c>
      <c r="X11" s="902"/>
      <c r="Y11" s="901" t="s">
        <v>3746</v>
      </c>
      <c r="Z11" s="901" t="s">
        <v>3374</v>
      </c>
    </row>
    <row r="12" spans="1:26" s="898" customFormat="1" ht="12" outlineLevel="2">
      <c r="F12" s="899">
        <v>4</v>
      </c>
      <c r="G12" s="900" t="s">
        <v>3013</v>
      </c>
      <c r="H12" s="901" t="s">
        <v>3751</v>
      </c>
      <c r="I12" s="901"/>
      <c r="J12" s="902" t="s">
        <v>3752</v>
      </c>
      <c r="K12" s="900" t="s">
        <v>194</v>
      </c>
      <c r="L12" s="903">
        <v>1</v>
      </c>
      <c r="M12" s="904">
        <v>0</v>
      </c>
      <c r="N12" s="903">
        <f t="shared" si="0"/>
        <v>1</v>
      </c>
      <c r="O12" s="811"/>
      <c r="P12" s="905">
        <f t="shared" si="5"/>
        <v>0</v>
      </c>
      <c r="Q12" s="906">
        <v>5.4000000000000003E-3</v>
      </c>
      <c r="R12" s="904">
        <f t="shared" si="1"/>
        <v>5.4000000000000003E-3</v>
      </c>
      <c r="S12" s="906"/>
      <c r="T12" s="904">
        <f t="shared" si="2"/>
        <v>0</v>
      </c>
      <c r="U12" s="905">
        <v>21</v>
      </c>
      <c r="V12" s="905">
        <f t="shared" si="3"/>
        <v>0</v>
      </c>
      <c r="W12" s="905">
        <f t="shared" si="4"/>
        <v>0</v>
      </c>
      <c r="X12" s="902"/>
      <c r="Y12" s="901" t="s">
        <v>3746</v>
      </c>
      <c r="Z12" s="901" t="s">
        <v>3374</v>
      </c>
    </row>
    <row r="13" spans="1:26" s="898" customFormat="1" ht="12" outlineLevel="2">
      <c r="F13" s="899">
        <v>5</v>
      </c>
      <c r="G13" s="900" t="s">
        <v>3013</v>
      </c>
      <c r="H13" s="901" t="s">
        <v>3753</v>
      </c>
      <c r="I13" s="901"/>
      <c r="J13" s="902" t="s">
        <v>3754</v>
      </c>
      <c r="K13" s="900" t="s">
        <v>194</v>
      </c>
      <c r="L13" s="903">
        <v>1</v>
      </c>
      <c r="M13" s="904">
        <v>0</v>
      </c>
      <c r="N13" s="903">
        <f t="shared" si="0"/>
        <v>1</v>
      </c>
      <c r="O13" s="811"/>
      <c r="P13" s="905">
        <f t="shared" si="5"/>
        <v>0</v>
      </c>
      <c r="Q13" s="906">
        <v>5.4000000000000003E-3</v>
      </c>
      <c r="R13" s="904">
        <f t="shared" si="1"/>
        <v>5.4000000000000003E-3</v>
      </c>
      <c r="S13" s="906"/>
      <c r="T13" s="904">
        <f t="shared" si="2"/>
        <v>0</v>
      </c>
      <c r="U13" s="905">
        <v>21</v>
      </c>
      <c r="V13" s="905">
        <f t="shared" si="3"/>
        <v>0</v>
      </c>
      <c r="W13" s="905">
        <f t="shared" si="4"/>
        <v>0</v>
      </c>
      <c r="X13" s="902"/>
      <c r="Y13" s="901" t="s">
        <v>3746</v>
      </c>
      <c r="Z13" s="901" t="s">
        <v>3374</v>
      </c>
    </row>
    <row r="14" spans="1:26" s="898" customFormat="1" ht="24" outlineLevel="2">
      <c r="F14" s="899">
        <v>6</v>
      </c>
      <c r="G14" s="900" t="s">
        <v>3013</v>
      </c>
      <c r="H14" s="901" t="s">
        <v>3755</v>
      </c>
      <c r="I14" s="901"/>
      <c r="J14" s="902" t="s">
        <v>3756</v>
      </c>
      <c r="K14" s="900" t="s">
        <v>194</v>
      </c>
      <c r="L14" s="903">
        <v>1</v>
      </c>
      <c r="M14" s="904">
        <v>0</v>
      </c>
      <c r="N14" s="903">
        <f t="shared" si="0"/>
        <v>1</v>
      </c>
      <c r="O14" s="811"/>
      <c r="P14" s="905">
        <f t="shared" si="5"/>
        <v>0</v>
      </c>
      <c r="Q14" s="906">
        <v>3.2000000000000002E-3</v>
      </c>
      <c r="R14" s="904">
        <f t="shared" si="1"/>
        <v>3.2000000000000002E-3</v>
      </c>
      <c r="S14" s="906"/>
      <c r="T14" s="904">
        <f t="shared" si="2"/>
        <v>0</v>
      </c>
      <c r="U14" s="905">
        <v>19</v>
      </c>
      <c r="V14" s="905">
        <f t="shared" si="3"/>
        <v>0</v>
      </c>
      <c r="W14" s="905">
        <f t="shared" si="4"/>
        <v>0</v>
      </c>
      <c r="X14" s="902"/>
      <c r="Y14" s="901" t="s">
        <v>3746</v>
      </c>
      <c r="Z14" s="901" t="s">
        <v>3374</v>
      </c>
    </row>
    <row r="15" spans="1:26" s="898" customFormat="1" ht="24" outlineLevel="2">
      <c r="F15" s="899">
        <v>7</v>
      </c>
      <c r="G15" s="900" t="s">
        <v>3029</v>
      </c>
      <c r="H15" s="901" t="s">
        <v>3757</v>
      </c>
      <c r="I15" s="901" t="s">
        <v>3758</v>
      </c>
      <c r="J15" s="902" t="s">
        <v>3759</v>
      </c>
      <c r="K15" s="900" t="s">
        <v>194</v>
      </c>
      <c r="L15" s="903">
        <v>1</v>
      </c>
      <c r="M15" s="904">
        <v>0</v>
      </c>
      <c r="N15" s="903">
        <f t="shared" si="0"/>
        <v>1</v>
      </c>
      <c r="O15" s="811"/>
      <c r="P15" s="905">
        <f t="shared" si="5"/>
        <v>0</v>
      </c>
      <c r="Q15" s="906">
        <v>3.0000000000000001E-3</v>
      </c>
      <c r="R15" s="904">
        <f t="shared" si="1"/>
        <v>3.0000000000000001E-3</v>
      </c>
      <c r="S15" s="906"/>
      <c r="T15" s="904">
        <f t="shared" si="2"/>
        <v>0</v>
      </c>
      <c r="U15" s="905">
        <v>21</v>
      </c>
      <c r="V15" s="905">
        <f t="shared" si="3"/>
        <v>0</v>
      </c>
      <c r="W15" s="905">
        <f t="shared" si="4"/>
        <v>0</v>
      </c>
      <c r="X15" s="902"/>
      <c r="Y15" s="901" t="s">
        <v>3746</v>
      </c>
      <c r="Z15" s="901" t="s">
        <v>3374</v>
      </c>
    </row>
    <row r="16" spans="1:26" s="898" customFormat="1" ht="12" outlineLevel="2">
      <c r="F16" s="899">
        <v>8</v>
      </c>
      <c r="G16" s="900" t="s">
        <v>3013</v>
      </c>
      <c r="H16" s="901" t="s">
        <v>3760</v>
      </c>
      <c r="I16" s="901"/>
      <c r="J16" s="902" t="s">
        <v>3761</v>
      </c>
      <c r="K16" s="900" t="s">
        <v>194</v>
      </c>
      <c r="L16" s="903">
        <v>1</v>
      </c>
      <c r="M16" s="904">
        <v>0</v>
      </c>
      <c r="N16" s="903">
        <f t="shared" si="0"/>
        <v>1</v>
      </c>
      <c r="O16" s="811"/>
      <c r="P16" s="905">
        <f t="shared" si="5"/>
        <v>0</v>
      </c>
      <c r="Q16" s="906">
        <v>0.02</v>
      </c>
      <c r="R16" s="904">
        <f t="shared" si="1"/>
        <v>0.02</v>
      </c>
      <c r="S16" s="906"/>
      <c r="T16" s="904">
        <f t="shared" si="2"/>
        <v>0</v>
      </c>
      <c r="U16" s="905">
        <v>19</v>
      </c>
      <c r="V16" s="905">
        <f t="shared" si="3"/>
        <v>0</v>
      </c>
      <c r="W16" s="905">
        <f t="shared" si="4"/>
        <v>0</v>
      </c>
      <c r="X16" s="902"/>
      <c r="Y16" s="901" t="s">
        <v>3746</v>
      </c>
      <c r="Z16" s="901" t="s">
        <v>3374</v>
      </c>
    </row>
    <row r="17" spans="6:26" s="898" customFormat="1" ht="12" outlineLevel="2">
      <c r="F17" s="899">
        <v>9</v>
      </c>
      <c r="G17" s="900" t="s">
        <v>3013</v>
      </c>
      <c r="H17" s="901" t="s">
        <v>3762</v>
      </c>
      <c r="I17" s="901"/>
      <c r="J17" s="902" t="s">
        <v>3763</v>
      </c>
      <c r="K17" s="900" t="s">
        <v>194</v>
      </c>
      <c r="L17" s="903">
        <v>1</v>
      </c>
      <c r="M17" s="904">
        <v>0</v>
      </c>
      <c r="N17" s="903">
        <f t="shared" si="0"/>
        <v>1</v>
      </c>
      <c r="O17" s="811"/>
      <c r="P17" s="905">
        <f t="shared" si="5"/>
        <v>0</v>
      </c>
      <c r="Q17" s="906">
        <v>3.5000000000000001E-3</v>
      </c>
      <c r="R17" s="904">
        <f t="shared" si="1"/>
        <v>3.5000000000000001E-3</v>
      </c>
      <c r="S17" s="906"/>
      <c r="T17" s="904">
        <f t="shared" si="2"/>
        <v>0</v>
      </c>
      <c r="U17" s="905">
        <v>19</v>
      </c>
      <c r="V17" s="905">
        <f t="shared" si="3"/>
        <v>0</v>
      </c>
      <c r="W17" s="905">
        <f t="shared" si="4"/>
        <v>0</v>
      </c>
      <c r="X17" s="902"/>
      <c r="Y17" s="901" t="s">
        <v>3746</v>
      </c>
      <c r="Z17" s="901" t="s">
        <v>3374</v>
      </c>
    </row>
    <row r="18" spans="6:26" s="898" customFormat="1" ht="12" outlineLevel="2">
      <c r="F18" s="899">
        <v>10</v>
      </c>
      <c r="G18" s="900" t="s">
        <v>3029</v>
      </c>
      <c r="H18" s="901" t="s">
        <v>3764</v>
      </c>
      <c r="I18" s="901" t="s">
        <v>3765</v>
      </c>
      <c r="J18" s="902" t="s">
        <v>3766</v>
      </c>
      <c r="K18" s="900" t="s">
        <v>906</v>
      </c>
      <c r="L18" s="903">
        <v>42</v>
      </c>
      <c r="M18" s="904">
        <v>0</v>
      </c>
      <c r="N18" s="903">
        <f t="shared" si="0"/>
        <v>42</v>
      </c>
      <c r="O18" s="811"/>
      <c r="P18" s="905">
        <f t="shared" si="5"/>
        <v>0</v>
      </c>
      <c r="Q18" s="906">
        <v>9.3640000000000001E-2</v>
      </c>
      <c r="R18" s="904">
        <f t="shared" si="1"/>
        <v>3.9328799999999999</v>
      </c>
      <c r="S18" s="906"/>
      <c r="T18" s="904">
        <f t="shared" si="2"/>
        <v>0</v>
      </c>
      <c r="U18" s="905">
        <v>21</v>
      </c>
      <c r="V18" s="905">
        <f t="shared" si="3"/>
        <v>0</v>
      </c>
      <c r="W18" s="905">
        <f t="shared" si="4"/>
        <v>0</v>
      </c>
      <c r="X18" s="902"/>
      <c r="Y18" s="901" t="s">
        <v>3746</v>
      </c>
      <c r="Z18" s="901" t="s">
        <v>3374</v>
      </c>
    </row>
    <row r="19" spans="6:26" s="898" customFormat="1" ht="12" outlineLevel="2">
      <c r="F19" s="899">
        <v>11</v>
      </c>
      <c r="G19" s="900" t="s">
        <v>3029</v>
      </c>
      <c r="H19" s="901" t="s">
        <v>3767</v>
      </c>
      <c r="I19" s="901" t="s">
        <v>3765</v>
      </c>
      <c r="J19" s="902" t="s">
        <v>3768</v>
      </c>
      <c r="K19" s="900" t="s">
        <v>906</v>
      </c>
      <c r="L19" s="903">
        <v>1</v>
      </c>
      <c r="M19" s="904">
        <v>0</v>
      </c>
      <c r="N19" s="903">
        <f t="shared" si="0"/>
        <v>1</v>
      </c>
      <c r="O19" s="811"/>
      <c r="P19" s="905">
        <f t="shared" si="5"/>
        <v>0</v>
      </c>
      <c r="Q19" s="906">
        <v>9.3640000000000001E-2</v>
      </c>
      <c r="R19" s="904">
        <f t="shared" si="1"/>
        <v>9.3640000000000001E-2</v>
      </c>
      <c r="S19" s="906"/>
      <c r="T19" s="904">
        <f t="shared" si="2"/>
        <v>0</v>
      </c>
      <c r="U19" s="905">
        <v>21</v>
      </c>
      <c r="V19" s="905">
        <f t="shared" si="3"/>
        <v>0</v>
      </c>
      <c r="W19" s="905">
        <f t="shared" si="4"/>
        <v>0</v>
      </c>
      <c r="X19" s="902"/>
      <c r="Y19" s="901" t="s">
        <v>3746</v>
      </c>
      <c r="Z19" s="901" t="s">
        <v>3374</v>
      </c>
    </row>
    <row r="20" spans="6:26" s="898" customFormat="1" ht="24" outlineLevel="2">
      <c r="F20" s="899">
        <v>12</v>
      </c>
      <c r="G20" s="900" t="s">
        <v>3029</v>
      </c>
      <c r="H20" s="901" t="s">
        <v>3769</v>
      </c>
      <c r="I20" s="901" t="s">
        <v>3770</v>
      </c>
      <c r="J20" s="902" t="s">
        <v>3771</v>
      </c>
      <c r="K20" s="900" t="s">
        <v>906</v>
      </c>
      <c r="L20" s="903">
        <v>39</v>
      </c>
      <c r="M20" s="904">
        <v>0</v>
      </c>
      <c r="N20" s="903">
        <f t="shared" si="0"/>
        <v>39</v>
      </c>
      <c r="O20" s="811"/>
      <c r="P20" s="905">
        <f t="shared" si="5"/>
        <v>0</v>
      </c>
      <c r="Q20" s="906"/>
      <c r="R20" s="904">
        <f t="shared" si="1"/>
        <v>0</v>
      </c>
      <c r="S20" s="906"/>
      <c r="T20" s="904">
        <f t="shared" si="2"/>
        <v>0</v>
      </c>
      <c r="U20" s="905">
        <v>21</v>
      </c>
      <c r="V20" s="905">
        <f t="shared" si="3"/>
        <v>0</v>
      </c>
      <c r="W20" s="905">
        <f t="shared" si="4"/>
        <v>0</v>
      </c>
      <c r="X20" s="902"/>
      <c r="Y20" s="901" t="s">
        <v>3746</v>
      </c>
      <c r="Z20" s="901" t="s">
        <v>3374</v>
      </c>
    </row>
    <row r="21" spans="6:26" s="898" customFormat="1" ht="36" outlineLevel="2">
      <c r="F21" s="899">
        <v>13</v>
      </c>
      <c r="G21" s="900" t="s">
        <v>3029</v>
      </c>
      <c r="H21" s="901" t="s">
        <v>3772</v>
      </c>
      <c r="I21" s="901" t="s">
        <v>3773</v>
      </c>
      <c r="J21" s="902" t="s">
        <v>3774</v>
      </c>
      <c r="K21" s="900" t="s">
        <v>194</v>
      </c>
      <c r="L21" s="903">
        <v>1</v>
      </c>
      <c r="M21" s="904">
        <v>0</v>
      </c>
      <c r="N21" s="903">
        <f t="shared" si="0"/>
        <v>1</v>
      </c>
      <c r="O21" s="811"/>
      <c r="P21" s="905">
        <f t="shared" si="5"/>
        <v>0</v>
      </c>
      <c r="Q21" s="906">
        <v>1.6299999999999999E-3</v>
      </c>
      <c r="R21" s="904">
        <f t="shared" si="1"/>
        <v>1.6299999999999999E-3</v>
      </c>
      <c r="S21" s="906"/>
      <c r="T21" s="904">
        <f t="shared" si="2"/>
        <v>0</v>
      </c>
      <c r="U21" s="905">
        <v>21</v>
      </c>
      <c r="V21" s="905">
        <f t="shared" si="3"/>
        <v>0</v>
      </c>
      <c r="W21" s="905">
        <f t="shared" si="4"/>
        <v>0</v>
      </c>
      <c r="X21" s="902"/>
      <c r="Y21" s="901" t="s">
        <v>3746</v>
      </c>
      <c r="Z21" s="901" t="s">
        <v>3374</v>
      </c>
    </row>
    <row r="22" spans="6:26" s="898" customFormat="1" ht="36" outlineLevel="2">
      <c r="F22" s="899">
        <v>14</v>
      </c>
      <c r="G22" s="900" t="s">
        <v>3029</v>
      </c>
      <c r="H22" s="901" t="s">
        <v>3775</v>
      </c>
      <c r="I22" s="901" t="s">
        <v>3776</v>
      </c>
      <c r="J22" s="902" t="s">
        <v>3777</v>
      </c>
      <c r="K22" s="900" t="s">
        <v>194</v>
      </c>
      <c r="L22" s="903">
        <v>1</v>
      </c>
      <c r="M22" s="904">
        <v>0</v>
      </c>
      <c r="N22" s="903">
        <f t="shared" si="0"/>
        <v>1</v>
      </c>
      <c r="O22" s="811"/>
      <c r="P22" s="905">
        <f t="shared" si="5"/>
        <v>0</v>
      </c>
      <c r="Q22" s="906">
        <v>1.1999999999999999E-3</v>
      </c>
      <c r="R22" s="904">
        <f t="shared" si="1"/>
        <v>1.1999999999999999E-3</v>
      </c>
      <c r="S22" s="906"/>
      <c r="T22" s="904">
        <f t="shared" si="2"/>
        <v>0</v>
      </c>
      <c r="U22" s="905">
        <v>19</v>
      </c>
      <c r="V22" s="905">
        <f t="shared" si="3"/>
        <v>0</v>
      </c>
      <c r="W22" s="905">
        <f t="shared" si="4"/>
        <v>0</v>
      </c>
      <c r="X22" s="902"/>
      <c r="Y22" s="901" t="s">
        <v>3746</v>
      </c>
      <c r="Z22" s="901" t="s">
        <v>3374</v>
      </c>
    </row>
    <row r="23" spans="6:26" s="898" customFormat="1" ht="24" outlineLevel="2">
      <c r="F23" s="899">
        <v>15</v>
      </c>
      <c r="G23" s="900" t="s">
        <v>3029</v>
      </c>
      <c r="H23" s="901" t="s">
        <v>3778</v>
      </c>
      <c r="I23" s="901" t="s">
        <v>3779</v>
      </c>
      <c r="J23" s="902" t="s">
        <v>3780</v>
      </c>
      <c r="K23" s="900" t="s">
        <v>906</v>
      </c>
      <c r="L23" s="903">
        <v>39</v>
      </c>
      <c r="M23" s="904">
        <v>0</v>
      </c>
      <c r="N23" s="903">
        <f t="shared" si="0"/>
        <v>39</v>
      </c>
      <c r="O23" s="811"/>
      <c r="P23" s="905">
        <f t="shared" si="5"/>
        <v>0</v>
      </c>
      <c r="Q23" s="906"/>
      <c r="R23" s="904">
        <f t="shared" si="1"/>
        <v>0</v>
      </c>
      <c r="S23" s="906"/>
      <c r="T23" s="904">
        <f t="shared" si="2"/>
        <v>0</v>
      </c>
      <c r="U23" s="905">
        <v>21</v>
      </c>
      <c r="V23" s="905">
        <f t="shared" si="3"/>
        <v>0</v>
      </c>
      <c r="W23" s="905">
        <f t="shared" si="4"/>
        <v>0</v>
      </c>
      <c r="X23" s="902"/>
      <c r="Y23" s="901" t="s">
        <v>3746</v>
      </c>
      <c r="Z23" s="901" t="s">
        <v>3374</v>
      </c>
    </row>
    <row r="24" spans="6:26" s="898" customFormat="1" ht="24" outlineLevel="2">
      <c r="F24" s="899">
        <v>16</v>
      </c>
      <c r="G24" s="900" t="s">
        <v>3029</v>
      </c>
      <c r="H24" s="901" t="s">
        <v>3781</v>
      </c>
      <c r="I24" s="901" t="s">
        <v>3782</v>
      </c>
      <c r="J24" s="902" t="s">
        <v>3783</v>
      </c>
      <c r="K24" s="900" t="s">
        <v>906</v>
      </c>
      <c r="L24" s="903">
        <v>39</v>
      </c>
      <c r="M24" s="904">
        <v>0</v>
      </c>
      <c r="N24" s="903">
        <f t="shared" si="0"/>
        <v>39</v>
      </c>
      <c r="O24" s="811"/>
      <c r="P24" s="905">
        <f t="shared" si="5"/>
        <v>0</v>
      </c>
      <c r="Q24" s="906"/>
      <c r="R24" s="904">
        <f t="shared" si="1"/>
        <v>0</v>
      </c>
      <c r="S24" s="906"/>
      <c r="T24" s="904">
        <f t="shared" si="2"/>
        <v>0</v>
      </c>
      <c r="U24" s="905">
        <v>21</v>
      </c>
      <c r="V24" s="905">
        <f t="shared" si="3"/>
        <v>0</v>
      </c>
      <c r="W24" s="905">
        <f t="shared" si="4"/>
        <v>0</v>
      </c>
      <c r="X24" s="902"/>
      <c r="Y24" s="901" t="s">
        <v>3746</v>
      </c>
      <c r="Z24" s="901" t="s">
        <v>3374</v>
      </c>
    </row>
    <row r="25" spans="6:26" s="898" customFormat="1" ht="24" outlineLevel="2">
      <c r="F25" s="899">
        <v>17</v>
      </c>
      <c r="G25" s="900" t="s">
        <v>3029</v>
      </c>
      <c r="H25" s="901" t="s">
        <v>3784</v>
      </c>
      <c r="I25" s="901" t="s">
        <v>3785</v>
      </c>
      <c r="J25" s="902" t="s">
        <v>3786</v>
      </c>
      <c r="K25" s="900" t="s">
        <v>194</v>
      </c>
      <c r="L25" s="903">
        <v>1</v>
      </c>
      <c r="M25" s="904">
        <v>0</v>
      </c>
      <c r="N25" s="903">
        <f t="shared" si="0"/>
        <v>1</v>
      </c>
      <c r="O25" s="811"/>
      <c r="P25" s="905">
        <f t="shared" si="5"/>
        <v>0</v>
      </c>
      <c r="Q25" s="906">
        <v>8.0000000000000004E-4</v>
      </c>
      <c r="R25" s="904">
        <f t="shared" si="1"/>
        <v>8.0000000000000004E-4</v>
      </c>
      <c r="S25" s="906"/>
      <c r="T25" s="904">
        <f t="shared" si="2"/>
        <v>0</v>
      </c>
      <c r="U25" s="905">
        <v>19</v>
      </c>
      <c r="V25" s="905">
        <f t="shared" si="3"/>
        <v>0</v>
      </c>
      <c r="W25" s="905">
        <f t="shared" si="4"/>
        <v>0</v>
      </c>
      <c r="X25" s="902"/>
      <c r="Y25" s="901" t="s">
        <v>3746</v>
      </c>
      <c r="Z25" s="901" t="s">
        <v>3374</v>
      </c>
    </row>
    <row r="26" spans="6:26" s="898" customFormat="1" ht="12" outlineLevel="2">
      <c r="F26" s="899">
        <v>18</v>
      </c>
      <c r="G26" s="900" t="s">
        <v>3029</v>
      </c>
      <c r="H26" s="901" t="s">
        <v>3787</v>
      </c>
      <c r="I26" s="901" t="s">
        <v>3788</v>
      </c>
      <c r="J26" s="902" t="s">
        <v>3789</v>
      </c>
      <c r="K26" s="900" t="s">
        <v>194</v>
      </c>
      <c r="L26" s="903">
        <v>1</v>
      </c>
      <c r="M26" s="904">
        <v>0</v>
      </c>
      <c r="N26" s="903">
        <f t="shared" si="0"/>
        <v>1</v>
      </c>
      <c r="O26" s="811"/>
      <c r="P26" s="905">
        <f t="shared" si="5"/>
        <v>0</v>
      </c>
      <c r="Q26" s="906">
        <v>0.30703999999999998</v>
      </c>
      <c r="R26" s="904">
        <f t="shared" si="1"/>
        <v>0.30703999999999998</v>
      </c>
      <c r="S26" s="906"/>
      <c r="T26" s="904">
        <f t="shared" si="2"/>
        <v>0</v>
      </c>
      <c r="U26" s="905">
        <v>19</v>
      </c>
      <c r="V26" s="905">
        <f t="shared" si="3"/>
        <v>0</v>
      </c>
      <c r="W26" s="905">
        <f t="shared" si="4"/>
        <v>0</v>
      </c>
      <c r="X26" s="902"/>
      <c r="Y26" s="901" t="s">
        <v>3746</v>
      </c>
      <c r="Z26" s="901" t="s">
        <v>3374</v>
      </c>
    </row>
    <row r="27" spans="6:26" s="898" customFormat="1" ht="24" outlineLevel="2">
      <c r="F27" s="899">
        <v>19</v>
      </c>
      <c r="G27" s="900" t="s">
        <v>3013</v>
      </c>
      <c r="H27" s="901" t="s">
        <v>3677</v>
      </c>
      <c r="I27" s="901"/>
      <c r="J27" s="902" t="s">
        <v>3790</v>
      </c>
      <c r="K27" s="900" t="s">
        <v>194</v>
      </c>
      <c r="L27" s="903">
        <v>1</v>
      </c>
      <c r="M27" s="904">
        <v>0</v>
      </c>
      <c r="N27" s="903">
        <f t="shared" si="0"/>
        <v>1</v>
      </c>
      <c r="O27" s="811"/>
      <c r="P27" s="905">
        <f t="shared" si="5"/>
        <v>0</v>
      </c>
      <c r="Q27" s="906">
        <v>7.4000000000000003E-3</v>
      </c>
      <c r="R27" s="904">
        <f t="shared" si="1"/>
        <v>7.4000000000000003E-3</v>
      </c>
      <c r="S27" s="906"/>
      <c r="T27" s="904">
        <f t="shared" si="2"/>
        <v>0</v>
      </c>
      <c r="U27" s="905">
        <v>21</v>
      </c>
      <c r="V27" s="905">
        <f t="shared" si="3"/>
        <v>0</v>
      </c>
      <c r="W27" s="905">
        <f t="shared" si="4"/>
        <v>0</v>
      </c>
      <c r="X27" s="902"/>
      <c r="Y27" s="901" t="s">
        <v>3746</v>
      </c>
      <c r="Z27" s="901" t="s">
        <v>3374</v>
      </c>
    </row>
    <row r="28" spans="6:26" s="898" customFormat="1" ht="12" outlineLevel="2">
      <c r="F28" s="899">
        <v>20</v>
      </c>
      <c r="G28" s="900" t="s">
        <v>3013</v>
      </c>
      <c r="H28" s="901" t="s">
        <v>3791</v>
      </c>
      <c r="I28" s="901"/>
      <c r="J28" s="902" t="s">
        <v>3792</v>
      </c>
      <c r="K28" s="900" t="s">
        <v>194</v>
      </c>
      <c r="L28" s="903">
        <v>1</v>
      </c>
      <c r="M28" s="904">
        <v>0</v>
      </c>
      <c r="N28" s="903">
        <f t="shared" si="0"/>
        <v>1</v>
      </c>
      <c r="O28" s="811"/>
      <c r="P28" s="905">
        <f t="shared" si="5"/>
        <v>0</v>
      </c>
      <c r="Q28" s="906">
        <v>3.2000000000000001E-2</v>
      </c>
      <c r="R28" s="904">
        <f t="shared" si="1"/>
        <v>3.2000000000000001E-2</v>
      </c>
      <c r="S28" s="906"/>
      <c r="T28" s="904">
        <f t="shared" si="2"/>
        <v>0</v>
      </c>
      <c r="U28" s="905">
        <v>19</v>
      </c>
      <c r="V28" s="905">
        <f t="shared" si="3"/>
        <v>0</v>
      </c>
      <c r="W28" s="905">
        <f t="shared" si="4"/>
        <v>0</v>
      </c>
      <c r="X28" s="902"/>
      <c r="Y28" s="901" t="s">
        <v>3746</v>
      </c>
      <c r="Z28" s="901" t="s">
        <v>3374</v>
      </c>
    </row>
    <row r="29" spans="6:26" s="898" customFormat="1" ht="12" outlineLevel="2">
      <c r="F29" s="899">
        <v>21</v>
      </c>
      <c r="G29" s="900" t="s">
        <v>3013</v>
      </c>
      <c r="H29" s="901" t="s">
        <v>3674</v>
      </c>
      <c r="I29" s="901"/>
      <c r="J29" s="902" t="s">
        <v>3406</v>
      </c>
      <c r="K29" s="900" t="s">
        <v>906</v>
      </c>
      <c r="L29" s="903">
        <v>39</v>
      </c>
      <c r="M29" s="904">
        <v>0</v>
      </c>
      <c r="N29" s="903">
        <f t="shared" si="0"/>
        <v>39</v>
      </c>
      <c r="O29" s="811"/>
      <c r="P29" s="905">
        <f t="shared" si="5"/>
        <v>0</v>
      </c>
      <c r="Q29" s="906"/>
      <c r="R29" s="904">
        <f t="shared" si="1"/>
        <v>0</v>
      </c>
      <c r="S29" s="906"/>
      <c r="T29" s="904">
        <f t="shared" si="2"/>
        <v>0</v>
      </c>
      <c r="U29" s="905">
        <v>21</v>
      </c>
      <c r="V29" s="905">
        <f t="shared" si="3"/>
        <v>0</v>
      </c>
      <c r="W29" s="905">
        <f t="shared" si="4"/>
        <v>0</v>
      </c>
      <c r="X29" s="902"/>
      <c r="Y29" s="901" t="s">
        <v>3746</v>
      </c>
      <c r="Z29" s="901" t="s">
        <v>3374</v>
      </c>
    </row>
    <row r="30" spans="6:26" s="898" customFormat="1" ht="12" outlineLevel="2">
      <c r="F30" s="899">
        <v>22</v>
      </c>
      <c r="G30" s="900" t="s">
        <v>3013</v>
      </c>
      <c r="H30" s="901" t="s">
        <v>3685</v>
      </c>
      <c r="I30" s="901"/>
      <c r="J30" s="902" t="s">
        <v>3793</v>
      </c>
      <c r="K30" s="900" t="s">
        <v>906</v>
      </c>
      <c r="L30" s="903">
        <v>40</v>
      </c>
      <c r="M30" s="904">
        <v>0</v>
      </c>
      <c r="N30" s="903">
        <f t="shared" si="0"/>
        <v>40</v>
      </c>
      <c r="O30" s="811"/>
      <c r="P30" s="905">
        <f t="shared" si="5"/>
        <v>0</v>
      </c>
      <c r="Q30" s="906"/>
      <c r="R30" s="904">
        <f t="shared" si="1"/>
        <v>0</v>
      </c>
      <c r="S30" s="906"/>
      <c r="T30" s="904">
        <f t="shared" si="2"/>
        <v>0</v>
      </c>
      <c r="U30" s="905">
        <v>21</v>
      </c>
      <c r="V30" s="905">
        <f t="shared" si="3"/>
        <v>0</v>
      </c>
      <c r="W30" s="905">
        <f t="shared" si="4"/>
        <v>0</v>
      </c>
      <c r="X30" s="902"/>
      <c r="Y30" s="901" t="s">
        <v>3746</v>
      </c>
      <c r="Z30" s="901" t="s">
        <v>3374</v>
      </c>
    </row>
    <row r="31" spans="6:26" outlineLevel="2"/>
    <row r="32" spans="6:26" s="889" customFormat="1" ht="16.5" customHeight="1" outlineLevel="1">
      <c r="F32" s="890"/>
      <c r="G32" s="874"/>
      <c r="H32" s="891"/>
      <c r="I32" s="891"/>
      <c r="J32" s="891" t="s">
        <v>3007</v>
      </c>
      <c r="K32" s="874"/>
      <c r="L32" s="892"/>
      <c r="M32" s="893"/>
      <c r="N32" s="892"/>
      <c r="O32" s="893"/>
      <c r="P32" s="894">
        <f>SUBTOTAL(9,P33:P36)</f>
        <v>0</v>
      </c>
      <c r="Q32" s="895"/>
      <c r="R32" s="896">
        <f>SUBTOTAL(9,R33:R36)</f>
        <v>0</v>
      </c>
      <c r="S32" s="893"/>
      <c r="T32" s="896">
        <f>SUBTOTAL(9,T33:T36)</f>
        <v>0</v>
      </c>
      <c r="U32" s="893"/>
      <c r="V32" s="894">
        <f>SUBTOTAL(9,V33:V36)</f>
        <v>0</v>
      </c>
      <c r="W32" s="894">
        <f>SUBTOTAL(9,W33:W36)</f>
        <v>0</v>
      </c>
      <c r="X32" s="897"/>
      <c r="Y32" s="875"/>
      <c r="Z32" s="875"/>
    </row>
    <row r="33" spans="6:26" s="898" customFormat="1" ht="12" outlineLevel="2">
      <c r="F33" s="899">
        <v>23</v>
      </c>
      <c r="G33" s="900" t="s">
        <v>3013</v>
      </c>
      <c r="H33" s="901" t="s">
        <v>3663</v>
      </c>
      <c r="I33" s="901"/>
      <c r="J33" s="902" t="s">
        <v>3794</v>
      </c>
      <c r="K33" s="900" t="s">
        <v>2989</v>
      </c>
      <c r="L33" s="903">
        <v>5</v>
      </c>
      <c r="M33" s="904">
        <v>0</v>
      </c>
      <c r="N33" s="903">
        <f>L33*(1+M33/100)</f>
        <v>5</v>
      </c>
      <c r="O33" s="811"/>
      <c r="P33" s="905">
        <f t="shared" ref="P33:P35" si="6">ROUND(N33*O33,2)</f>
        <v>0</v>
      </c>
      <c r="Q33" s="906"/>
      <c r="R33" s="904">
        <f>N33*Q33</f>
        <v>0</v>
      </c>
      <c r="S33" s="906"/>
      <c r="T33" s="904">
        <f>N33*S33</f>
        <v>0</v>
      </c>
      <c r="U33" s="905">
        <v>21</v>
      </c>
      <c r="V33" s="905">
        <f>P33*(U33/100)</f>
        <v>0</v>
      </c>
      <c r="W33" s="905">
        <f>P33+V33</f>
        <v>0</v>
      </c>
      <c r="X33" s="902"/>
      <c r="Y33" s="901" t="s">
        <v>3746</v>
      </c>
      <c r="Z33" s="901" t="s">
        <v>3017</v>
      </c>
    </row>
    <row r="34" spans="6:26" s="898" customFormat="1" ht="12" outlineLevel="2">
      <c r="F34" s="899">
        <v>24</v>
      </c>
      <c r="G34" s="900" t="s">
        <v>3013</v>
      </c>
      <c r="H34" s="901" t="s">
        <v>3665</v>
      </c>
      <c r="I34" s="901"/>
      <c r="J34" s="902" t="s">
        <v>3666</v>
      </c>
      <c r="K34" s="900" t="s">
        <v>2989</v>
      </c>
      <c r="L34" s="903">
        <v>8</v>
      </c>
      <c r="M34" s="904">
        <v>0</v>
      </c>
      <c r="N34" s="903">
        <f>L34*(1+M34/100)</f>
        <v>8</v>
      </c>
      <c r="O34" s="811"/>
      <c r="P34" s="905">
        <f t="shared" si="6"/>
        <v>0</v>
      </c>
      <c r="Q34" s="906"/>
      <c r="R34" s="904">
        <f>N34*Q34</f>
        <v>0</v>
      </c>
      <c r="S34" s="906"/>
      <c r="T34" s="904">
        <f>N34*S34</f>
        <v>0</v>
      </c>
      <c r="U34" s="905">
        <v>21</v>
      </c>
      <c r="V34" s="905">
        <f>P34*(U34/100)</f>
        <v>0</v>
      </c>
      <c r="W34" s="905">
        <f>P34+V34</f>
        <v>0</v>
      </c>
      <c r="X34" s="902"/>
      <c r="Y34" s="901" t="s">
        <v>3746</v>
      </c>
      <c r="Z34" s="901" t="s">
        <v>3017</v>
      </c>
    </row>
    <row r="35" spans="6:26" s="898" customFormat="1" ht="12" outlineLevel="2">
      <c r="F35" s="899">
        <v>25</v>
      </c>
      <c r="G35" s="900" t="s">
        <v>3013</v>
      </c>
      <c r="H35" s="901" t="s">
        <v>3667</v>
      </c>
      <c r="I35" s="901"/>
      <c r="J35" s="902" t="s">
        <v>3668</v>
      </c>
      <c r="K35" s="900" t="s">
        <v>2989</v>
      </c>
      <c r="L35" s="903">
        <v>16</v>
      </c>
      <c r="M35" s="904">
        <v>0</v>
      </c>
      <c r="N35" s="903">
        <f>L35*(1+M35/100)</f>
        <v>16</v>
      </c>
      <c r="O35" s="811"/>
      <c r="P35" s="905">
        <f t="shared" si="6"/>
        <v>0</v>
      </c>
      <c r="Q35" s="906"/>
      <c r="R35" s="904">
        <f>N35*Q35</f>
        <v>0</v>
      </c>
      <c r="S35" s="906"/>
      <c r="T35" s="904">
        <f>N35*S35</f>
        <v>0</v>
      </c>
      <c r="U35" s="905">
        <v>21</v>
      </c>
      <c r="V35" s="905">
        <f>P35*(U35/100)</f>
        <v>0</v>
      </c>
      <c r="W35" s="905">
        <f>P35+V35</f>
        <v>0</v>
      </c>
      <c r="X35" s="902"/>
      <c r="Y35" s="901" t="s">
        <v>3746</v>
      </c>
      <c r="Z35" s="901" t="s">
        <v>3017</v>
      </c>
    </row>
    <row r="36" spans="6:26" outlineLevel="2"/>
    <row r="37" spans="6:26" s="889" customFormat="1" ht="16.5" customHeight="1" outlineLevel="1">
      <c r="F37" s="890"/>
      <c r="G37" s="874"/>
      <c r="H37" s="891"/>
      <c r="I37" s="891"/>
      <c r="J37" s="891" t="s">
        <v>3425</v>
      </c>
      <c r="K37" s="874"/>
      <c r="L37" s="892"/>
      <c r="M37" s="893"/>
      <c r="N37" s="892"/>
      <c r="O37" s="893"/>
      <c r="P37" s="894">
        <f>SUBTOTAL(9,P38:P39)</f>
        <v>0</v>
      </c>
      <c r="Q37" s="895"/>
      <c r="R37" s="896">
        <f>SUBTOTAL(9,R38:R39)</f>
        <v>0</v>
      </c>
      <c r="S37" s="893"/>
      <c r="T37" s="896">
        <f>SUBTOTAL(9,T38:T39)</f>
        <v>0</v>
      </c>
      <c r="U37" s="893"/>
      <c r="V37" s="894">
        <f>SUBTOTAL(9,V38:V39)</f>
        <v>0</v>
      </c>
      <c r="W37" s="894">
        <f>SUBTOTAL(9,W38:W39)</f>
        <v>0</v>
      </c>
      <c r="X37" s="897"/>
      <c r="Y37" s="875"/>
      <c r="Z37" s="875"/>
    </row>
    <row r="38" spans="6:26" s="898" customFormat="1" ht="24" outlineLevel="2">
      <c r="F38" s="899">
        <v>26</v>
      </c>
      <c r="G38" s="900" t="s">
        <v>3029</v>
      </c>
      <c r="H38" s="901" t="s">
        <v>3426</v>
      </c>
      <c r="I38" s="901" t="s">
        <v>3427</v>
      </c>
      <c r="J38" s="902" t="s">
        <v>3428</v>
      </c>
      <c r="K38" s="900" t="s">
        <v>422</v>
      </c>
      <c r="L38" s="903">
        <v>23.336790000000008</v>
      </c>
      <c r="M38" s="904">
        <v>0</v>
      </c>
      <c r="N38" s="903">
        <f>L38*(1+M38/100)</f>
        <v>23.336790000000008</v>
      </c>
      <c r="O38" s="811"/>
      <c r="P38" s="905">
        <f t="shared" ref="P38" si="7">ROUND(N38*O38,2)</f>
        <v>0</v>
      </c>
      <c r="Q38" s="906"/>
      <c r="R38" s="904">
        <f>N38*Q38</f>
        <v>0</v>
      </c>
      <c r="S38" s="906"/>
      <c r="T38" s="904">
        <f>N38*S38</f>
        <v>0</v>
      </c>
      <c r="U38" s="905">
        <v>21</v>
      </c>
      <c r="V38" s="905">
        <f>P38*(U38/100)</f>
        <v>0</v>
      </c>
      <c r="W38" s="905">
        <f>P38+V38</f>
        <v>0</v>
      </c>
      <c r="X38" s="902"/>
      <c r="Y38" s="901" t="s">
        <v>3746</v>
      </c>
      <c r="Z38" s="901" t="s">
        <v>3429</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2658</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RAV8614 - D.2.6 Kanalizační stoka</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RAV8614 - D.2.6 Kanalizační stoka</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222</v>
      </c>
      <c r="F80" s="284" t="s">
        <v>1155</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2659</v>
      </c>
      <c r="F81" s="288" t="s">
        <v>2660</v>
      </c>
      <c r="G81" s="289" t="s">
        <v>194</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184</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184</v>
      </c>
      <c r="BM81" s="196" t="s">
        <v>2661</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35" activePane="bottomLeft" state="frozen"/>
      <selection pane="bottomLeft" activeCell="W78" sqref="W7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2602</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RAV8603 - Silnoproudá elektrotechnika</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2603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RAV8603 - Silnoproudá elektrotechnika</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1567</v>
      </c>
      <c r="F80" s="284" t="s">
        <v>2604</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2605</v>
      </c>
      <c r="F81" s="288" t="s">
        <v>2606</v>
      </c>
      <c r="G81" s="289" t="s">
        <v>194</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278</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278</v>
      </c>
      <c r="BM81" s="196" t="s">
        <v>2607</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2994</v>
      </c>
      <c r="D3" s="91" t="s">
        <v>2882</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2995</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2996</v>
      </c>
      <c r="G3" s="870" t="s">
        <v>53</v>
      </c>
      <c r="H3" s="871" t="s">
        <v>49</v>
      </c>
      <c r="I3" s="871" t="s">
        <v>2997</v>
      </c>
      <c r="J3" s="872" t="s">
        <v>163</v>
      </c>
      <c r="K3" s="870" t="s">
        <v>164</v>
      </c>
      <c r="L3" s="869" t="s">
        <v>2998</v>
      </c>
      <c r="M3" s="869" t="s">
        <v>2999</v>
      </c>
      <c r="N3" s="869" t="s">
        <v>3000</v>
      </c>
      <c r="O3" s="869" t="s">
        <v>3001</v>
      </c>
      <c r="P3" s="869" t="s">
        <v>2994</v>
      </c>
      <c r="Q3" s="869" t="s">
        <v>3002</v>
      </c>
      <c r="R3" s="869" t="s">
        <v>2882</v>
      </c>
      <c r="S3" s="869" t="s">
        <v>3003</v>
      </c>
      <c r="T3" s="869" t="s">
        <v>2884</v>
      </c>
      <c r="U3" s="869" t="s">
        <v>2820</v>
      </c>
      <c r="V3" s="869" t="s">
        <v>38</v>
      </c>
      <c r="W3" s="869" t="s">
        <v>44</v>
      </c>
      <c r="X3" s="872" t="s">
        <v>3004</v>
      </c>
      <c r="Y3" s="871" t="s">
        <v>2839</v>
      </c>
      <c r="Z3" s="871" t="s">
        <v>3005</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3795</v>
      </c>
      <c r="K5" s="880"/>
      <c r="L5" s="882"/>
      <c r="M5" s="883"/>
      <c r="N5" s="882"/>
      <c r="O5" s="883"/>
      <c r="P5" s="884">
        <f>SUBTOTAL(9,P6:P31)</f>
        <v>0</v>
      </c>
      <c r="Q5" s="885"/>
      <c r="R5" s="886">
        <f>SUBTOTAL(9,R6:R31)</f>
        <v>53.440720000000006</v>
      </c>
      <c r="S5" s="883"/>
      <c r="T5" s="886">
        <f>SUBTOTAL(9,T6:T31)</f>
        <v>0</v>
      </c>
      <c r="U5" s="883"/>
      <c r="V5" s="884">
        <f>SUBTOTAL(9,V6:V31)</f>
        <v>0</v>
      </c>
      <c r="W5" s="884">
        <f>SUBTOTAL(9,W6:W31)</f>
        <v>0</v>
      </c>
      <c r="X5" s="887"/>
      <c r="Y5" s="888"/>
      <c r="Z5" s="888"/>
    </row>
    <row r="6" spans="1:26" s="889" customFormat="1" ht="16.5" customHeight="1" outlineLevel="1">
      <c r="F6" s="890"/>
      <c r="G6" s="874"/>
      <c r="H6" s="891"/>
      <c r="I6" s="891"/>
      <c r="J6" s="891" t="s">
        <v>3365</v>
      </c>
      <c r="K6" s="874"/>
      <c r="L6" s="892"/>
      <c r="M6" s="893"/>
      <c r="N6" s="892"/>
      <c r="O6" s="893"/>
      <c r="P6" s="894">
        <f>SUBTOTAL(9,P7:P8)</f>
        <v>0</v>
      </c>
      <c r="Q6" s="895"/>
      <c r="R6" s="896">
        <f>SUBTOTAL(9,R7:R8)</f>
        <v>47.26925</v>
      </c>
      <c r="S6" s="893"/>
      <c r="T6" s="896">
        <f>SUBTOTAL(9,T7:T8)</f>
        <v>0</v>
      </c>
      <c r="U6" s="893"/>
      <c r="V6" s="894">
        <f>SUBTOTAL(9,V7:V8)</f>
        <v>0</v>
      </c>
      <c r="W6" s="894">
        <f>SUBTOTAL(9,W7:W8)</f>
        <v>0</v>
      </c>
      <c r="X6" s="897"/>
      <c r="Y6" s="875"/>
      <c r="Z6" s="875"/>
    </row>
    <row r="7" spans="1:26" s="898" customFormat="1" ht="24" outlineLevel="2">
      <c r="A7" s="898" t="s">
        <v>3008</v>
      </c>
      <c r="B7" s="898" t="s">
        <v>3009</v>
      </c>
      <c r="C7" s="898" t="s">
        <v>3010</v>
      </c>
      <c r="D7" s="898" t="s">
        <v>3011</v>
      </c>
      <c r="E7" s="898" t="s">
        <v>3012</v>
      </c>
      <c r="F7" s="899">
        <v>1</v>
      </c>
      <c r="G7" s="900" t="s">
        <v>3029</v>
      </c>
      <c r="H7" s="901" t="s">
        <v>3366</v>
      </c>
      <c r="I7" s="901" t="s">
        <v>3367</v>
      </c>
      <c r="J7" s="902" t="s">
        <v>3623</v>
      </c>
      <c r="K7" s="900" t="s">
        <v>225</v>
      </c>
      <c r="L7" s="903">
        <v>25</v>
      </c>
      <c r="M7" s="904">
        <v>0</v>
      </c>
      <c r="N7" s="903">
        <f>L7*(1+M7/100)</f>
        <v>25</v>
      </c>
      <c r="O7" s="811"/>
      <c r="P7" s="905">
        <f>ROUND(N7*O7,2)</f>
        <v>0</v>
      </c>
      <c r="Q7" s="906">
        <v>1.8907700000000001</v>
      </c>
      <c r="R7" s="904">
        <f>N7*Q7</f>
        <v>47.26925</v>
      </c>
      <c r="S7" s="906"/>
      <c r="T7" s="904">
        <f>N7*S7</f>
        <v>0</v>
      </c>
      <c r="U7" s="905">
        <v>21</v>
      </c>
      <c r="V7" s="905">
        <f>P7*(U7/100)</f>
        <v>0</v>
      </c>
      <c r="W7" s="905">
        <f>P7+V7</f>
        <v>0</v>
      </c>
      <c r="X7" s="902"/>
      <c r="Y7" s="901" t="s">
        <v>3796</v>
      </c>
      <c r="Z7" s="901" t="s">
        <v>3369</v>
      </c>
    </row>
    <row r="8" spans="1:26" outlineLevel="2"/>
    <row r="9" spans="1:26" s="889" customFormat="1" ht="16.5" customHeight="1" outlineLevel="1">
      <c r="F9" s="890"/>
      <c r="G9" s="874"/>
      <c r="H9" s="891"/>
      <c r="I9" s="891"/>
      <c r="J9" s="891" t="s">
        <v>3371</v>
      </c>
      <c r="K9" s="874"/>
      <c r="L9" s="892"/>
      <c r="M9" s="893"/>
      <c r="N9" s="892"/>
      <c r="O9" s="893"/>
      <c r="P9" s="894">
        <f>SUBTOTAL(9,P10:P22)</f>
        <v>0</v>
      </c>
      <c r="Q9" s="895"/>
      <c r="R9" s="896">
        <f>SUBTOTAL(9,R10:R22)</f>
        <v>6.1714699999999993</v>
      </c>
      <c r="S9" s="893"/>
      <c r="T9" s="896">
        <f>SUBTOTAL(9,T10:T22)</f>
        <v>0</v>
      </c>
      <c r="U9" s="893"/>
      <c r="V9" s="894">
        <f>SUBTOTAL(9,V10:V22)</f>
        <v>0</v>
      </c>
      <c r="W9" s="894">
        <f>SUBTOTAL(9,W10:W22)</f>
        <v>0</v>
      </c>
      <c r="X9" s="897"/>
      <c r="Y9" s="875"/>
      <c r="Z9" s="875"/>
    </row>
    <row r="10" spans="1:26" s="898" customFormat="1" ht="12" outlineLevel="2">
      <c r="F10" s="899">
        <v>2</v>
      </c>
      <c r="G10" s="900" t="s">
        <v>3029</v>
      </c>
      <c r="H10" s="901" t="s">
        <v>3797</v>
      </c>
      <c r="I10" s="901" t="s">
        <v>3798</v>
      </c>
      <c r="J10" s="902" t="s">
        <v>3799</v>
      </c>
      <c r="K10" s="900" t="s">
        <v>194</v>
      </c>
      <c r="L10" s="903">
        <v>1</v>
      </c>
      <c r="M10" s="904">
        <v>0</v>
      </c>
      <c r="N10" s="903">
        <f t="shared" ref="N10:N21" si="0">L10*(1+M10/100)</f>
        <v>1</v>
      </c>
      <c r="O10" s="811"/>
      <c r="P10" s="905">
        <f>ROUND(N10*O10,2)</f>
        <v>0</v>
      </c>
      <c r="Q10" s="906">
        <v>4.0640000000000003E-2</v>
      </c>
      <c r="R10" s="904">
        <f t="shared" ref="R10:R21" si="1">N10*Q10</f>
        <v>4.0640000000000003E-2</v>
      </c>
      <c r="S10" s="906"/>
      <c r="T10" s="904">
        <f t="shared" ref="T10:T21" si="2">N10*S10</f>
        <v>0</v>
      </c>
      <c r="U10" s="905">
        <v>21</v>
      </c>
      <c r="V10" s="905">
        <f t="shared" ref="V10:V21" si="3">P10*(U10/100)</f>
        <v>0</v>
      </c>
      <c r="W10" s="905">
        <f t="shared" ref="W10:W21" si="4">P10+V10</f>
        <v>0</v>
      </c>
      <c r="X10" s="902"/>
      <c r="Y10" s="901" t="s">
        <v>3796</v>
      </c>
      <c r="Z10" s="901" t="s">
        <v>3374</v>
      </c>
    </row>
    <row r="11" spans="1:26" s="898" customFormat="1" ht="24" outlineLevel="2">
      <c r="F11" s="899">
        <v>3</v>
      </c>
      <c r="G11" s="900" t="s">
        <v>3029</v>
      </c>
      <c r="H11" s="901" t="s">
        <v>3711</v>
      </c>
      <c r="I11" s="901" t="s">
        <v>3712</v>
      </c>
      <c r="J11" s="902" t="s">
        <v>3713</v>
      </c>
      <c r="K11" s="900" t="s">
        <v>906</v>
      </c>
      <c r="L11" s="903">
        <v>57</v>
      </c>
      <c r="M11" s="904">
        <v>0</v>
      </c>
      <c r="N11" s="903">
        <f t="shared" si="0"/>
        <v>57</v>
      </c>
      <c r="O11" s="811"/>
      <c r="P11" s="905">
        <f t="shared" ref="P11:P21" si="5">ROUND(N11*O11,2)</f>
        <v>0</v>
      </c>
      <c r="Q11" s="906">
        <v>4.759E-2</v>
      </c>
      <c r="R11" s="904">
        <f t="shared" si="1"/>
        <v>2.7126299999999999</v>
      </c>
      <c r="S11" s="906"/>
      <c r="T11" s="904">
        <f t="shared" si="2"/>
        <v>0</v>
      </c>
      <c r="U11" s="905">
        <v>21</v>
      </c>
      <c r="V11" s="905">
        <f t="shared" si="3"/>
        <v>0</v>
      </c>
      <c r="W11" s="905">
        <f t="shared" si="4"/>
        <v>0</v>
      </c>
      <c r="X11" s="902"/>
      <c r="Y11" s="901" t="s">
        <v>3796</v>
      </c>
      <c r="Z11" s="901" t="s">
        <v>3374</v>
      </c>
    </row>
    <row r="12" spans="1:26" s="898" customFormat="1" ht="24" outlineLevel="2">
      <c r="F12" s="899">
        <v>4</v>
      </c>
      <c r="G12" s="900" t="s">
        <v>3029</v>
      </c>
      <c r="H12" s="901" t="s">
        <v>3717</v>
      </c>
      <c r="I12" s="901" t="s">
        <v>3718</v>
      </c>
      <c r="J12" s="902" t="s">
        <v>3719</v>
      </c>
      <c r="K12" s="900" t="s">
        <v>194</v>
      </c>
      <c r="L12" s="903">
        <v>2</v>
      </c>
      <c r="M12" s="904">
        <v>0</v>
      </c>
      <c r="N12" s="903">
        <f t="shared" si="0"/>
        <v>2</v>
      </c>
      <c r="O12" s="811"/>
      <c r="P12" s="905">
        <f t="shared" si="5"/>
        <v>0</v>
      </c>
      <c r="Q12" s="906">
        <v>6.6E-3</v>
      </c>
      <c r="R12" s="904">
        <f t="shared" si="1"/>
        <v>1.32E-2</v>
      </c>
      <c r="S12" s="906"/>
      <c r="T12" s="904">
        <f t="shared" si="2"/>
        <v>0</v>
      </c>
      <c r="U12" s="905">
        <v>21</v>
      </c>
      <c r="V12" s="905">
        <f t="shared" si="3"/>
        <v>0</v>
      </c>
      <c r="W12" s="905">
        <f t="shared" si="4"/>
        <v>0</v>
      </c>
      <c r="X12" s="902"/>
      <c r="Y12" s="901" t="s">
        <v>3796</v>
      </c>
      <c r="Z12" s="901" t="s">
        <v>3374</v>
      </c>
    </row>
    <row r="13" spans="1:26" s="898" customFormat="1" ht="24" outlineLevel="2">
      <c r="F13" s="899">
        <v>5</v>
      </c>
      <c r="G13" s="900" t="s">
        <v>3013</v>
      </c>
      <c r="H13" s="901" t="s">
        <v>3723</v>
      </c>
      <c r="I13" s="901"/>
      <c r="J13" s="902" t="s">
        <v>3724</v>
      </c>
      <c r="K13" s="900" t="s">
        <v>194</v>
      </c>
      <c r="L13" s="903">
        <v>1</v>
      </c>
      <c r="M13" s="904">
        <v>0</v>
      </c>
      <c r="N13" s="903">
        <f t="shared" si="0"/>
        <v>1</v>
      </c>
      <c r="O13" s="811"/>
      <c r="P13" s="905">
        <f t="shared" si="5"/>
        <v>0</v>
      </c>
      <c r="Q13" s="906">
        <v>0.48799999999999999</v>
      </c>
      <c r="R13" s="904">
        <f t="shared" si="1"/>
        <v>0.48799999999999999</v>
      </c>
      <c r="S13" s="906"/>
      <c r="T13" s="904">
        <f t="shared" si="2"/>
        <v>0</v>
      </c>
      <c r="U13" s="905">
        <v>21</v>
      </c>
      <c r="V13" s="905">
        <f t="shared" si="3"/>
        <v>0</v>
      </c>
      <c r="W13" s="905">
        <f t="shared" si="4"/>
        <v>0</v>
      </c>
      <c r="X13" s="902"/>
      <c r="Y13" s="901" t="s">
        <v>3796</v>
      </c>
      <c r="Z13" s="901" t="s">
        <v>3374</v>
      </c>
    </row>
    <row r="14" spans="1:26" s="898" customFormat="1" ht="24" outlineLevel="2">
      <c r="F14" s="899">
        <v>6</v>
      </c>
      <c r="G14" s="900" t="s">
        <v>3013</v>
      </c>
      <c r="H14" s="901" t="s">
        <v>3725</v>
      </c>
      <c r="I14" s="901"/>
      <c r="J14" s="902" t="s">
        <v>3726</v>
      </c>
      <c r="K14" s="900" t="s">
        <v>194</v>
      </c>
      <c r="L14" s="903">
        <v>1</v>
      </c>
      <c r="M14" s="904">
        <v>0</v>
      </c>
      <c r="N14" s="903">
        <f t="shared" si="0"/>
        <v>1</v>
      </c>
      <c r="O14" s="811"/>
      <c r="P14" s="905">
        <f t="shared" si="5"/>
        <v>0</v>
      </c>
      <c r="Q14" s="906">
        <v>0.505</v>
      </c>
      <c r="R14" s="904">
        <f t="shared" si="1"/>
        <v>0.505</v>
      </c>
      <c r="S14" s="906"/>
      <c r="T14" s="904">
        <f t="shared" si="2"/>
        <v>0</v>
      </c>
      <c r="U14" s="905">
        <v>21</v>
      </c>
      <c r="V14" s="905">
        <f t="shared" si="3"/>
        <v>0</v>
      </c>
      <c r="W14" s="905">
        <f t="shared" si="4"/>
        <v>0</v>
      </c>
      <c r="X14" s="902"/>
      <c r="Y14" s="901" t="s">
        <v>3796</v>
      </c>
      <c r="Z14" s="901" t="s">
        <v>3374</v>
      </c>
    </row>
    <row r="15" spans="1:26" s="898" customFormat="1" ht="24" outlineLevel="2">
      <c r="F15" s="899">
        <v>7</v>
      </c>
      <c r="G15" s="900" t="s">
        <v>3013</v>
      </c>
      <c r="H15" s="901" t="s">
        <v>3727</v>
      </c>
      <c r="I15" s="901"/>
      <c r="J15" s="902" t="s">
        <v>3728</v>
      </c>
      <c r="K15" s="900" t="s">
        <v>194</v>
      </c>
      <c r="L15" s="903">
        <v>1</v>
      </c>
      <c r="M15" s="904">
        <v>0</v>
      </c>
      <c r="N15" s="903">
        <f t="shared" si="0"/>
        <v>1</v>
      </c>
      <c r="O15" s="811"/>
      <c r="P15" s="905">
        <f t="shared" si="5"/>
        <v>0</v>
      </c>
      <c r="Q15" s="906">
        <v>0.59099999999999997</v>
      </c>
      <c r="R15" s="904">
        <f t="shared" si="1"/>
        <v>0.59099999999999997</v>
      </c>
      <c r="S15" s="906"/>
      <c r="T15" s="904">
        <f t="shared" si="2"/>
        <v>0</v>
      </c>
      <c r="U15" s="905">
        <v>21</v>
      </c>
      <c r="V15" s="905">
        <f t="shared" si="3"/>
        <v>0</v>
      </c>
      <c r="W15" s="905">
        <f t="shared" si="4"/>
        <v>0</v>
      </c>
      <c r="X15" s="902"/>
      <c r="Y15" s="901" t="s">
        <v>3796</v>
      </c>
      <c r="Z15" s="901" t="s">
        <v>3374</v>
      </c>
    </row>
    <row r="16" spans="1:26" s="898" customFormat="1" ht="24" outlineLevel="2">
      <c r="F16" s="899">
        <v>8</v>
      </c>
      <c r="G16" s="900" t="s">
        <v>3013</v>
      </c>
      <c r="H16" s="901" t="s">
        <v>3729</v>
      </c>
      <c r="I16" s="901"/>
      <c r="J16" s="902" t="s">
        <v>3730</v>
      </c>
      <c r="K16" s="900" t="s">
        <v>194</v>
      </c>
      <c r="L16" s="903">
        <v>1</v>
      </c>
      <c r="M16" s="904">
        <v>0</v>
      </c>
      <c r="N16" s="903">
        <f t="shared" si="0"/>
        <v>1</v>
      </c>
      <c r="O16" s="811"/>
      <c r="P16" s="905">
        <f t="shared" si="5"/>
        <v>0</v>
      </c>
      <c r="Q16" s="906">
        <v>3.9E-2</v>
      </c>
      <c r="R16" s="904">
        <f t="shared" si="1"/>
        <v>3.9E-2</v>
      </c>
      <c r="S16" s="906"/>
      <c r="T16" s="904">
        <f t="shared" si="2"/>
        <v>0</v>
      </c>
      <c r="U16" s="905">
        <v>21</v>
      </c>
      <c r="V16" s="905">
        <f t="shared" si="3"/>
        <v>0</v>
      </c>
      <c r="W16" s="905">
        <f t="shared" si="4"/>
        <v>0</v>
      </c>
      <c r="X16" s="902"/>
      <c r="Y16" s="901" t="s">
        <v>3796</v>
      </c>
      <c r="Z16" s="901" t="s">
        <v>3374</v>
      </c>
    </row>
    <row r="17" spans="6:26" s="898" customFormat="1" ht="24" outlineLevel="2">
      <c r="F17" s="899">
        <v>9</v>
      </c>
      <c r="G17" s="900" t="s">
        <v>3013</v>
      </c>
      <c r="H17" s="901" t="s">
        <v>3731</v>
      </c>
      <c r="I17" s="901"/>
      <c r="J17" s="902" t="s">
        <v>3732</v>
      </c>
      <c r="K17" s="900" t="s">
        <v>194</v>
      </c>
      <c r="L17" s="903">
        <v>1</v>
      </c>
      <c r="M17" s="904">
        <v>0</v>
      </c>
      <c r="N17" s="903">
        <f t="shared" si="0"/>
        <v>1</v>
      </c>
      <c r="O17" s="811"/>
      <c r="P17" s="905">
        <f t="shared" si="5"/>
        <v>0</v>
      </c>
      <c r="Q17" s="906">
        <v>5.0999999999999997E-2</v>
      </c>
      <c r="R17" s="904">
        <f t="shared" si="1"/>
        <v>5.0999999999999997E-2</v>
      </c>
      <c r="S17" s="906"/>
      <c r="T17" s="904">
        <f t="shared" si="2"/>
        <v>0</v>
      </c>
      <c r="U17" s="905">
        <v>21</v>
      </c>
      <c r="V17" s="905">
        <f t="shared" si="3"/>
        <v>0</v>
      </c>
      <c r="W17" s="905">
        <f t="shared" si="4"/>
        <v>0</v>
      </c>
      <c r="X17" s="902"/>
      <c r="Y17" s="901" t="s">
        <v>3796</v>
      </c>
      <c r="Z17" s="901" t="s">
        <v>3374</v>
      </c>
    </row>
    <row r="18" spans="6:26" s="898" customFormat="1" ht="24" outlineLevel="2">
      <c r="F18" s="899">
        <v>10</v>
      </c>
      <c r="G18" s="900" t="s">
        <v>3013</v>
      </c>
      <c r="H18" s="901" t="s">
        <v>3733</v>
      </c>
      <c r="I18" s="901"/>
      <c r="J18" s="902" t="s">
        <v>3734</v>
      </c>
      <c r="K18" s="900" t="s">
        <v>194</v>
      </c>
      <c r="L18" s="903">
        <v>1</v>
      </c>
      <c r="M18" s="904">
        <v>0</v>
      </c>
      <c r="N18" s="903">
        <f t="shared" si="0"/>
        <v>1</v>
      </c>
      <c r="O18" s="811"/>
      <c r="P18" s="905">
        <f t="shared" si="5"/>
        <v>0</v>
      </c>
      <c r="Q18" s="906">
        <v>0.06</v>
      </c>
      <c r="R18" s="904">
        <f t="shared" si="1"/>
        <v>0.06</v>
      </c>
      <c r="S18" s="906"/>
      <c r="T18" s="904">
        <f t="shared" si="2"/>
        <v>0</v>
      </c>
      <c r="U18" s="905">
        <v>21</v>
      </c>
      <c r="V18" s="905">
        <f t="shared" si="3"/>
        <v>0</v>
      </c>
      <c r="W18" s="905">
        <f t="shared" si="4"/>
        <v>0</v>
      </c>
      <c r="X18" s="902"/>
      <c r="Y18" s="901" t="s">
        <v>3796</v>
      </c>
      <c r="Z18" s="901" t="s">
        <v>3374</v>
      </c>
    </row>
    <row r="19" spans="6:26" s="898" customFormat="1" ht="24" outlineLevel="2">
      <c r="F19" s="899">
        <v>11</v>
      </c>
      <c r="G19" s="900" t="s">
        <v>3013</v>
      </c>
      <c r="H19" s="901" t="s">
        <v>3735</v>
      </c>
      <c r="I19" s="901"/>
      <c r="J19" s="902" t="s">
        <v>3800</v>
      </c>
      <c r="K19" s="900" t="s">
        <v>194</v>
      </c>
      <c r="L19" s="903">
        <v>1</v>
      </c>
      <c r="M19" s="904">
        <v>0</v>
      </c>
      <c r="N19" s="903">
        <f t="shared" si="0"/>
        <v>1</v>
      </c>
      <c r="O19" s="811"/>
      <c r="P19" s="905">
        <f t="shared" si="5"/>
        <v>0</v>
      </c>
      <c r="Q19" s="906">
        <v>1.5</v>
      </c>
      <c r="R19" s="904">
        <f t="shared" si="1"/>
        <v>1.5</v>
      </c>
      <c r="S19" s="906"/>
      <c r="T19" s="904">
        <f t="shared" si="2"/>
        <v>0</v>
      </c>
      <c r="U19" s="905">
        <v>21</v>
      </c>
      <c r="V19" s="905">
        <f t="shared" si="3"/>
        <v>0</v>
      </c>
      <c r="W19" s="905">
        <f t="shared" si="4"/>
        <v>0</v>
      </c>
      <c r="X19" s="902"/>
      <c r="Y19" s="901" t="s">
        <v>3796</v>
      </c>
      <c r="Z19" s="901" t="s">
        <v>3374</v>
      </c>
    </row>
    <row r="20" spans="6:26" s="898" customFormat="1" ht="24" outlineLevel="2">
      <c r="F20" s="899">
        <v>12</v>
      </c>
      <c r="G20" s="900" t="s">
        <v>3013</v>
      </c>
      <c r="H20" s="901" t="s">
        <v>3741</v>
      </c>
      <c r="I20" s="901"/>
      <c r="J20" s="902" t="s">
        <v>3742</v>
      </c>
      <c r="K20" s="900" t="s">
        <v>194</v>
      </c>
      <c r="L20" s="903">
        <v>1</v>
      </c>
      <c r="M20" s="904">
        <v>0</v>
      </c>
      <c r="N20" s="903">
        <f t="shared" si="0"/>
        <v>1</v>
      </c>
      <c r="O20" s="811"/>
      <c r="P20" s="905">
        <f t="shared" si="5"/>
        <v>0</v>
      </c>
      <c r="Q20" s="906">
        <v>0.17100000000000001</v>
      </c>
      <c r="R20" s="904">
        <f t="shared" si="1"/>
        <v>0.17100000000000001</v>
      </c>
      <c r="S20" s="906"/>
      <c r="T20" s="904">
        <f t="shared" si="2"/>
        <v>0</v>
      </c>
      <c r="U20" s="905">
        <v>21</v>
      </c>
      <c r="V20" s="905">
        <f t="shared" si="3"/>
        <v>0</v>
      </c>
      <c r="W20" s="905">
        <f t="shared" si="4"/>
        <v>0</v>
      </c>
      <c r="X20" s="902"/>
      <c r="Y20" s="901" t="s">
        <v>3796</v>
      </c>
      <c r="Z20" s="901" t="s">
        <v>3374</v>
      </c>
    </row>
    <row r="21" spans="6:26" s="898" customFormat="1" ht="12" outlineLevel="2">
      <c r="F21" s="899">
        <v>13</v>
      </c>
      <c r="G21" s="900" t="s">
        <v>3013</v>
      </c>
      <c r="H21" s="901" t="s">
        <v>3743</v>
      </c>
      <c r="I21" s="901"/>
      <c r="J21" s="902" t="s">
        <v>3744</v>
      </c>
      <c r="K21" s="900" t="s">
        <v>194</v>
      </c>
      <c r="L21" s="903">
        <v>1</v>
      </c>
      <c r="M21" s="904">
        <v>0</v>
      </c>
      <c r="N21" s="903">
        <f t="shared" si="0"/>
        <v>1</v>
      </c>
      <c r="O21" s="811"/>
      <c r="P21" s="905">
        <f t="shared" si="5"/>
        <v>0</v>
      </c>
      <c r="Q21" s="906"/>
      <c r="R21" s="904">
        <f t="shared" si="1"/>
        <v>0</v>
      </c>
      <c r="S21" s="906"/>
      <c r="T21" s="904">
        <f t="shared" si="2"/>
        <v>0</v>
      </c>
      <c r="U21" s="905">
        <v>21</v>
      </c>
      <c r="V21" s="905">
        <f t="shared" si="3"/>
        <v>0</v>
      </c>
      <c r="W21" s="905">
        <f t="shared" si="4"/>
        <v>0</v>
      </c>
      <c r="X21" s="902"/>
      <c r="Y21" s="901" t="s">
        <v>3796</v>
      </c>
      <c r="Z21" s="901" t="s">
        <v>3374</v>
      </c>
    </row>
    <row r="22" spans="6:26" outlineLevel="2"/>
    <row r="23" spans="6:26" s="889" customFormat="1" ht="16.5" customHeight="1" outlineLevel="1">
      <c r="F23" s="890"/>
      <c r="G23" s="874"/>
      <c r="H23" s="891"/>
      <c r="I23" s="891"/>
      <c r="J23" s="891" t="s">
        <v>3007</v>
      </c>
      <c r="K23" s="874"/>
      <c r="L23" s="892"/>
      <c r="M23" s="893"/>
      <c r="N23" s="892"/>
      <c r="O23" s="893"/>
      <c r="P23" s="894">
        <f>SUBTOTAL(9,P24:P27)</f>
        <v>0</v>
      </c>
      <c r="Q23" s="895"/>
      <c r="R23" s="896">
        <f>SUBTOTAL(9,R24:R27)</f>
        <v>0</v>
      </c>
      <c r="S23" s="893"/>
      <c r="T23" s="896">
        <f>SUBTOTAL(9,T24:T27)</f>
        <v>0</v>
      </c>
      <c r="U23" s="893"/>
      <c r="V23" s="894">
        <f>SUBTOTAL(9,V24:V27)</f>
        <v>0</v>
      </c>
      <c r="W23" s="894">
        <f>SUBTOTAL(9,W24:W27)</f>
        <v>0</v>
      </c>
      <c r="X23" s="897"/>
      <c r="Y23" s="875"/>
      <c r="Z23" s="875"/>
    </row>
    <row r="24" spans="6:26" s="898" customFormat="1" ht="12" outlineLevel="2">
      <c r="F24" s="899">
        <v>14</v>
      </c>
      <c r="G24" s="900" t="s">
        <v>3013</v>
      </c>
      <c r="H24" s="901" t="s">
        <v>3663</v>
      </c>
      <c r="I24" s="901"/>
      <c r="J24" s="902" t="s">
        <v>3664</v>
      </c>
      <c r="K24" s="900" t="s">
        <v>2989</v>
      </c>
      <c r="L24" s="903">
        <v>3</v>
      </c>
      <c r="M24" s="904">
        <v>0</v>
      </c>
      <c r="N24" s="903">
        <f>L24*(1+M24/100)</f>
        <v>3</v>
      </c>
      <c r="O24" s="811"/>
      <c r="P24" s="905">
        <f t="shared" ref="P24:P26" si="6">ROUND(N24*O24,2)</f>
        <v>0</v>
      </c>
      <c r="Q24" s="906"/>
      <c r="R24" s="904">
        <f>N24*Q24</f>
        <v>0</v>
      </c>
      <c r="S24" s="906"/>
      <c r="T24" s="904">
        <f>N24*S24</f>
        <v>0</v>
      </c>
      <c r="U24" s="905">
        <v>21</v>
      </c>
      <c r="V24" s="905">
        <f>P24*(U24/100)</f>
        <v>0</v>
      </c>
      <c r="W24" s="905">
        <f>P24+V24</f>
        <v>0</v>
      </c>
      <c r="X24" s="902"/>
      <c r="Y24" s="901" t="s">
        <v>3796</v>
      </c>
      <c r="Z24" s="901" t="s">
        <v>3017</v>
      </c>
    </row>
    <row r="25" spans="6:26" s="898" customFormat="1" ht="12" outlineLevel="2">
      <c r="F25" s="899">
        <v>15</v>
      </c>
      <c r="G25" s="900" t="s">
        <v>3013</v>
      </c>
      <c r="H25" s="901" t="s">
        <v>3665</v>
      </c>
      <c r="I25" s="901"/>
      <c r="J25" s="902" t="s">
        <v>3666</v>
      </c>
      <c r="K25" s="900" t="s">
        <v>2989</v>
      </c>
      <c r="L25" s="903">
        <v>8</v>
      </c>
      <c r="M25" s="904">
        <v>0</v>
      </c>
      <c r="N25" s="903">
        <f>L25*(1+M25/100)</f>
        <v>8</v>
      </c>
      <c r="O25" s="811"/>
      <c r="P25" s="905">
        <f t="shared" si="6"/>
        <v>0</v>
      </c>
      <c r="Q25" s="906"/>
      <c r="R25" s="904">
        <f>N25*Q25</f>
        <v>0</v>
      </c>
      <c r="S25" s="906"/>
      <c r="T25" s="904">
        <f>N25*S25</f>
        <v>0</v>
      </c>
      <c r="U25" s="905">
        <v>21</v>
      </c>
      <c r="V25" s="905">
        <f>P25*(U25/100)</f>
        <v>0</v>
      </c>
      <c r="W25" s="905">
        <f>P25+V25</f>
        <v>0</v>
      </c>
      <c r="X25" s="902"/>
      <c r="Y25" s="901" t="s">
        <v>3796</v>
      </c>
      <c r="Z25" s="901" t="s">
        <v>3017</v>
      </c>
    </row>
    <row r="26" spans="6:26" s="898" customFormat="1" ht="12" outlineLevel="2">
      <c r="F26" s="899">
        <v>16</v>
      </c>
      <c r="G26" s="900" t="s">
        <v>3013</v>
      </c>
      <c r="H26" s="901" t="s">
        <v>3667</v>
      </c>
      <c r="I26" s="901"/>
      <c r="J26" s="902" t="s">
        <v>3668</v>
      </c>
      <c r="K26" s="900" t="s">
        <v>2989</v>
      </c>
      <c r="L26" s="903">
        <v>8</v>
      </c>
      <c r="M26" s="904">
        <v>0</v>
      </c>
      <c r="N26" s="903">
        <f>L26*(1+M26/100)</f>
        <v>8</v>
      </c>
      <c r="O26" s="811"/>
      <c r="P26" s="905">
        <f t="shared" si="6"/>
        <v>0</v>
      </c>
      <c r="Q26" s="906"/>
      <c r="R26" s="904">
        <f>N26*Q26</f>
        <v>0</v>
      </c>
      <c r="S26" s="906"/>
      <c r="T26" s="904">
        <f>N26*S26</f>
        <v>0</v>
      </c>
      <c r="U26" s="905">
        <v>21</v>
      </c>
      <c r="V26" s="905">
        <f>P26*(U26/100)</f>
        <v>0</v>
      </c>
      <c r="W26" s="905">
        <f>P26+V26</f>
        <v>0</v>
      </c>
      <c r="X26" s="902"/>
      <c r="Y26" s="901" t="s">
        <v>3796</v>
      </c>
      <c r="Z26" s="901" t="s">
        <v>3017</v>
      </c>
    </row>
    <row r="27" spans="6:26" outlineLevel="2">
      <c r="P27" s="905"/>
    </row>
    <row r="28" spans="6:26" s="889" customFormat="1" ht="16.5" customHeight="1" outlineLevel="1">
      <c r="F28" s="890"/>
      <c r="G28" s="874"/>
      <c r="H28" s="891"/>
      <c r="I28" s="891"/>
      <c r="J28" s="891" t="s">
        <v>3425</v>
      </c>
      <c r="K28" s="874"/>
      <c r="L28" s="892"/>
      <c r="M28" s="893"/>
      <c r="N28" s="892"/>
      <c r="O28" s="893"/>
      <c r="P28" s="894">
        <f>SUBTOTAL(9,P29:P30)</f>
        <v>0</v>
      </c>
      <c r="Q28" s="895"/>
      <c r="R28" s="896">
        <f>SUBTOTAL(9,R29:R30)</f>
        <v>0</v>
      </c>
      <c r="S28" s="893"/>
      <c r="T28" s="896">
        <f>SUBTOTAL(9,T29:T30)</f>
        <v>0</v>
      </c>
      <c r="U28" s="893"/>
      <c r="V28" s="894">
        <f>SUBTOTAL(9,V29:V30)</f>
        <v>0</v>
      </c>
      <c r="W28" s="894">
        <f>SUBTOTAL(9,W29:W30)</f>
        <v>0</v>
      </c>
      <c r="X28" s="897"/>
      <c r="Y28" s="875"/>
      <c r="Z28" s="875"/>
    </row>
    <row r="29" spans="6:26" s="898" customFormat="1" ht="24" outlineLevel="2">
      <c r="F29" s="899">
        <v>17</v>
      </c>
      <c r="G29" s="900" t="s">
        <v>3029</v>
      </c>
      <c r="H29" s="901" t="s">
        <v>3426</v>
      </c>
      <c r="I29" s="901" t="s">
        <v>3427</v>
      </c>
      <c r="J29" s="902" t="s">
        <v>3428</v>
      </c>
      <c r="K29" s="900" t="s">
        <v>422</v>
      </c>
      <c r="L29" s="903">
        <v>53.440719999999999</v>
      </c>
      <c r="M29" s="904">
        <v>0</v>
      </c>
      <c r="N29" s="903">
        <f>L29*(1+M29/100)</f>
        <v>53.440719999999999</v>
      </c>
      <c r="O29" s="811"/>
      <c r="P29" s="905">
        <f t="shared" ref="P29" si="7">ROUND(N29*O29,2)</f>
        <v>0</v>
      </c>
      <c r="Q29" s="906"/>
      <c r="R29" s="904">
        <f>N29*Q29</f>
        <v>0</v>
      </c>
      <c r="S29" s="906"/>
      <c r="T29" s="904">
        <f>N29*S29</f>
        <v>0</v>
      </c>
      <c r="U29" s="905">
        <v>21</v>
      </c>
      <c r="V29" s="905">
        <f>P29*(U29/100)</f>
        <v>0</v>
      </c>
      <c r="W29" s="905">
        <f>P29+V29</f>
        <v>0</v>
      </c>
      <c r="X29" s="902"/>
      <c r="Y29" s="901" t="s">
        <v>3796</v>
      </c>
      <c r="Z29" s="901" t="s">
        <v>3429</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8" activePane="bottomLeft" state="frozen"/>
      <selection pane="bottomLeft" activeCell="V38" sqref="V38"/>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0" style="935" hidden="1" customWidth="1"/>
    <col min="19" max="19" width="8.1640625" style="935" hidden="1" customWidth="1"/>
    <col min="20" max="20" width="29.6640625" style="935" hidden="1" customWidth="1"/>
    <col min="21" max="21" width="16.33203125" style="935"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6" width="0" style="935" hidden="1" customWidth="1"/>
    <col min="67" max="16384" width="9.33203125" style="935"/>
  </cols>
  <sheetData>
    <row r="1" spans="1:70" ht="21.75" customHeight="1">
      <c r="A1" s="71"/>
      <c r="B1" s="4"/>
      <c r="C1" s="4"/>
      <c r="D1" s="5" t="s">
        <v>1</v>
      </c>
      <c r="E1" s="4"/>
      <c r="F1" s="934" t="s">
        <v>120</v>
      </c>
      <c r="G1" s="984" t="s">
        <v>121</v>
      </c>
      <c r="H1" s="984"/>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89" t="s">
        <v>2662</v>
      </c>
      <c r="F9" s="990"/>
      <c r="G9" s="990"/>
      <c r="H9" s="990"/>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78" t="s">
        <v>5</v>
      </c>
      <c r="F24" s="978"/>
      <c r="G24" s="978"/>
      <c r="H24" s="978"/>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ROUND(J82,2)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ROUND(SUM(BE82:BE123), 2)</f>
        <v>0</v>
      </c>
      <c r="G30" s="937"/>
      <c r="H30" s="937"/>
      <c r="I30" s="223">
        <v>0.21</v>
      </c>
      <c r="J30" s="222">
        <f>ROUND(ROUND((SUM(BE82:BE123)), 2)*I30, 2)</f>
        <v>0</v>
      </c>
      <c r="K30" s="209"/>
    </row>
    <row r="31" spans="2:11" s="933" customFormat="1" ht="14.45" customHeight="1">
      <c r="B31" s="207"/>
      <c r="C31" s="937"/>
      <c r="D31" s="937"/>
      <c r="E31" s="221" t="s">
        <v>40</v>
      </c>
      <c r="F31" s="222">
        <f>ROUND(SUM(BF82:BF123), 2)</f>
        <v>0</v>
      </c>
      <c r="G31" s="937"/>
      <c r="H31" s="937"/>
      <c r="I31" s="223">
        <v>0.15</v>
      </c>
      <c r="J31" s="222">
        <f>ROUND(ROUND((SUM(BF82:BF123)), 2)*I31, 2)</f>
        <v>0</v>
      </c>
      <c r="K31" s="209"/>
    </row>
    <row r="32" spans="2:11" s="933" customFormat="1" ht="14.45" hidden="1" customHeight="1">
      <c r="B32" s="207"/>
      <c r="C32" s="937"/>
      <c r="D32" s="937"/>
      <c r="E32" s="221" t="s">
        <v>41</v>
      </c>
      <c r="F32" s="222">
        <f>ROUND(SUM(BG82:BG123), 2)</f>
        <v>0</v>
      </c>
      <c r="G32" s="937"/>
      <c r="H32" s="937"/>
      <c r="I32" s="223">
        <v>0.21</v>
      </c>
      <c r="J32" s="222">
        <v>0</v>
      </c>
      <c r="K32" s="209"/>
    </row>
    <row r="33" spans="2:11" s="933" customFormat="1" ht="14.45" hidden="1" customHeight="1">
      <c r="B33" s="207"/>
      <c r="C33" s="937"/>
      <c r="D33" s="937"/>
      <c r="E33" s="221" t="s">
        <v>42</v>
      </c>
      <c r="F33" s="222">
        <f>ROUND(SUM(BH82:BH123), 2)</f>
        <v>0</v>
      </c>
      <c r="G33" s="937"/>
      <c r="H33" s="937"/>
      <c r="I33" s="223">
        <v>0.15</v>
      </c>
      <c r="J33" s="222">
        <v>0</v>
      </c>
      <c r="K33" s="209"/>
    </row>
    <row r="34" spans="2:11" s="933" customFormat="1" ht="14.45" hidden="1" customHeight="1">
      <c r="B34" s="207"/>
      <c r="C34" s="937"/>
      <c r="D34" s="937"/>
      <c r="E34" s="221" t="s">
        <v>43</v>
      </c>
      <c r="F34" s="222">
        <f>ROUND(SUM(BI82:BI123),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7" t="str">
        <f>E7</f>
        <v>Výstavba poloprovozního objektu H2</v>
      </c>
      <c r="F45" s="988"/>
      <c r="G45" s="988"/>
      <c r="H45" s="988"/>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89" t="str">
        <f>E9</f>
        <v>RAV8615 - VON</v>
      </c>
      <c r="F47" s="990"/>
      <c r="G47" s="990"/>
      <c r="H47" s="990"/>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78" t="str">
        <f>E21</f>
        <v>RAVAL projekt v.o.s.</v>
      </c>
      <c r="K51" s="209"/>
    </row>
    <row r="52" spans="2:47" s="933" customFormat="1" ht="14.45" customHeight="1">
      <c r="B52" s="207"/>
      <c r="C52" s="936" t="s">
        <v>28</v>
      </c>
      <c r="D52" s="937"/>
      <c r="E52" s="937"/>
      <c r="F52" s="210" t="str">
        <f>IF(E18="","",E18)</f>
        <v/>
      </c>
      <c r="G52" s="937"/>
      <c r="H52" s="937"/>
      <c r="I52" s="937"/>
      <c r="J52" s="979"/>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J82</f>
        <v>0</v>
      </c>
      <c r="K56" s="209"/>
      <c r="AU56" s="196" t="s">
        <v>132</v>
      </c>
    </row>
    <row r="57" spans="2:47" s="247" customFormat="1" ht="24.95" customHeight="1">
      <c r="B57" s="241"/>
      <c r="C57" s="242"/>
      <c r="D57" s="243" t="s">
        <v>2663</v>
      </c>
      <c r="E57" s="244"/>
      <c r="F57" s="244"/>
      <c r="G57" s="244"/>
      <c r="H57" s="244"/>
      <c r="I57" s="244"/>
      <c r="J57" s="245">
        <f>J83</f>
        <v>0</v>
      </c>
      <c r="K57" s="246"/>
    </row>
    <row r="58" spans="2:47" s="254" customFormat="1" ht="19.899999999999999" customHeight="1">
      <c r="B58" s="248"/>
      <c r="C58" s="249"/>
      <c r="D58" s="250" t="s">
        <v>2664</v>
      </c>
      <c r="E58" s="251"/>
      <c r="F58" s="251"/>
      <c r="G58" s="251"/>
      <c r="H58" s="251"/>
      <c r="I58" s="251"/>
      <c r="J58" s="252">
        <f>J84</f>
        <v>0</v>
      </c>
      <c r="K58" s="253"/>
    </row>
    <row r="59" spans="2:47" s="254" customFormat="1" ht="19.899999999999999" customHeight="1">
      <c r="B59" s="248"/>
      <c r="C59" s="249"/>
      <c r="D59" s="250" t="s">
        <v>2665</v>
      </c>
      <c r="E59" s="251"/>
      <c r="F59" s="251"/>
      <c r="G59" s="251"/>
      <c r="H59" s="251"/>
      <c r="I59" s="251"/>
      <c r="J59" s="252">
        <f>J95</f>
        <v>0</v>
      </c>
      <c r="K59" s="253"/>
    </row>
    <row r="60" spans="2:47" s="254" customFormat="1" ht="19.899999999999999" customHeight="1">
      <c r="B60" s="248"/>
      <c r="C60" s="249"/>
      <c r="D60" s="250" t="s">
        <v>2666</v>
      </c>
      <c r="E60" s="251"/>
      <c r="F60" s="251"/>
      <c r="G60" s="251"/>
      <c r="H60" s="251"/>
      <c r="I60" s="251"/>
      <c r="J60" s="252">
        <f>J108</f>
        <v>0</v>
      </c>
      <c r="K60" s="253"/>
    </row>
    <row r="61" spans="2:47" s="254" customFormat="1" ht="19.899999999999999" customHeight="1">
      <c r="B61" s="248"/>
      <c r="C61" s="249"/>
      <c r="D61" s="250" t="s">
        <v>2667</v>
      </c>
      <c r="E61" s="251"/>
      <c r="F61" s="251"/>
      <c r="G61" s="251"/>
      <c r="H61" s="251"/>
      <c r="I61" s="251"/>
      <c r="J61" s="252">
        <f>J117</f>
        <v>0</v>
      </c>
      <c r="K61" s="253"/>
    </row>
    <row r="62" spans="2:47" s="254" customFormat="1" ht="19.899999999999999" customHeight="1">
      <c r="B62" s="248"/>
      <c r="C62" s="249"/>
      <c r="D62" s="250" t="s">
        <v>2668</v>
      </c>
      <c r="E62" s="251"/>
      <c r="F62" s="251"/>
      <c r="G62" s="251"/>
      <c r="H62" s="251"/>
      <c r="I62" s="251"/>
      <c r="J62" s="252">
        <f>J121</f>
        <v>0</v>
      </c>
      <c r="K62" s="253"/>
    </row>
    <row r="63" spans="2:47" s="933" customFormat="1" ht="21.75" customHeight="1">
      <c r="B63" s="207"/>
      <c r="C63" s="937"/>
      <c r="D63" s="937"/>
      <c r="E63" s="937"/>
      <c r="F63" s="937"/>
      <c r="G63" s="937"/>
      <c r="H63" s="937"/>
      <c r="I63" s="937"/>
      <c r="J63" s="937"/>
      <c r="K63" s="209"/>
    </row>
    <row r="64" spans="2:47" s="933" customFormat="1" ht="6.95" customHeight="1">
      <c r="B64" s="231"/>
      <c r="C64" s="232"/>
      <c r="D64" s="232"/>
      <c r="E64" s="232"/>
      <c r="F64" s="232"/>
      <c r="G64" s="232"/>
      <c r="H64" s="232"/>
      <c r="I64" s="232"/>
      <c r="J64" s="232"/>
      <c r="K64" s="233"/>
    </row>
    <row r="68" spans="2:12" s="933" customFormat="1" ht="6.95" customHeight="1">
      <c r="B68" s="234"/>
      <c r="C68" s="235"/>
      <c r="D68" s="235"/>
      <c r="E68" s="235"/>
      <c r="F68" s="235"/>
      <c r="G68" s="235"/>
      <c r="H68" s="235"/>
      <c r="I68" s="235"/>
      <c r="J68" s="235"/>
      <c r="K68" s="235"/>
      <c r="L68" s="207"/>
    </row>
    <row r="69" spans="2:12" s="933" customFormat="1" ht="36.950000000000003" customHeight="1">
      <c r="B69" s="207"/>
      <c r="C69" s="255" t="s">
        <v>161</v>
      </c>
      <c r="L69" s="207"/>
    </row>
    <row r="70" spans="2:12" s="933" customFormat="1" ht="6.95" customHeight="1">
      <c r="B70" s="207"/>
      <c r="L70" s="207"/>
    </row>
    <row r="71" spans="2:12" s="933" customFormat="1" ht="14.45" customHeight="1">
      <c r="B71" s="207"/>
      <c r="C71" s="932" t="s">
        <v>17</v>
      </c>
      <c r="L71" s="207"/>
    </row>
    <row r="72" spans="2:12" s="933" customFormat="1" ht="16.5" customHeight="1">
      <c r="B72" s="207"/>
      <c r="E72" s="980" t="str">
        <f>E7</f>
        <v>Výstavba poloprovozního objektu H2</v>
      </c>
      <c r="F72" s="981"/>
      <c r="G72" s="981"/>
      <c r="H72" s="981"/>
      <c r="L72" s="207"/>
    </row>
    <row r="73" spans="2:12" s="933" customFormat="1" ht="14.45" customHeight="1">
      <c r="B73" s="207"/>
      <c r="C73" s="932" t="s">
        <v>126</v>
      </c>
      <c r="L73" s="207"/>
    </row>
    <row r="74" spans="2:12" s="933" customFormat="1" ht="17.25" customHeight="1">
      <c r="B74" s="207"/>
      <c r="E74" s="982" t="str">
        <f>E9</f>
        <v>RAV8615 - VON</v>
      </c>
      <c r="F74" s="983"/>
      <c r="G74" s="983"/>
      <c r="H74" s="983"/>
      <c r="L74" s="207"/>
    </row>
    <row r="75" spans="2:12" s="933" customFormat="1" ht="6.95" customHeight="1">
      <c r="B75" s="207"/>
      <c r="L75" s="207"/>
    </row>
    <row r="76" spans="2:12" s="933" customFormat="1" ht="18" customHeight="1">
      <c r="B76" s="207"/>
      <c r="C76" s="932" t="s">
        <v>21</v>
      </c>
      <c r="F76" s="257" t="str">
        <f>F12</f>
        <v xml:space="preserve"> </v>
      </c>
      <c r="I76" s="932" t="s">
        <v>23</v>
      </c>
      <c r="J76" s="258">
        <f>IF(J12="","",J12)</f>
        <v>43090</v>
      </c>
      <c r="L76" s="207"/>
    </row>
    <row r="77" spans="2:12" s="933" customFormat="1" ht="6.95" customHeight="1">
      <c r="B77" s="207"/>
      <c r="L77" s="207"/>
    </row>
    <row r="78" spans="2:12" s="933" customFormat="1" ht="15">
      <c r="B78" s="207"/>
      <c r="C78" s="932" t="s">
        <v>24</v>
      </c>
      <c r="F78" s="257" t="str">
        <f>E15</f>
        <v>Vědeckotechnický park Plzeň a.s.</v>
      </c>
      <c r="I78" s="932" t="s">
        <v>29</v>
      </c>
      <c r="J78" s="257" t="str">
        <f>E21</f>
        <v>RAVAL projekt v.o.s.</v>
      </c>
      <c r="L78" s="207"/>
    </row>
    <row r="79" spans="2:12" s="933" customFormat="1" ht="14.45" customHeight="1">
      <c r="B79" s="207"/>
      <c r="C79" s="932" t="s">
        <v>28</v>
      </c>
      <c r="F79" s="257" t="str">
        <f>IF(E18="","",E18)</f>
        <v/>
      </c>
      <c r="L79" s="207"/>
    </row>
    <row r="80" spans="2:12" s="933"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33"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2669</v>
      </c>
      <c r="F83" s="276" t="s">
        <v>2670</v>
      </c>
      <c r="J83" s="277">
        <f>BK83</f>
        <v>0</v>
      </c>
      <c r="L83" s="273"/>
      <c r="M83" s="278"/>
      <c r="N83" s="279"/>
      <c r="O83" s="279"/>
      <c r="P83" s="280">
        <f>P84+P95+P108+P117+P121</f>
        <v>0</v>
      </c>
      <c r="Q83" s="279"/>
      <c r="R83" s="280">
        <f>R84+R95+R108+R117+R121</f>
        <v>0</v>
      </c>
      <c r="S83" s="279"/>
      <c r="T83" s="281">
        <f>T84+T95+T108+T117+T121</f>
        <v>0</v>
      </c>
      <c r="AR83" s="275" t="s">
        <v>206</v>
      </c>
      <c r="AT83" s="282" t="s">
        <v>67</v>
      </c>
      <c r="AU83" s="282" t="s">
        <v>68</v>
      </c>
      <c r="AY83" s="275" t="s">
        <v>177</v>
      </c>
      <c r="BK83" s="283">
        <f>BK84+BK95+BK108+BK117+BK121</f>
        <v>0</v>
      </c>
    </row>
    <row r="84" spans="2:65" s="274" customFormat="1" ht="19.899999999999999" customHeight="1">
      <c r="B84" s="273"/>
      <c r="D84" s="275" t="s">
        <v>67</v>
      </c>
      <c r="E84" s="284" t="s">
        <v>2671</v>
      </c>
      <c r="F84" s="284" t="s">
        <v>2672</v>
      </c>
      <c r="J84" s="285">
        <f>BK84</f>
        <v>0</v>
      </c>
      <c r="L84" s="273"/>
      <c r="M84" s="278"/>
      <c r="N84" s="279"/>
      <c r="O84" s="279"/>
      <c r="P84" s="280">
        <f>SUM(P85:P94)</f>
        <v>0</v>
      </c>
      <c r="Q84" s="279"/>
      <c r="R84" s="280">
        <f>SUM(R85:R94)</f>
        <v>0</v>
      </c>
      <c r="S84" s="279"/>
      <c r="T84" s="281">
        <f>SUM(T85:T94)</f>
        <v>0</v>
      </c>
      <c r="AR84" s="275" t="s">
        <v>206</v>
      </c>
      <c r="AT84" s="282" t="s">
        <v>67</v>
      </c>
      <c r="AU84" s="282" t="s">
        <v>75</v>
      </c>
      <c r="AY84" s="275" t="s">
        <v>177</v>
      </c>
      <c r="BK84" s="283">
        <f>SUM(BK85:BK94)</f>
        <v>0</v>
      </c>
    </row>
    <row r="85" spans="2:65" s="933" customFormat="1" ht="16.5" customHeight="1">
      <c r="B85" s="207"/>
      <c r="C85" s="286" t="s">
        <v>75</v>
      </c>
      <c r="D85" s="286" t="s">
        <v>179</v>
      </c>
      <c r="E85" s="287" t="s">
        <v>2673</v>
      </c>
      <c r="F85" s="288" t="s">
        <v>2674</v>
      </c>
      <c r="G85" s="289" t="s">
        <v>194</v>
      </c>
      <c r="H85" s="290">
        <v>1</v>
      </c>
      <c r="I85" s="926"/>
      <c r="J85" s="291">
        <f t="shared" ref="J85:J94" si="0">ROUND(I85*H85,2)</f>
        <v>0</v>
      </c>
      <c r="K85" s="288" t="s">
        <v>183</v>
      </c>
      <c r="L85" s="207"/>
      <c r="M85" s="292" t="s">
        <v>5</v>
      </c>
      <c r="N85" s="293" t="s">
        <v>39</v>
      </c>
      <c r="O85" s="294">
        <v>0</v>
      </c>
      <c r="P85" s="294">
        <f t="shared" ref="P85:P94" si="1">O85*H85</f>
        <v>0</v>
      </c>
      <c r="Q85" s="294">
        <v>0</v>
      </c>
      <c r="R85" s="294">
        <f t="shared" ref="R85:R94" si="2">Q85*H85</f>
        <v>0</v>
      </c>
      <c r="S85" s="294">
        <v>0</v>
      </c>
      <c r="T85" s="295">
        <f t="shared" ref="T85:T94" si="3">S85*H85</f>
        <v>0</v>
      </c>
      <c r="AR85" s="196" t="s">
        <v>2675</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2675</v>
      </c>
      <c r="BM85" s="196" t="s">
        <v>2676</v>
      </c>
    </row>
    <row r="86" spans="2:65" s="933" customFormat="1" ht="40.5">
      <c r="B86" s="207"/>
      <c r="C86" s="286" t="s">
        <v>77</v>
      </c>
      <c r="D86" s="286" t="s">
        <v>179</v>
      </c>
      <c r="E86" s="287" t="s">
        <v>4865</v>
      </c>
      <c r="F86" s="288" t="s">
        <v>4866</v>
      </c>
      <c r="G86" s="289" t="s">
        <v>194</v>
      </c>
      <c r="H86" s="290">
        <v>1</v>
      </c>
      <c r="I86" s="926"/>
      <c r="J86" s="291">
        <f t="shared" si="0"/>
        <v>0</v>
      </c>
      <c r="K86" s="288" t="s">
        <v>183</v>
      </c>
      <c r="L86" s="207"/>
      <c r="M86" s="292" t="s">
        <v>5</v>
      </c>
      <c r="N86" s="293" t="s">
        <v>39</v>
      </c>
      <c r="O86" s="294">
        <v>0</v>
      </c>
      <c r="P86" s="294">
        <f t="shared" si="1"/>
        <v>0</v>
      </c>
      <c r="Q86" s="294">
        <v>0</v>
      </c>
      <c r="R86" s="294">
        <f t="shared" si="2"/>
        <v>0</v>
      </c>
      <c r="S86" s="294">
        <v>0</v>
      </c>
      <c r="T86" s="295">
        <f t="shared" si="3"/>
        <v>0</v>
      </c>
      <c r="AR86" s="196" t="s">
        <v>2675</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2675</v>
      </c>
      <c r="BM86" s="196" t="s">
        <v>2679</v>
      </c>
    </row>
    <row r="87" spans="2:65" s="933" customFormat="1" ht="16.5" customHeight="1">
      <c r="B87" s="207"/>
      <c r="C87" s="286">
        <v>3</v>
      </c>
      <c r="D87" s="286" t="s">
        <v>179</v>
      </c>
      <c r="E87" s="287" t="s">
        <v>2677</v>
      </c>
      <c r="F87" s="288" t="s">
        <v>2678</v>
      </c>
      <c r="G87" s="289" t="s">
        <v>194</v>
      </c>
      <c r="H87" s="290">
        <v>1</v>
      </c>
      <c r="I87" s="926"/>
      <c r="J87" s="291">
        <f t="shared" si="0"/>
        <v>0</v>
      </c>
      <c r="K87" s="288" t="s">
        <v>183</v>
      </c>
      <c r="L87" s="207"/>
      <c r="M87" s="292" t="s">
        <v>5</v>
      </c>
      <c r="N87" s="293" t="s">
        <v>39</v>
      </c>
      <c r="O87" s="294">
        <v>0</v>
      </c>
      <c r="P87" s="294">
        <f t="shared" si="1"/>
        <v>0</v>
      </c>
      <c r="Q87" s="294">
        <v>0</v>
      </c>
      <c r="R87" s="294">
        <f t="shared" si="2"/>
        <v>0</v>
      </c>
      <c r="S87" s="294">
        <v>0</v>
      </c>
      <c r="T87" s="295">
        <f t="shared" si="3"/>
        <v>0</v>
      </c>
      <c r="AR87" s="196" t="s">
        <v>2675</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2675</v>
      </c>
      <c r="BM87" s="196" t="s">
        <v>2679</v>
      </c>
    </row>
    <row r="88" spans="2:65" s="933" customFormat="1" ht="16.5" customHeight="1">
      <c r="B88" s="207"/>
      <c r="C88" s="286">
        <v>4</v>
      </c>
      <c r="D88" s="286" t="s">
        <v>179</v>
      </c>
      <c r="E88" s="287" t="s">
        <v>2680</v>
      </c>
      <c r="F88" s="288" t="s">
        <v>2681</v>
      </c>
      <c r="G88" s="289" t="s">
        <v>194</v>
      </c>
      <c r="H88" s="290">
        <v>1</v>
      </c>
      <c r="I88" s="926"/>
      <c r="J88" s="291">
        <f t="shared" si="0"/>
        <v>0</v>
      </c>
      <c r="K88" s="288" t="s">
        <v>5</v>
      </c>
      <c r="L88" s="207"/>
      <c r="M88" s="292" t="s">
        <v>5</v>
      </c>
      <c r="N88" s="293" t="s">
        <v>39</v>
      </c>
      <c r="O88" s="294">
        <v>0</v>
      </c>
      <c r="P88" s="294">
        <f t="shared" si="1"/>
        <v>0</v>
      </c>
      <c r="Q88" s="294">
        <v>0</v>
      </c>
      <c r="R88" s="294">
        <f t="shared" si="2"/>
        <v>0</v>
      </c>
      <c r="S88" s="294">
        <v>0</v>
      </c>
      <c r="T88" s="295">
        <f t="shared" si="3"/>
        <v>0</v>
      </c>
      <c r="AR88" s="196" t="s">
        <v>2675</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2675</v>
      </c>
      <c r="BM88" s="196" t="s">
        <v>2682</v>
      </c>
    </row>
    <row r="89" spans="2:65" s="933" customFormat="1" ht="16.5" customHeight="1">
      <c r="B89" s="207"/>
      <c r="C89" s="286">
        <v>5</v>
      </c>
      <c r="D89" s="286" t="s">
        <v>179</v>
      </c>
      <c r="E89" s="287" t="s">
        <v>2683</v>
      </c>
      <c r="F89" s="288" t="s">
        <v>4867</v>
      </c>
      <c r="G89" s="289" t="s">
        <v>194</v>
      </c>
      <c r="H89" s="290">
        <v>1</v>
      </c>
      <c r="I89" s="926"/>
      <c r="J89" s="291">
        <f t="shared" si="0"/>
        <v>0</v>
      </c>
      <c r="K89" s="288" t="s">
        <v>183</v>
      </c>
      <c r="L89" s="207"/>
      <c r="M89" s="292" t="s">
        <v>5</v>
      </c>
      <c r="N89" s="293" t="s">
        <v>39</v>
      </c>
      <c r="O89" s="294">
        <v>0</v>
      </c>
      <c r="P89" s="294">
        <f t="shared" si="1"/>
        <v>0</v>
      </c>
      <c r="Q89" s="294">
        <v>0</v>
      </c>
      <c r="R89" s="294">
        <f t="shared" si="2"/>
        <v>0</v>
      </c>
      <c r="S89" s="294">
        <v>0</v>
      </c>
      <c r="T89" s="295">
        <f t="shared" si="3"/>
        <v>0</v>
      </c>
      <c r="AR89" s="196" t="s">
        <v>2675</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2675</v>
      </c>
      <c r="BM89" s="196" t="s">
        <v>2684</v>
      </c>
    </row>
    <row r="90" spans="2:65" s="933" customFormat="1" ht="16.5" customHeight="1">
      <c r="B90" s="207"/>
      <c r="C90" s="286">
        <v>6</v>
      </c>
      <c r="D90" s="286" t="s">
        <v>179</v>
      </c>
      <c r="E90" s="287" t="s">
        <v>4868</v>
      </c>
      <c r="F90" s="288" t="s">
        <v>4869</v>
      </c>
      <c r="G90" s="289" t="s">
        <v>194</v>
      </c>
      <c r="H90" s="290">
        <v>1</v>
      </c>
      <c r="I90" s="926"/>
      <c r="J90" s="291">
        <f t="shared" si="0"/>
        <v>0</v>
      </c>
      <c r="K90" s="288"/>
      <c r="L90" s="207"/>
      <c r="M90" s="292" t="s">
        <v>5</v>
      </c>
      <c r="N90" s="293" t="s">
        <v>39</v>
      </c>
      <c r="O90" s="294">
        <v>0</v>
      </c>
      <c r="P90" s="294">
        <f t="shared" si="1"/>
        <v>0</v>
      </c>
      <c r="Q90" s="294">
        <v>0</v>
      </c>
      <c r="R90" s="294">
        <f t="shared" si="2"/>
        <v>0</v>
      </c>
      <c r="S90" s="294">
        <v>0</v>
      </c>
      <c r="T90" s="295">
        <f t="shared" si="3"/>
        <v>0</v>
      </c>
      <c r="AR90" s="196" t="s">
        <v>2675</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2675</v>
      </c>
      <c r="BM90" s="196" t="s">
        <v>2684</v>
      </c>
    </row>
    <row r="91" spans="2:65" s="933" customFormat="1" ht="27">
      <c r="B91" s="207"/>
      <c r="C91" s="286">
        <v>7</v>
      </c>
      <c r="D91" s="286" t="s">
        <v>179</v>
      </c>
      <c r="E91" s="287" t="s">
        <v>4871</v>
      </c>
      <c r="F91" s="288" t="s">
        <v>4870</v>
      </c>
      <c r="G91" s="289" t="s">
        <v>194</v>
      </c>
      <c r="H91" s="290">
        <v>4</v>
      </c>
      <c r="I91" s="926"/>
      <c r="J91" s="291">
        <f t="shared" si="0"/>
        <v>0</v>
      </c>
      <c r="K91" s="288"/>
      <c r="L91" s="207"/>
      <c r="M91" s="292" t="s">
        <v>5</v>
      </c>
      <c r="N91" s="293" t="s">
        <v>39</v>
      </c>
      <c r="O91" s="294">
        <v>0</v>
      </c>
      <c r="P91" s="294">
        <f t="shared" si="1"/>
        <v>0</v>
      </c>
      <c r="Q91" s="294">
        <v>0</v>
      </c>
      <c r="R91" s="294">
        <f t="shared" si="2"/>
        <v>0</v>
      </c>
      <c r="S91" s="294">
        <v>0</v>
      </c>
      <c r="T91" s="295">
        <f t="shared" si="3"/>
        <v>0</v>
      </c>
      <c r="AR91" s="196" t="s">
        <v>2675</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2675</v>
      </c>
      <c r="BM91" s="196" t="s">
        <v>2684</v>
      </c>
    </row>
    <row r="92" spans="2:65" s="933" customFormat="1" ht="16.5" customHeight="1">
      <c r="B92" s="207"/>
      <c r="C92" s="286">
        <v>8</v>
      </c>
      <c r="D92" s="286" t="s">
        <v>179</v>
      </c>
      <c r="E92" s="287" t="s">
        <v>4873</v>
      </c>
      <c r="F92" s="288" t="s">
        <v>4872</v>
      </c>
      <c r="G92" s="289" t="s">
        <v>194</v>
      </c>
      <c r="H92" s="290">
        <v>1</v>
      </c>
      <c r="I92" s="926"/>
      <c r="J92" s="291">
        <f t="shared" si="0"/>
        <v>0</v>
      </c>
      <c r="K92" s="288"/>
      <c r="L92" s="207"/>
      <c r="M92" s="292" t="s">
        <v>5</v>
      </c>
      <c r="N92" s="293" t="s">
        <v>39</v>
      </c>
      <c r="O92" s="294">
        <v>0</v>
      </c>
      <c r="P92" s="294">
        <f t="shared" si="1"/>
        <v>0</v>
      </c>
      <c r="Q92" s="294">
        <v>0</v>
      </c>
      <c r="R92" s="294">
        <f t="shared" si="2"/>
        <v>0</v>
      </c>
      <c r="S92" s="294">
        <v>0</v>
      </c>
      <c r="T92" s="295">
        <f t="shared" si="3"/>
        <v>0</v>
      </c>
      <c r="AR92" s="196" t="s">
        <v>2675</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2675</v>
      </c>
      <c r="BM92" s="196" t="s">
        <v>2684</v>
      </c>
    </row>
    <row r="93" spans="2:65" s="933" customFormat="1" ht="27">
      <c r="B93" s="207"/>
      <c r="C93" s="286">
        <v>9</v>
      </c>
      <c r="D93" s="286" t="s">
        <v>179</v>
      </c>
      <c r="E93" s="287" t="s">
        <v>4875</v>
      </c>
      <c r="F93" s="288" t="s">
        <v>4874</v>
      </c>
      <c r="G93" s="289" t="s">
        <v>194</v>
      </c>
      <c r="H93" s="290">
        <v>1</v>
      </c>
      <c r="I93" s="926"/>
      <c r="J93" s="291">
        <f t="shared" si="0"/>
        <v>0</v>
      </c>
      <c r="K93" s="288"/>
      <c r="L93" s="207"/>
      <c r="M93" s="292" t="s">
        <v>5</v>
      </c>
      <c r="N93" s="293" t="s">
        <v>39</v>
      </c>
      <c r="O93" s="294">
        <v>0</v>
      </c>
      <c r="P93" s="294">
        <f t="shared" si="1"/>
        <v>0</v>
      </c>
      <c r="Q93" s="294">
        <v>0</v>
      </c>
      <c r="R93" s="294">
        <f t="shared" si="2"/>
        <v>0</v>
      </c>
      <c r="S93" s="294">
        <v>0</v>
      </c>
      <c r="T93" s="295">
        <f t="shared" si="3"/>
        <v>0</v>
      </c>
      <c r="AR93" s="196" t="s">
        <v>2675</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2675</v>
      </c>
      <c r="BM93" s="196" t="s">
        <v>2684</v>
      </c>
    </row>
    <row r="94" spans="2:65" s="933" customFormat="1" ht="27">
      <c r="B94" s="207"/>
      <c r="C94" s="286">
        <v>10</v>
      </c>
      <c r="D94" s="286" t="s">
        <v>179</v>
      </c>
      <c r="E94" s="287" t="s">
        <v>4877</v>
      </c>
      <c r="F94" s="288" t="s">
        <v>4876</v>
      </c>
      <c r="G94" s="289" t="s">
        <v>194</v>
      </c>
      <c r="H94" s="290">
        <v>1</v>
      </c>
      <c r="I94" s="926"/>
      <c r="J94" s="291">
        <f t="shared" si="0"/>
        <v>0</v>
      </c>
      <c r="K94" s="288"/>
      <c r="L94" s="207"/>
      <c r="M94" s="292" t="s">
        <v>5</v>
      </c>
      <c r="N94" s="293" t="s">
        <v>39</v>
      </c>
      <c r="O94" s="294">
        <v>0</v>
      </c>
      <c r="P94" s="294">
        <f t="shared" si="1"/>
        <v>0</v>
      </c>
      <c r="Q94" s="294">
        <v>0</v>
      </c>
      <c r="R94" s="294">
        <f t="shared" si="2"/>
        <v>0</v>
      </c>
      <c r="S94" s="294">
        <v>0</v>
      </c>
      <c r="T94" s="295">
        <f t="shared" si="3"/>
        <v>0</v>
      </c>
      <c r="AR94" s="196" t="s">
        <v>2675</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2675</v>
      </c>
      <c r="BM94" s="196" t="s">
        <v>2684</v>
      </c>
    </row>
    <row r="95" spans="2:65" s="274" customFormat="1" ht="29.85" customHeight="1">
      <c r="B95" s="273"/>
      <c r="D95" s="275" t="s">
        <v>67</v>
      </c>
      <c r="E95" s="284" t="s">
        <v>2685</v>
      </c>
      <c r="F95" s="284" t="s">
        <v>2686</v>
      </c>
      <c r="J95" s="285">
        <f>BK95</f>
        <v>0</v>
      </c>
      <c r="L95" s="273"/>
      <c r="M95" s="278"/>
      <c r="N95" s="279"/>
      <c r="O95" s="279"/>
      <c r="P95" s="280">
        <f>SUM(P96:P107)</f>
        <v>0</v>
      </c>
      <c r="Q95" s="279"/>
      <c r="R95" s="280">
        <f>SUM(R96:R107)</f>
        <v>0</v>
      </c>
      <c r="S95" s="279"/>
      <c r="T95" s="281">
        <f>SUM(T96:T107)</f>
        <v>0</v>
      </c>
      <c r="AR95" s="275" t="s">
        <v>206</v>
      </c>
      <c r="AT95" s="282" t="s">
        <v>67</v>
      </c>
      <c r="AU95" s="282" t="s">
        <v>75</v>
      </c>
      <c r="AY95" s="275" t="s">
        <v>177</v>
      </c>
      <c r="BK95" s="283">
        <f>SUM(BK96:BK107)</f>
        <v>0</v>
      </c>
    </row>
    <row r="96" spans="2:65" s="933" customFormat="1" ht="25.5" customHeight="1">
      <c r="B96" s="207"/>
      <c r="C96" s="286">
        <v>11</v>
      </c>
      <c r="D96" s="286" t="s">
        <v>179</v>
      </c>
      <c r="E96" s="287" t="s">
        <v>4879</v>
      </c>
      <c r="F96" s="288" t="s">
        <v>4878</v>
      </c>
      <c r="G96" s="289" t="s">
        <v>194</v>
      </c>
      <c r="H96" s="290">
        <v>1</v>
      </c>
      <c r="I96" s="926"/>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2675</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2675</v>
      </c>
      <c r="BM96" s="196" t="s">
        <v>2689</v>
      </c>
    </row>
    <row r="97" spans="2:65" s="933" customFormat="1" ht="25.5" customHeight="1">
      <c r="B97" s="207"/>
      <c r="C97" s="286">
        <v>12</v>
      </c>
      <c r="D97" s="286" t="s">
        <v>179</v>
      </c>
      <c r="E97" s="287" t="s">
        <v>2687</v>
      </c>
      <c r="F97" s="288" t="s">
        <v>2688</v>
      </c>
      <c r="G97" s="289" t="s">
        <v>194</v>
      </c>
      <c r="H97" s="290">
        <v>1</v>
      </c>
      <c r="I97" s="926"/>
      <c r="J97" s="291">
        <f t="shared" si="10"/>
        <v>0</v>
      </c>
      <c r="K97" s="288" t="s">
        <v>183</v>
      </c>
      <c r="L97" s="207"/>
      <c r="M97" s="292" t="s">
        <v>5</v>
      </c>
      <c r="N97" s="293" t="s">
        <v>39</v>
      </c>
      <c r="O97" s="294">
        <v>0</v>
      </c>
      <c r="P97" s="294">
        <f t="shared" si="11"/>
        <v>0</v>
      </c>
      <c r="Q97" s="294">
        <v>0</v>
      </c>
      <c r="R97" s="294">
        <f t="shared" si="12"/>
        <v>0</v>
      </c>
      <c r="S97" s="294">
        <v>0</v>
      </c>
      <c r="T97" s="295">
        <f t="shared" si="13"/>
        <v>0</v>
      </c>
      <c r="AR97" s="196" t="s">
        <v>2675</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2675</v>
      </c>
      <c r="BM97" s="196" t="s">
        <v>2689</v>
      </c>
    </row>
    <row r="98" spans="2:65" s="933" customFormat="1" ht="27">
      <c r="B98" s="207"/>
      <c r="C98" s="286">
        <v>13</v>
      </c>
      <c r="D98" s="286" t="s">
        <v>179</v>
      </c>
      <c r="E98" s="287" t="s">
        <v>4881</v>
      </c>
      <c r="F98" s="288" t="s">
        <v>4880</v>
      </c>
      <c r="G98" s="289" t="s">
        <v>194</v>
      </c>
      <c r="H98" s="290">
        <v>1</v>
      </c>
      <c r="I98" s="926"/>
      <c r="J98" s="291">
        <f t="shared" si="10"/>
        <v>0</v>
      </c>
      <c r="K98" s="288"/>
      <c r="L98" s="207"/>
      <c r="M98" s="292" t="s">
        <v>5</v>
      </c>
      <c r="N98" s="293" t="s">
        <v>39</v>
      </c>
      <c r="O98" s="294">
        <v>0</v>
      </c>
      <c r="P98" s="294">
        <f t="shared" si="11"/>
        <v>0</v>
      </c>
      <c r="Q98" s="294">
        <v>0</v>
      </c>
      <c r="R98" s="294">
        <f t="shared" si="12"/>
        <v>0</v>
      </c>
      <c r="S98" s="294">
        <v>0</v>
      </c>
      <c r="T98" s="295">
        <f t="shared" si="13"/>
        <v>0</v>
      </c>
      <c r="AR98" s="196" t="s">
        <v>2675</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2675</v>
      </c>
      <c r="BM98" s="196" t="s">
        <v>2690</v>
      </c>
    </row>
    <row r="99" spans="2:65" s="933" customFormat="1" ht="16.5" customHeight="1">
      <c r="B99" s="207"/>
      <c r="C99" s="286">
        <v>14</v>
      </c>
      <c r="D99" s="286" t="s">
        <v>179</v>
      </c>
      <c r="E99" s="287" t="s">
        <v>4882</v>
      </c>
      <c r="F99" s="288" t="s">
        <v>4883</v>
      </c>
      <c r="G99" s="289" t="s">
        <v>194</v>
      </c>
      <c r="H99" s="290">
        <v>1</v>
      </c>
      <c r="I99" s="926"/>
      <c r="J99" s="291">
        <f t="shared" si="10"/>
        <v>0</v>
      </c>
      <c r="K99" s="288"/>
      <c r="L99" s="207"/>
      <c r="M99" s="292" t="s">
        <v>5</v>
      </c>
      <c r="N99" s="293" t="s">
        <v>39</v>
      </c>
      <c r="O99" s="294">
        <v>0</v>
      </c>
      <c r="P99" s="294">
        <f t="shared" si="11"/>
        <v>0</v>
      </c>
      <c r="Q99" s="294">
        <v>0</v>
      </c>
      <c r="R99" s="294">
        <f t="shared" si="12"/>
        <v>0</v>
      </c>
      <c r="S99" s="294">
        <v>0</v>
      </c>
      <c r="T99" s="295">
        <f t="shared" si="13"/>
        <v>0</v>
      </c>
      <c r="AR99" s="196" t="s">
        <v>2675</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2675</v>
      </c>
      <c r="BM99" s="196" t="s">
        <v>2690</v>
      </c>
    </row>
    <row r="100" spans="2:65" s="933" customFormat="1" ht="16.5" customHeight="1">
      <c r="B100" s="207"/>
      <c r="C100" s="286">
        <v>15</v>
      </c>
      <c r="D100" s="286" t="s">
        <v>179</v>
      </c>
      <c r="E100" s="287" t="s">
        <v>4884</v>
      </c>
      <c r="F100" s="288" t="s">
        <v>4885</v>
      </c>
      <c r="G100" s="289" t="s">
        <v>194</v>
      </c>
      <c r="H100" s="290">
        <v>1</v>
      </c>
      <c r="I100" s="926"/>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2675</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2675</v>
      </c>
      <c r="BM100" s="196" t="s">
        <v>2690</v>
      </c>
    </row>
    <row r="101" spans="2:65" s="933" customFormat="1" ht="27">
      <c r="B101" s="207"/>
      <c r="C101" s="286">
        <v>16</v>
      </c>
      <c r="D101" s="286" t="s">
        <v>179</v>
      </c>
      <c r="E101" s="287" t="s">
        <v>4886</v>
      </c>
      <c r="F101" s="288" t="s">
        <v>4887</v>
      </c>
      <c r="G101" s="289" t="s">
        <v>194</v>
      </c>
      <c r="H101" s="290">
        <v>1</v>
      </c>
      <c r="I101" s="926"/>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2675</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2675</v>
      </c>
      <c r="BM101" s="196" t="s">
        <v>2690</v>
      </c>
    </row>
    <row r="102" spans="2:65" s="933" customFormat="1" ht="27">
      <c r="B102" s="207"/>
      <c r="C102" s="286">
        <v>17</v>
      </c>
      <c r="D102" s="286" t="s">
        <v>179</v>
      </c>
      <c r="E102" s="287" t="s">
        <v>4888</v>
      </c>
      <c r="F102" s="288" t="s">
        <v>4889</v>
      </c>
      <c r="G102" s="289" t="s">
        <v>194</v>
      </c>
      <c r="H102" s="290">
        <v>1</v>
      </c>
      <c r="I102" s="926"/>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2675</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2675</v>
      </c>
      <c r="BM102" s="196" t="s">
        <v>2690</v>
      </c>
    </row>
    <row r="103" spans="2:65" s="933" customFormat="1" ht="27">
      <c r="B103" s="207"/>
      <c r="C103" s="286">
        <v>18</v>
      </c>
      <c r="D103" s="286" t="s">
        <v>179</v>
      </c>
      <c r="E103" s="287" t="s">
        <v>4890</v>
      </c>
      <c r="F103" s="288" t="s">
        <v>4891</v>
      </c>
      <c r="G103" s="289" t="s">
        <v>194</v>
      </c>
      <c r="H103" s="290">
        <v>1</v>
      </c>
      <c r="I103" s="926"/>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2675</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2675</v>
      </c>
      <c r="BM103" s="196" t="s">
        <v>2690</v>
      </c>
    </row>
    <row r="104" spans="2:65" s="933" customFormat="1" ht="16.5" customHeight="1">
      <c r="B104" s="207"/>
      <c r="C104" s="286">
        <v>19</v>
      </c>
      <c r="D104" s="286" t="s">
        <v>179</v>
      </c>
      <c r="E104" s="287" t="s">
        <v>4892</v>
      </c>
      <c r="F104" s="288" t="s">
        <v>4893</v>
      </c>
      <c r="G104" s="289" t="s">
        <v>194</v>
      </c>
      <c r="H104" s="290">
        <v>1</v>
      </c>
      <c r="I104" s="926"/>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2675</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2675</v>
      </c>
      <c r="BM104" s="196" t="s">
        <v>2690</v>
      </c>
    </row>
    <row r="105" spans="2:65" s="933" customFormat="1" ht="16.5" customHeight="1">
      <c r="B105" s="207"/>
      <c r="C105" s="286">
        <v>20</v>
      </c>
      <c r="D105" s="286" t="s">
        <v>179</v>
      </c>
      <c r="E105" s="287" t="s">
        <v>4894</v>
      </c>
      <c r="F105" s="288" t="s">
        <v>4895</v>
      </c>
      <c r="G105" s="289" t="s">
        <v>194</v>
      </c>
      <c r="H105" s="290">
        <v>1</v>
      </c>
      <c r="I105" s="926"/>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2675</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2675</v>
      </c>
      <c r="BM105" s="196" t="s">
        <v>2690</v>
      </c>
    </row>
    <row r="106" spans="2:65" s="933" customFormat="1" ht="40.5">
      <c r="B106" s="207"/>
      <c r="C106" s="286">
        <v>21</v>
      </c>
      <c r="D106" s="286" t="s">
        <v>179</v>
      </c>
      <c r="E106" s="287" t="s">
        <v>4896</v>
      </c>
      <c r="F106" s="288" t="s">
        <v>4897</v>
      </c>
      <c r="G106" s="289" t="s">
        <v>194</v>
      </c>
      <c r="H106" s="290">
        <v>1</v>
      </c>
      <c r="I106" s="926"/>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2675</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2675</v>
      </c>
      <c r="BM106" s="196" t="s">
        <v>2690</v>
      </c>
    </row>
    <row r="107" spans="2:65" s="933" customFormat="1" ht="27">
      <c r="B107" s="207"/>
      <c r="C107" s="286">
        <v>22</v>
      </c>
      <c r="D107" s="286" t="s">
        <v>179</v>
      </c>
      <c r="E107" s="287" t="s">
        <v>4898</v>
      </c>
      <c r="F107" s="288" t="s">
        <v>4899</v>
      </c>
      <c r="G107" s="289" t="s">
        <v>194</v>
      </c>
      <c r="H107" s="290">
        <v>1</v>
      </c>
      <c r="I107" s="926"/>
      <c r="J107" s="291">
        <f t="shared" si="10"/>
        <v>0</v>
      </c>
      <c r="K107" s="288" t="s">
        <v>183</v>
      </c>
      <c r="L107" s="207"/>
      <c r="M107" s="292" t="s">
        <v>5</v>
      </c>
      <c r="N107" s="293" t="s">
        <v>39</v>
      </c>
      <c r="O107" s="294">
        <v>0</v>
      </c>
      <c r="P107" s="294">
        <f t="shared" si="11"/>
        <v>0</v>
      </c>
      <c r="Q107" s="294">
        <v>0</v>
      </c>
      <c r="R107" s="294">
        <f t="shared" si="12"/>
        <v>0</v>
      </c>
      <c r="S107" s="294">
        <v>0</v>
      </c>
      <c r="T107" s="295">
        <f t="shared" si="13"/>
        <v>0</v>
      </c>
      <c r="AR107" s="196" t="s">
        <v>2675</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2675</v>
      </c>
      <c r="BM107" s="196" t="s">
        <v>2690</v>
      </c>
    </row>
    <row r="108" spans="2:65" s="274" customFormat="1" ht="29.85" customHeight="1">
      <c r="B108" s="273"/>
      <c r="D108" s="275" t="s">
        <v>67</v>
      </c>
      <c r="E108" s="284" t="s">
        <v>2691</v>
      </c>
      <c r="F108" s="284" t="s">
        <v>2692</v>
      </c>
      <c r="J108" s="285">
        <f>BK108</f>
        <v>0</v>
      </c>
      <c r="L108" s="273"/>
      <c r="M108" s="278"/>
      <c r="N108" s="279"/>
      <c r="O108" s="279"/>
      <c r="P108" s="280">
        <f>SUM(P109:P116)</f>
        <v>0</v>
      </c>
      <c r="Q108" s="279"/>
      <c r="R108" s="280">
        <f>SUM(R109:R116)</f>
        <v>0</v>
      </c>
      <c r="S108" s="279"/>
      <c r="T108" s="281">
        <f>SUM(T109:T116)</f>
        <v>0</v>
      </c>
      <c r="AR108" s="275" t="s">
        <v>206</v>
      </c>
      <c r="AT108" s="282" t="s">
        <v>67</v>
      </c>
      <c r="AU108" s="282" t="s">
        <v>75</v>
      </c>
      <c r="AY108" s="275" t="s">
        <v>177</v>
      </c>
      <c r="BK108" s="283">
        <f>SUM(BK109:BK116)</f>
        <v>0</v>
      </c>
    </row>
    <row r="109" spans="2:65" s="933" customFormat="1" ht="16.5" customHeight="1">
      <c r="B109" s="207"/>
      <c r="C109" s="286">
        <v>23</v>
      </c>
      <c r="D109" s="286" t="s">
        <v>179</v>
      </c>
      <c r="E109" s="287" t="s">
        <v>4900</v>
      </c>
      <c r="F109" s="288" t="s">
        <v>4901</v>
      </c>
      <c r="G109" s="289" t="s">
        <v>194</v>
      </c>
      <c r="H109" s="290">
        <v>1</v>
      </c>
      <c r="I109" s="926"/>
      <c r="J109" s="291">
        <f t="shared" ref="J109:J116" si="20">ROUND(I109*H109,2)</f>
        <v>0</v>
      </c>
      <c r="K109" s="288" t="s">
        <v>183</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2675</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2675</v>
      </c>
      <c r="BM109" s="196" t="s">
        <v>2695</v>
      </c>
    </row>
    <row r="110" spans="2:65" s="933" customFormat="1" ht="54">
      <c r="B110" s="207"/>
      <c r="C110" s="286">
        <v>24</v>
      </c>
      <c r="D110" s="286" t="s">
        <v>179</v>
      </c>
      <c r="E110" s="287" t="s">
        <v>4902</v>
      </c>
      <c r="F110" s="288" t="s">
        <v>4903</v>
      </c>
      <c r="G110" s="289" t="s">
        <v>194</v>
      </c>
      <c r="H110" s="290">
        <v>1</v>
      </c>
      <c r="I110" s="926"/>
      <c r="J110" s="291">
        <f t="shared" si="20"/>
        <v>0</v>
      </c>
      <c r="K110" s="288" t="s">
        <v>183</v>
      </c>
      <c r="L110" s="207"/>
      <c r="M110" s="292" t="s">
        <v>5</v>
      </c>
      <c r="N110" s="293" t="s">
        <v>39</v>
      </c>
      <c r="O110" s="294">
        <v>0</v>
      </c>
      <c r="P110" s="294">
        <f t="shared" si="21"/>
        <v>0</v>
      </c>
      <c r="Q110" s="294">
        <v>0</v>
      </c>
      <c r="R110" s="294">
        <f t="shared" si="22"/>
        <v>0</v>
      </c>
      <c r="S110" s="294">
        <v>0</v>
      </c>
      <c r="T110" s="295">
        <f t="shared" si="23"/>
        <v>0</v>
      </c>
      <c r="AR110" s="196" t="s">
        <v>2675</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2675</v>
      </c>
      <c r="BM110" s="196" t="s">
        <v>2695</v>
      </c>
    </row>
    <row r="111" spans="2:65" s="933" customFormat="1" ht="40.5">
      <c r="B111" s="207"/>
      <c r="C111" s="286">
        <v>25</v>
      </c>
      <c r="D111" s="286" t="s">
        <v>179</v>
      </c>
      <c r="E111" s="287" t="s">
        <v>4904</v>
      </c>
      <c r="F111" s="288" t="s">
        <v>4905</v>
      </c>
      <c r="G111" s="289" t="s">
        <v>194</v>
      </c>
      <c r="H111" s="290">
        <v>1</v>
      </c>
      <c r="I111" s="926"/>
      <c r="J111" s="291">
        <f t="shared" si="20"/>
        <v>0</v>
      </c>
      <c r="K111" s="288" t="s">
        <v>183</v>
      </c>
      <c r="L111" s="207"/>
      <c r="M111" s="292" t="s">
        <v>5</v>
      </c>
      <c r="N111" s="293" t="s">
        <v>39</v>
      </c>
      <c r="O111" s="294">
        <v>0</v>
      </c>
      <c r="P111" s="294">
        <f t="shared" si="21"/>
        <v>0</v>
      </c>
      <c r="Q111" s="294">
        <v>0</v>
      </c>
      <c r="R111" s="294">
        <f t="shared" si="22"/>
        <v>0</v>
      </c>
      <c r="S111" s="294">
        <v>0</v>
      </c>
      <c r="T111" s="295">
        <f t="shared" si="23"/>
        <v>0</v>
      </c>
      <c r="AR111" s="196" t="s">
        <v>2675</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2675</v>
      </c>
      <c r="BM111" s="196" t="s">
        <v>2695</v>
      </c>
    </row>
    <row r="112" spans="2:65" s="933" customFormat="1" ht="16.5" customHeight="1">
      <c r="B112" s="207"/>
      <c r="C112" s="286">
        <v>26</v>
      </c>
      <c r="D112" s="286" t="s">
        <v>179</v>
      </c>
      <c r="E112" s="287" t="s">
        <v>2693</v>
      </c>
      <c r="F112" s="288" t="s">
        <v>2694</v>
      </c>
      <c r="G112" s="289" t="s">
        <v>194</v>
      </c>
      <c r="H112" s="290">
        <v>1</v>
      </c>
      <c r="I112" s="926"/>
      <c r="J112" s="291">
        <f t="shared" si="20"/>
        <v>0</v>
      </c>
      <c r="K112" s="288" t="s">
        <v>183</v>
      </c>
      <c r="L112" s="207"/>
      <c r="M112" s="292" t="s">
        <v>5</v>
      </c>
      <c r="N112" s="293" t="s">
        <v>39</v>
      </c>
      <c r="O112" s="294">
        <v>0</v>
      </c>
      <c r="P112" s="294">
        <f t="shared" si="21"/>
        <v>0</v>
      </c>
      <c r="Q112" s="294">
        <v>0</v>
      </c>
      <c r="R112" s="294">
        <f t="shared" si="22"/>
        <v>0</v>
      </c>
      <c r="S112" s="294">
        <v>0</v>
      </c>
      <c r="T112" s="295">
        <f t="shared" si="23"/>
        <v>0</v>
      </c>
      <c r="AR112" s="196" t="s">
        <v>2675</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2675</v>
      </c>
      <c r="BM112" s="196" t="s">
        <v>2695</v>
      </c>
    </row>
    <row r="113" spans="2:65" s="933" customFormat="1" ht="16.5" customHeight="1">
      <c r="B113" s="207"/>
      <c r="C113" s="286">
        <v>27</v>
      </c>
      <c r="D113" s="286" t="s">
        <v>179</v>
      </c>
      <c r="E113" s="287" t="s">
        <v>4906</v>
      </c>
      <c r="F113" s="288" t="s">
        <v>4907</v>
      </c>
      <c r="G113" s="289" t="s">
        <v>194</v>
      </c>
      <c r="H113" s="290">
        <v>1</v>
      </c>
      <c r="I113" s="926"/>
      <c r="J113" s="291">
        <f t="shared" si="20"/>
        <v>0</v>
      </c>
      <c r="K113" s="288" t="s">
        <v>183</v>
      </c>
      <c r="L113" s="207"/>
      <c r="M113" s="292" t="s">
        <v>5</v>
      </c>
      <c r="N113" s="293" t="s">
        <v>39</v>
      </c>
      <c r="O113" s="294">
        <v>0</v>
      </c>
      <c r="P113" s="294">
        <f t="shared" si="21"/>
        <v>0</v>
      </c>
      <c r="Q113" s="294">
        <v>0</v>
      </c>
      <c r="R113" s="294">
        <f t="shared" si="22"/>
        <v>0</v>
      </c>
      <c r="S113" s="294">
        <v>0</v>
      </c>
      <c r="T113" s="295">
        <f t="shared" si="23"/>
        <v>0</v>
      </c>
      <c r="AR113" s="196" t="s">
        <v>2675</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2675</v>
      </c>
      <c r="BM113" s="196" t="s">
        <v>2698</v>
      </c>
    </row>
    <row r="114" spans="2:65" s="933" customFormat="1" ht="16.5" customHeight="1">
      <c r="B114" s="207"/>
      <c r="C114" s="286">
        <v>28</v>
      </c>
      <c r="D114" s="286" t="s">
        <v>179</v>
      </c>
      <c r="E114" s="287" t="s">
        <v>2696</v>
      </c>
      <c r="F114" s="288" t="s">
        <v>2697</v>
      </c>
      <c r="G114" s="289" t="s">
        <v>194</v>
      </c>
      <c r="H114" s="290">
        <v>1</v>
      </c>
      <c r="I114" s="926"/>
      <c r="J114" s="291">
        <f t="shared" si="20"/>
        <v>0</v>
      </c>
      <c r="K114" s="288" t="s">
        <v>183</v>
      </c>
      <c r="L114" s="207"/>
      <c r="M114" s="292" t="s">
        <v>5</v>
      </c>
      <c r="N114" s="293" t="s">
        <v>39</v>
      </c>
      <c r="O114" s="294">
        <v>0</v>
      </c>
      <c r="P114" s="294">
        <f t="shared" si="21"/>
        <v>0</v>
      </c>
      <c r="Q114" s="294">
        <v>0</v>
      </c>
      <c r="R114" s="294">
        <f t="shared" si="22"/>
        <v>0</v>
      </c>
      <c r="S114" s="294">
        <v>0</v>
      </c>
      <c r="T114" s="295">
        <f t="shared" si="23"/>
        <v>0</v>
      </c>
      <c r="AR114" s="196" t="s">
        <v>2675</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2675</v>
      </c>
      <c r="BM114" s="196" t="s">
        <v>2698</v>
      </c>
    </row>
    <row r="115" spans="2:65" s="933" customFormat="1" ht="16.5" customHeight="1">
      <c r="B115" s="207"/>
      <c r="C115" s="286">
        <v>29</v>
      </c>
      <c r="D115" s="286" t="s">
        <v>179</v>
      </c>
      <c r="E115" s="287" t="s">
        <v>2699</v>
      </c>
      <c r="F115" s="288" t="s">
        <v>2700</v>
      </c>
      <c r="G115" s="289" t="s">
        <v>194</v>
      </c>
      <c r="H115" s="290">
        <v>1</v>
      </c>
      <c r="I115" s="926"/>
      <c r="J115" s="291">
        <f t="shared" si="20"/>
        <v>0</v>
      </c>
      <c r="K115" s="288" t="s">
        <v>183</v>
      </c>
      <c r="L115" s="207"/>
      <c r="M115" s="292" t="s">
        <v>5</v>
      </c>
      <c r="N115" s="293" t="s">
        <v>39</v>
      </c>
      <c r="O115" s="294">
        <v>0</v>
      </c>
      <c r="P115" s="294">
        <f t="shared" si="21"/>
        <v>0</v>
      </c>
      <c r="Q115" s="294">
        <v>0</v>
      </c>
      <c r="R115" s="294">
        <f t="shared" si="22"/>
        <v>0</v>
      </c>
      <c r="S115" s="294">
        <v>0</v>
      </c>
      <c r="T115" s="295">
        <f t="shared" si="23"/>
        <v>0</v>
      </c>
      <c r="AR115" s="196" t="s">
        <v>2675</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2675</v>
      </c>
      <c r="BM115" s="196" t="s">
        <v>2701</v>
      </c>
    </row>
    <row r="116" spans="2:65" s="933" customFormat="1" ht="16.5" customHeight="1">
      <c r="B116" s="207"/>
      <c r="C116" s="286">
        <v>30</v>
      </c>
      <c r="D116" s="286" t="s">
        <v>179</v>
      </c>
      <c r="E116" s="287" t="s">
        <v>4908</v>
      </c>
      <c r="F116" s="288" t="s">
        <v>4909</v>
      </c>
      <c r="G116" s="289" t="s">
        <v>194</v>
      </c>
      <c r="H116" s="290">
        <v>1</v>
      </c>
      <c r="I116" s="926"/>
      <c r="J116" s="291">
        <f t="shared" si="20"/>
        <v>0</v>
      </c>
      <c r="K116" s="288" t="s">
        <v>183</v>
      </c>
      <c r="L116" s="207"/>
      <c r="M116" s="292" t="s">
        <v>5</v>
      </c>
      <c r="N116" s="293" t="s">
        <v>39</v>
      </c>
      <c r="O116" s="294">
        <v>0</v>
      </c>
      <c r="P116" s="294">
        <f t="shared" si="21"/>
        <v>0</v>
      </c>
      <c r="Q116" s="294">
        <v>0</v>
      </c>
      <c r="R116" s="294">
        <f t="shared" si="22"/>
        <v>0</v>
      </c>
      <c r="S116" s="294">
        <v>0</v>
      </c>
      <c r="T116" s="295">
        <f t="shared" si="23"/>
        <v>0</v>
      </c>
      <c r="AR116" s="196" t="s">
        <v>2675</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2675</v>
      </c>
      <c r="BM116" s="196" t="s">
        <v>2701</v>
      </c>
    </row>
    <row r="117" spans="2:65" s="274" customFormat="1" ht="29.85" customHeight="1">
      <c r="B117" s="273"/>
      <c r="D117" s="275" t="s">
        <v>67</v>
      </c>
      <c r="E117" s="284" t="s">
        <v>2702</v>
      </c>
      <c r="F117" s="284" t="s">
        <v>2703</v>
      </c>
      <c r="J117" s="285">
        <f>BK117</f>
        <v>0</v>
      </c>
      <c r="L117" s="273"/>
      <c r="M117" s="278"/>
      <c r="N117" s="279"/>
      <c r="O117" s="279"/>
      <c r="P117" s="280">
        <f>SUM(P118:P120)</f>
        <v>0</v>
      </c>
      <c r="Q117" s="279"/>
      <c r="R117" s="280">
        <f>SUM(R118:R120)</f>
        <v>0</v>
      </c>
      <c r="S117" s="279"/>
      <c r="T117" s="281">
        <f>SUM(T118:T120)</f>
        <v>0</v>
      </c>
      <c r="AR117" s="275" t="s">
        <v>206</v>
      </c>
      <c r="AT117" s="282" t="s">
        <v>67</v>
      </c>
      <c r="AU117" s="282" t="s">
        <v>75</v>
      </c>
      <c r="AY117" s="275" t="s">
        <v>177</v>
      </c>
      <c r="BK117" s="283">
        <f>SUM(BK118:BK120)</f>
        <v>0</v>
      </c>
    </row>
    <row r="118" spans="2:65" s="933" customFormat="1" ht="16.5" customHeight="1">
      <c r="B118" s="207"/>
      <c r="C118" s="286">
        <v>31</v>
      </c>
      <c r="D118" s="286" t="s">
        <v>179</v>
      </c>
      <c r="E118" s="287" t="s">
        <v>2704</v>
      </c>
      <c r="F118" s="288" t="s">
        <v>2705</v>
      </c>
      <c r="G118" s="289" t="s">
        <v>194</v>
      </c>
      <c r="H118" s="290">
        <v>1</v>
      </c>
      <c r="I118" s="926"/>
      <c r="J118" s="291">
        <f>ROUND(I118*H118,2)</f>
        <v>0</v>
      </c>
      <c r="K118" s="288" t="s">
        <v>183</v>
      </c>
      <c r="L118" s="207"/>
      <c r="M118" s="292" t="s">
        <v>5</v>
      </c>
      <c r="N118" s="293" t="s">
        <v>39</v>
      </c>
      <c r="O118" s="294">
        <v>0</v>
      </c>
      <c r="P118" s="294">
        <f>O118*H118</f>
        <v>0</v>
      </c>
      <c r="Q118" s="294">
        <v>0</v>
      </c>
      <c r="R118" s="294">
        <f>Q118*H118</f>
        <v>0</v>
      </c>
      <c r="S118" s="294">
        <v>0</v>
      </c>
      <c r="T118" s="295">
        <f>S118*H118</f>
        <v>0</v>
      </c>
      <c r="AR118" s="196" t="s">
        <v>2675</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2675</v>
      </c>
      <c r="BM118" s="196" t="s">
        <v>2706</v>
      </c>
    </row>
    <row r="119" spans="2:65" s="933" customFormat="1" ht="16.5" customHeight="1">
      <c r="B119" s="207"/>
      <c r="C119" s="286">
        <v>32</v>
      </c>
      <c r="D119" s="286" t="s">
        <v>179</v>
      </c>
      <c r="E119" s="287" t="s">
        <v>2707</v>
      </c>
      <c r="F119" s="288" t="s">
        <v>2708</v>
      </c>
      <c r="G119" s="289" t="s">
        <v>194</v>
      </c>
      <c r="H119" s="290">
        <v>1</v>
      </c>
      <c r="I119" s="926"/>
      <c r="J119" s="291">
        <f>ROUND(I119*H119,2)</f>
        <v>0</v>
      </c>
      <c r="K119" s="288" t="s">
        <v>183</v>
      </c>
      <c r="L119" s="207"/>
      <c r="M119" s="292" t="s">
        <v>5</v>
      </c>
      <c r="N119" s="293" t="s">
        <v>39</v>
      </c>
      <c r="O119" s="294">
        <v>0</v>
      </c>
      <c r="P119" s="294">
        <f>O119*H119</f>
        <v>0</v>
      </c>
      <c r="Q119" s="294">
        <v>0</v>
      </c>
      <c r="R119" s="294">
        <f>Q119*H119</f>
        <v>0</v>
      </c>
      <c r="S119" s="294">
        <v>0</v>
      </c>
      <c r="T119" s="295">
        <f>S119*H119</f>
        <v>0</v>
      </c>
      <c r="AR119" s="196" t="s">
        <v>2675</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2675</v>
      </c>
      <c r="BM119" s="196" t="s">
        <v>2709</v>
      </c>
    </row>
    <row r="120" spans="2:65" s="933" customFormat="1" ht="25.5" customHeight="1">
      <c r="B120" s="207"/>
      <c r="C120" s="286">
        <v>33</v>
      </c>
      <c r="D120" s="286" t="s">
        <v>179</v>
      </c>
      <c r="E120" s="287" t="s">
        <v>2710</v>
      </c>
      <c r="F120" s="288" t="s">
        <v>2711</v>
      </c>
      <c r="G120" s="289" t="s">
        <v>2712</v>
      </c>
      <c r="H120" s="290">
        <v>30</v>
      </c>
      <c r="I120" s="926"/>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2675</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2675</v>
      </c>
      <c r="BM120" s="196" t="s">
        <v>2713</v>
      </c>
    </row>
    <row r="121" spans="2:65" s="274" customFormat="1" ht="29.85" customHeight="1">
      <c r="B121" s="273"/>
      <c r="D121" s="275" t="s">
        <v>67</v>
      </c>
      <c r="E121" s="284" t="s">
        <v>2714</v>
      </c>
      <c r="F121" s="284" t="s">
        <v>2715</v>
      </c>
      <c r="J121" s="285">
        <f>BK121</f>
        <v>0</v>
      </c>
      <c r="L121" s="273"/>
      <c r="M121" s="278"/>
      <c r="N121" s="279"/>
      <c r="O121" s="279"/>
      <c r="P121" s="280">
        <f>SUM(P122:P123)</f>
        <v>0</v>
      </c>
      <c r="Q121" s="279"/>
      <c r="R121" s="280">
        <f>SUM(R122:R123)</f>
        <v>0</v>
      </c>
      <c r="S121" s="279"/>
      <c r="T121" s="281">
        <f>SUM(T122:T123)</f>
        <v>0</v>
      </c>
      <c r="AR121" s="275" t="s">
        <v>206</v>
      </c>
      <c r="AT121" s="282" t="s">
        <v>67</v>
      </c>
      <c r="AU121" s="282" t="s">
        <v>75</v>
      </c>
      <c r="AY121" s="275" t="s">
        <v>177</v>
      </c>
      <c r="BK121" s="283">
        <f>SUM(BK122:BK123)</f>
        <v>0</v>
      </c>
    </row>
    <row r="122" spans="2:65" s="933" customFormat="1" ht="16.5" customHeight="1">
      <c r="B122" s="207"/>
      <c r="C122" s="286">
        <v>34</v>
      </c>
      <c r="D122" s="286" t="s">
        <v>179</v>
      </c>
      <c r="E122" s="287" t="s">
        <v>2716</v>
      </c>
      <c r="F122" s="288" t="s">
        <v>2717</v>
      </c>
      <c r="G122" s="289" t="s">
        <v>194</v>
      </c>
      <c r="H122" s="290">
        <v>1</v>
      </c>
      <c r="I122" s="926"/>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2675</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2675</v>
      </c>
      <c r="BM122" s="196" t="s">
        <v>2718</v>
      </c>
    </row>
    <row r="123" spans="2:65" s="933" customFormat="1" ht="16.5" customHeight="1">
      <c r="B123" s="207"/>
      <c r="C123" s="286">
        <v>35</v>
      </c>
      <c r="D123" s="286" t="s">
        <v>179</v>
      </c>
      <c r="E123" s="287" t="s">
        <v>2719</v>
      </c>
      <c r="F123" s="288" t="s">
        <v>2720</v>
      </c>
      <c r="G123" s="289" t="s">
        <v>194</v>
      </c>
      <c r="H123" s="290">
        <v>1</v>
      </c>
      <c r="I123" s="926"/>
      <c r="J123" s="291">
        <f>ROUND(I123*H123,2)</f>
        <v>0</v>
      </c>
      <c r="K123" s="288" t="s">
        <v>183</v>
      </c>
      <c r="L123" s="207"/>
      <c r="M123" s="292" t="s">
        <v>5</v>
      </c>
      <c r="N123" s="341" t="s">
        <v>39</v>
      </c>
      <c r="O123" s="342">
        <v>0</v>
      </c>
      <c r="P123" s="342">
        <f>O123*H123</f>
        <v>0</v>
      </c>
      <c r="Q123" s="342">
        <v>0</v>
      </c>
      <c r="R123" s="342">
        <f>Q123*H123</f>
        <v>0</v>
      </c>
      <c r="S123" s="342">
        <v>0</v>
      </c>
      <c r="T123" s="343">
        <f>S123*H123</f>
        <v>0</v>
      </c>
      <c r="AR123" s="196" t="s">
        <v>2675</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2675</v>
      </c>
      <c r="BM123" s="196" t="s">
        <v>2721</v>
      </c>
    </row>
    <row r="124" spans="2:65" s="933" customFormat="1" ht="6.95" customHeight="1">
      <c r="B124" s="231"/>
      <c r="C124" s="232"/>
      <c r="D124" s="232"/>
      <c r="E124" s="232"/>
      <c r="F124" s="232"/>
      <c r="G124" s="232"/>
      <c r="H124" s="232"/>
      <c r="I124" s="232"/>
      <c r="J124" s="232"/>
      <c r="K124" s="232"/>
      <c r="L124" s="207"/>
    </row>
  </sheetData>
  <sheetProtection algorithmName="SHA-512" hashValue="8RjGN0o5ensAS2XGIS8FiTRyQZPJ1PHnTRx041mqlJfGbJY1jwWMOyMrIUlBqj7CaXFVN0Ny0fWGK87R97yNEg==" saltValue="Fu4BYruIdT3jtGelAlq6Dw=="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6" t="s">
        <v>2722</v>
      </c>
      <c r="D3" s="1066"/>
      <c r="E3" s="1066"/>
      <c r="F3" s="1066"/>
      <c r="G3" s="1066"/>
      <c r="H3" s="1066"/>
      <c r="I3" s="1066"/>
      <c r="J3" s="1066"/>
      <c r="K3" s="708"/>
    </row>
    <row r="4" spans="2:11" ht="25.5" customHeight="1">
      <c r="B4" s="709"/>
      <c r="C4" s="1073" t="s">
        <v>2723</v>
      </c>
      <c r="D4" s="1073"/>
      <c r="E4" s="1073"/>
      <c r="F4" s="1073"/>
      <c r="G4" s="1073"/>
      <c r="H4" s="1073"/>
      <c r="I4" s="1073"/>
      <c r="J4" s="1073"/>
      <c r="K4" s="710"/>
    </row>
    <row r="5" spans="2:11" ht="5.25" customHeight="1">
      <c r="B5" s="709"/>
      <c r="C5" s="711"/>
      <c r="D5" s="711"/>
      <c r="E5" s="711"/>
      <c r="F5" s="711"/>
      <c r="G5" s="711"/>
      <c r="H5" s="711"/>
      <c r="I5" s="711"/>
      <c r="J5" s="711"/>
      <c r="K5" s="710"/>
    </row>
    <row r="6" spans="2:11" ht="15" customHeight="1">
      <c r="B6" s="709"/>
      <c r="C6" s="1069" t="s">
        <v>2724</v>
      </c>
      <c r="D6" s="1069"/>
      <c r="E6" s="1069"/>
      <c r="F6" s="1069"/>
      <c r="G6" s="1069"/>
      <c r="H6" s="1069"/>
      <c r="I6" s="1069"/>
      <c r="J6" s="1069"/>
      <c r="K6" s="710"/>
    </row>
    <row r="7" spans="2:11" ht="15" customHeight="1">
      <c r="B7" s="712"/>
      <c r="C7" s="1069" t="s">
        <v>2725</v>
      </c>
      <c r="D7" s="1069"/>
      <c r="E7" s="1069"/>
      <c r="F7" s="1069"/>
      <c r="G7" s="1069"/>
      <c r="H7" s="1069"/>
      <c r="I7" s="1069"/>
      <c r="J7" s="1069"/>
      <c r="K7" s="710"/>
    </row>
    <row r="8" spans="2:11" ht="12.75" customHeight="1">
      <c r="B8" s="712"/>
      <c r="C8" s="713"/>
      <c r="D8" s="713"/>
      <c r="E8" s="713"/>
      <c r="F8" s="713"/>
      <c r="G8" s="713"/>
      <c r="H8" s="713"/>
      <c r="I8" s="713"/>
      <c r="J8" s="713"/>
      <c r="K8" s="710"/>
    </row>
    <row r="9" spans="2:11" ht="15" customHeight="1">
      <c r="B9" s="712"/>
      <c r="C9" s="1069" t="s">
        <v>2726</v>
      </c>
      <c r="D9" s="1069"/>
      <c r="E9" s="1069"/>
      <c r="F9" s="1069"/>
      <c r="G9" s="1069"/>
      <c r="H9" s="1069"/>
      <c r="I9" s="1069"/>
      <c r="J9" s="1069"/>
      <c r="K9" s="710"/>
    </row>
    <row r="10" spans="2:11" ht="15" customHeight="1">
      <c r="B10" s="712"/>
      <c r="C10" s="713"/>
      <c r="D10" s="1069" t="s">
        <v>2727</v>
      </c>
      <c r="E10" s="1069"/>
      <c r="F10" s="1069"/>
      <c r="G10" s="1069"/>
      <c r="H10" s="1069"/>
      <c r="I10" s="1069"/>
      <c r="J10" s="1069"/>
      <c r="K10" s="710"/>
    </row>
    <row r="11" spans="2:11" ht="15" customHeight="1">
      <c r="B11" s="712"/>
      <c r="C11" s="714"/>
      <c r="D11" s="1069" t="s">
        <v>2728</v>
      </c>
      <c r="E11" s="1069"/>
      <c r="F11" s="1069"/>
      <c r="G11" s="1069"/>
      <c r="H11" s="1069"/>
      <c r="I11" s="1069"/>
      <c r="J11" s="1069"/>
      <c r="K11" s="710"/>
    </row>
    <row r="12" spans="2:11" ht="12.75" customHeight="1">
      <c r="B12" s="712"/>
      <c r="C12" s="714"/>
      <c r="D12" s="714"/>
      <c r="E12" s="714"/>
      <c r="F12" s="714"/>
      <c r="G12" s="714"/>
      <c r="H12" s="714"/>
      <c r="I12" s="714"/>
      <c r="J12" s="714"/>
      <c r="K12" s="710"/>
    </row>
    <row r="13" spans="2:11" ht="15" customHeight="1">
      <c r="B13" s="712"/>
      <c r="C13" s="714"/>
      <c r="D13" s="1069" t="s">
        <v>2729</v>
      </c>
      <c r="E13" s="1069"/>
      <c r="F13" s="1069"/>
      <c r="G13" s="1069"/>
      <c r="H13" s="1069"/>
      <c r="I13" s="1069"/>
      <c r="J13" s="1069"/>
      <c r="K13" s="710"/>
    </row>
    <row r="14" spans="2:11" ht="15" customHeight="1">
      <c r="B14" s="712"/>
      <c r="C14" s="714"/>
      <c r="D14" s="1069" t="s">
        <v>2730</v>
      </c>
      <c r="E14" s="1069"/>
      <c r="F14" s="1069"/>
      <c r="G14" s="1069"/>
      <c r="H14" s="1069"/>
      <c r="I14" s="1069"/>
      <c r="J14" s="1069"/>
      <c r="K14" s="710"/>
    </row>
    <row r="15" spans="2:11" ht="15" customHeight="1">
      <c r="B15" s="712"/>
      <c r="C15" s="714"/>
      <c r="D15" s="1069" t="s">
        <v>2731</v>
      </c>
      <c r="E15" s="1069"/>
      <c r="F15" s="1069"/>
      <c r="G15" s="1069"/>
      <c r="H15" s="1069"/>
      <c r="I15" s="1069"/>
      <c r="J15" s="1069"/>
      <c r="K15" s="710"/>
    </row>
    <row r="16" spans="2:11" ht="15" customHeight="1">
      <c r="B16" s="712"/>
      <c r="C16" s="714"/>
      <c r="D16" s="714"/>
      <c r="E16" s="715" t="s">
        <v>74</v>
      </c>
      <c r="F16" s="1069" t="s">
        <v>2732</v>
      </c>
      <c r="G16" s="1069"/>
      <c r="H16" s="1069"/>
      <c r="I16" s="1069"/>
      <c r="J16" s="1069"/>
      <c r="K16" s="710"/>
    </row>
    <row r="17" spans="2:11" ht="15" customHeight="1">
      <c r="B17" s="712"/>
      <c r="C17" s="714"/>
      <c r="D17" s="714"/>
      <c r="E17" s="715" t="s">
        <v>2733</v>
      </c>
      <c r="F17" s="1069" t="s">
        <v>2734</v>
      </c>
      <c r="G17" s="1069"/>
      <c r="H17" s="1069"/>
      <c r="I17" s="1069"/>
      <c r="J17" s="1069"/>
      <c r="K17" s="710"/>
    </row>
    <row r="18" spans="2:11" ht="15" customHeight="1">
      <c r="B18" s="712"/>
      <c r="C18" s="714"/>
      <c r="D18" s="714"/>
      <c r="E18" s="715" t="s">
        <v>2735</v>
      </c>
      <c r="F18" s="1069" t="s">
        <v>2736</v>
      </c>
      <c r="G18" s="1069"/>
      <c r="H18" s="1069"/>
      <c r="I18" s="1069"/>
      <c r="J18" s="1069"/>
      <c r="K18" s="710"/>
    </row>
    <row r="19" spans="2:11" ht="15" customHeight="1">
      <c r="B19" s="712"/>
      <c r="C19" s="714"/>
      <c r="D19" s="714"/>
      <c r="E19" s="715" t="s">
        <v>118</v>
      </c>
      <c r="F19" s="1069" t="s">
        <v>2737</v>
      </c>
      <c r="G19" s="1069"/>
      <c r="H19" s="1069"/>
      <c r="I19" s="1069"/>
      <c r="J19" s="1069"/>
      <c r="K19" s="710"/>
    </row>
    <row r="20" spans="2:11" ht="15" customHeight="1">
      <c r="B20" s="712"/>
      <c r="C20" s="714"/>
      <c r="D20" s="714"/>
      <c r="E20" s="715" t="s">
        <v>2738</v>
      </c>
      <c r="F20" s="1069" t="s">
        <v>2739</v>
      </c>
      <c r="G20" s="1069"/>
      <c r="H20" s="1069"/>
      <c r="I20" s="1069"/>
      <c r="J20" s="1069"/>
      <c r="K20" s="710"/>
    </row>
    <row r="21" spans="2:11" ht="15" customHeight="1">
      <c r="B21" s="712"/>
      <c r="C21" s="714"/>
      <c r="D21" s="714"/>
      <c r="E21" s="715" t="s">
        <v>2740</v>
      </c>
      <c r="F21" s="1069" t="s">
        <v>2741</v>
      </c>
      <c r="G21" s="1069"/>
      <c r="H21" s="1069"/>
      <c r="I21" s="1069"/>
      <c r="J21" s="1069"/>
      <c r="K21" s="710"/>
    </row>
    <row r="22" spans="2:11" ht="12.75" customHeight="1">
      <c r="B22" s="712"/>
      <c r="C22" s="714"/>
      <c r="D22" s="714"/>
      <c r="E22" s="714"/>
      <c r="F22" s="714"/>
      <c r="G22" s="714"/>
      <c r="H22" s="714"/>
      <c r="I22" s="714"/>
      <c r="J22" s="714"/>
      <c r="K22" s="710"/>
    </row>
    <row r="23" spans="2:11" ht="15" customHeight="1">
      <c r="B23" s="712"/>
      <c r="C23" s="1069" t="s">
        <v>2742</v>
      </c>
      <c r="D23" s="1069"/>
      <c r="E23" s="1069"/>
      <c r="F23" s="1069"/>
      <c r="G23" s="1069"/>
      <c r="H23" s="1069"/>
      <c r="I23" s="1069"/>
      <c r="J23" s="1069"/>
      <c r="K23" s="710"/>
    </row>
    <row r="24" spans="2:11" ht="15" customHeight="1">
      <c r="B24" s="712"/>
      <c r="C24" s="1069" t="s">
        <v>2743</v>
      </c>
      <c r="D24" s="1069"/>
      <c r="E24" s="1069"/>
      <c r="F24" s="1069"/>
      <c r="G24" s="1069"/>
      <c r="H24" s="1069"/>
      <c r="I24" s="1069"/>
      <c r="J24" s="1069"/>
      <c r="K24" s="710"/>
    </row>
    <row r="25" spans="2:11" ht="15" customHeight="1">
      <c r="B25" s="712"/>
      <c r="C25" s="713"/>
      <c r="D25" s="1069" t="s">
        <v>2744</v>
      </c>
      <c r="E25" s="1069"/>
      <c r="F25" s="1069"/>
      <c r="G25" s="1069"/>
      <c r="H25" s="1069"/>
      <c r="I25" s="1069"/>
      <c r="J25" s="1069"/>
      <c r="K25" s="710"/>
    </row>
    <row r="26" spans="2:11" ht="15" customHeight="1">
      <c r="B26" s="712"/>
      <c r="C26" s="714"/>
      <c r="D26" s="1069" t="s">
        <v>2745</v>
      </c>
      <c r="E26" s="1069"/>
      <c r="F26" s="1069"/>
      <c r="G26" s="1069"/>
      <c r="H26" s="1069"/>
      <c r="I26" s="1069"/>
      <c r="J26" s="1069"/>
      <c r="K26" s="710"/>
    </row>
    <row r="27" spans="2:11" ht="12.75" customHeight="1">
      <c r="B27" s="712"/>
      <c r="C27" s="714"/>
      <c r="D27" s="714"/>
      <c r="E27" s="714"/>
      <c r="F27" s="714"/>
      <c r="G27" s="714"/>
      <c r="H27" s="714"/>
      <c r="I27" s="714"/>
      <c r="J27" s="714"/>
      <c r="K27" s="710"/>
    </row>
    <row r="28" spans="2:11" ht="15" customHeight="1">
      <c r="B28" s="712"/>
      <c r="C28" s="714"/>
      <c r="D28" s="1069" t="s">
        <v>2746</v>
      </c>
      <c r="E28" s="1069"/>
      <c r="F28" s="1069"/>
      <c r="G28" s="1069"/>
      <c r="H28" s="1069"/>
      <c r="I28" s="1069"/>
      <c r="J28" s="1069"/>
      <c r="K28" s="710"/>
    </row>
    <row r="29" spans="2:11" ht="15" customHeight="1">
      <c r="B29" s="712"/>
      <c r="C29" s="714"/>
      <c r="D29" s="1069" t="s">
        <v>2747</v>
      </c>
      <c r="E29" s="1069"/>
      <c r="F29" s="1069"/>
      <c r="G29" s="1069"/>
      <c r="H29" s="1069"/>
      <c r="I29" s="1069"/>
      <c r="J29" s="1069"/>
      <c r="K29" s="710"/>
    </row>
    <row r="30" spans="2:11" ht="12.75" customHeight="1">
      <c r="B30" s="712"/>
      <c r="C30" s="714"/>
      <c r="D30" s="714"/>
      <c r="E30" s="714"/>
      <c r="F30" s="714"/>
      <c r="G30" s="714"/>
      <c r="H30" s="714"/>
      <c r="I30" s="714"/>
      <c r="J30" s="714"/>
      <c r="K30" s="710"/>
    </row>
    <row r="31" spans="2:11" ht="15" customHeight="1">
      <c r="B31" s="712"/>
      <c r="C31" s="714"/>
      <c r="D31" s="1069" t="s">
        <v>2748</v>
      </c>
      <c r="E31" s="1069"/>
      <c r="F31" s="1069"/>
      <c r="G31" s="1069"/>
      <c r="H31" s="1069"/>
      <c r="I31" s="1069"/>
      <c r="J31" s="1069"/>
      <c r="K31" s="710"/>
    </row>
    <row r="32" spans="2:11" ht="15" customHeight="1">
      <c r="B32" s="712"/>
      <c r="C32" s="714"/>
      <c r="D32" s="1069" t="s">
        <v>2749</v>
      </c>
      <c r="E32" s="1069"/>
      <c r="F32" s="1069"/>
      <c r="G32" s="1069"/>
      <c r="H32" s="1069"/>
      <c r="I32" s="1069"/>
      <c r="J32" s="1069"/>
      <c r="K32" s="710"/>
    </row>
    <row r="33" spans="2:11" ht="15" customHeight="1">
      <c r="B33" s="712"/>
      <c r="C33" s="714"/>
      <c r="D33" s="1069" t="s">
        <v>2750</v>
      </c>
      <c r="E33" s="1069"/>
      <c r="F33" s="1069"/>
      <c r="G33" s="1069"/>
      <c r="H33" s="1069"/>
      <c r="I33" s="1069"/>
      <c r="J33" s="1069"/>
      <c r="K33" s="710"/>
    </row>
    <row r="34" spans="2:11" ht="15" customHeight="1">
      <c r="B34" s="712"/>
      <c r="C34" s="714"/>
      <c r="D34" s="713"/>
      <c r="E34" s="716" t="s">
        <v>162</v>
      </c>
      <c r="F34" s="713"/>
      <c r="G34" s="1069" t="s">
        <v>2751</v>
      </c>
      <c r="H34" s="1069"/>
      <c r="I34" s="1069"/>
      <c r="J34" s="1069"/>
      <c r="K34" s="710"/>
    </row>
    <row r="35" spans="2:11" ht="30.75" customHeight="1">
      <c r="B35" s="712"/>
      <c r="C35" s="714"/>
      <c r="D35" s="713"/>
      <c r="E35" s="716" t="s">
        <v>2752</v>
      </c>
      <c r="F35" s="713"/>
      <c r="G35" s="1069" t="s">
        <v>2753</v>
      </c>
      <c r="H35" s="1069"/>
      <c r="I35" s="1069"/>
      <c r="J35" s="1069"/>
      <c r="K35" s="710"/>
    </row>
    <row r="36" spans="2:11" ht="15" customHeight="1">
      <c r="B36" s="712"/>
      <c r="C36" s="714"/>
      <c r="D36" s="713"/>
      <c r="E36" s="716" t="s">
        <v>49</v>
      </c>
      <c r="F36" s="713"/>
      <c r="G36" s="1069" t="s">
        <v>2754</v>
      </c>
      <c r="H36" s="1069"/>
      <c r="I36" s="1069"/>
      <c r="J36" s="1069"/>
      <c r="K36" s="710"/>
    </row>
    <row r="37" spans="2:11" ht="15" customHeight="1">
      <c r="B37" s="712"/>
      <c r="C37" s="714"/>
      <c r="D37" s="713"/>
      <c r="E37" s="716" t="s">
        <v>163</v>
      </c>
      <c r="F37" s="713"/>
      <c r="G37" s="1069" t="s">
        <v>2755</v>
      </c>
      <c r="H37" s="1069"/>
      <c r="I37" s="1069"/>
      <c r="J37" s="1069"/>
      <c r="K37" s="710"/>
    </row>
    <row r="38" spans="2:11" ht="15" customHeight="1">
      <c r="B38" s="712"/>
      <c r="C38" s="714"/>
      <c r="D38" s="713"/>
      <c r="E38" s="716" t="s">
        <v>164</v>
      </c>
      <c r="F38" s="713"/>
      <c r="G38" s="1069" t="s">
        <v>2756</v>
      </c>
      <c r="H38" s="1069"/>
      <c r="I38" s="1069"/>
      <c r="J38" s="1069"/>
      <c r="K38" s="710"/>
    </row>
    <row r="39" spans="2:11" ht="15" customHeight="1">
      <c r="B39" s="712"/>
      <c r="C39" s="714"/>
      <c r="D39" s="713"/>
      <c r="E39" s="716" t="s">
        <v>165</v>
      </c>
      <c r="F39" s="713"/>
      <c r="G39" s="1069" t="s">
        <v>2757</v>
      </c>
      <c r="H39" s="1069"/>
      <c r="I39" s="1069"/>
      <c r="J39" s="1069"/>
      <c r="K39" s="710"/>
    </row>
    <row r="40" spans="2:11" ht="15" customHeight="1">
      <c r="B40" s="712"/>
      <c r="C40" s="714"/>
      <c r="D40" s="713"/>
      <c r="E40" s="716" t="s">
        <v>2758</v>
      </c>
      <c r="F40" s="713"/>
      <c r="G40" s="1069" t="s">
        <v>2759</v>
      </c>
      <c r="H40" s="1069"/>
      <c r="I40" s="1069"/>
      <c r="J40" s="1069"/>
      <c r="K40" s="710"/>
    </row>
    <row r="41" spans="2:11" ht="15" customHeight="1">
      <c r="B41" s="712"/>
      <c r="C41" s="714"/>
      <c r="D41" s="713"/>
      <c r="E41" s="716"/>
      <c r="F41" s="713"/>
      <c r="G41" s="1069" t="s">
        <v>2760</v>
      </c>
      <c r="H41" s="1069"/>
      <c r="I41" s="1069"/>
      <c r="J41" s="1069"/>
      <c r="K41" s="710"/>
    </row>
    <row r="42" spans="2:11" ht="15" customHeight="1">
      <c r="B42" s="712"/>
      <c r="C42" s="714"/>
      <c r="D42" s="713"/>
      <c r="E42" s="716" t="s">
        <v>2761</v>
      </c>
      <c r="F42" s="713"/>
      <c r="G42" s="1069" t="s">
        <v>2762</v>
      </c>
      <c r="H42" s="1069"/>
      <c r="I42" s="1069"/>
      <c r="J42" s="1069"/>
      <c r="K42" s="710"/>
    </row>
    <row r="43" spans="2:11" ht="15" customHeight="1">
      <c r="B43" s="712"/>
      <c r="C43" s="714"/>
      <c r="D43" s="713"/>
      <c r="E43" s="716" t="s">
        <v>167</v>
      </c>
      <c r="F43" s="713"/>
      <c r="G43" s="1069" t="s">
        <v>2763</v>
      </c>
      <c r="H43" s="1069"/>
      <c r="I43" s="1069"/>
      <c r="J43" s="1069"/>
      <c r="K43" s="710"/>
    </row>
    <row r="44" spans="2:11" ht="12.75" customHeight="1">
      <c r="B44" s="712"/>
      <c r="C44" s="714"/>
      <c r="D44" s="713"/>
      <c r="E44" s="713"/>
      <c r="F44" s="713"/>
      <c r="G44" s="713"/>
      <c r="H44" s="713"/>
      <c r="I44" s="713"/>
      <c r="J44" s="713"/>
      <c r="K44" s="710"/>
    </row>
    <row r="45" spans="2:11" ht="15" customHeight="1">
      <c r="B45" s="712"/>
      <c r="C45" s="714"/>
      <c r="D45" s="1069" t="s">
        <v>2764</v>
      </c>
      <c r="E45" s="1069"/>
      <c r="F45" s="1069"/>
      <c r="G45" s="1069"/>
      <c r="H45" s="1069"/>
      <c r="I45" s="1069"/>
      <c r="J45" s="1069"/>
      <c r="K45" s="710"/>
    </row>
    <row r="46" spans="2:11" ht="15" customHeight="1">
      <c r="B46" s="712"/>
      <c r="C46" s="714"/>
      <c r="D46" s="714"/>
      <c r="E46" s="1069" t="s">
        <v>2765</v>
      </c>
      <c r="F46" s="1069"/>
      <c r="G46" s="1069"/>
      <c r="H46" s="1069"/>
      <c r="I46" s="1069"/>
      <c r="J46" s="1069"/>
      <c r="K46" s="710"/>
    </row>
    <row r="47" spans="2:11" ht="15" customHeight="1">
      <c r="B47" s="712"/>
      <c r="C47" s="714"/>
      <c r="D47" s="714"/>
      <c r="E47" s="1069" t="s">
        <v>2766</v>
      </c>
      <c r="F47" s="1069"/>
      <c r="G47" s="1069"/>
      <c r="H47" s="1069"/>
      <c r="I47" s="1069"/>
      <c r="J47" s="1069"/>
      <c r="K47" s="710"/>
    </row>
    <row r="48" spans="2:11" ht="15" customHeight="1">
      <c r="B48" s="712"/>
      <c r="C48" s="714"/>
      <c r="D48" s="714"/>
      <c r="E48" s="1069" t="s">
        <v>2767</v>
      </c>
      <c r="F48" s="1069"/>
      <c r="G48" s="1069"/>
      <c r="H48" s="1069"/>
      <c r="I48" s="1069"/>
      <c r="J48" s="1069"/>
      <c r="K48" s="710"/>
    </row>
    <row r="49" spans="2:11" ht="15" customHeight="1">
      <c r="B49" s="712"/>
      <c r="C49" s="714"/>
      <c r="D49" s="1069" t="s">
        <v>2768</v>
      </c>
      <c r="E49" s="1069"/>
      <c r="F49" s="1069"/>
      <c r="G49" s="1069"/>
      <c r="H49" s="1069"/>
      <c r="I49" s="1069"/>
      <c r="J49" s="1069"/>
      <c r="K49" s="710"/>
    </row>
    <row r="50" spans="2:11" ht="25.5" customHeight="1">
      <c r="B50" s="709"/>
      <c r="C50" s="1073" t="s">
        <v>2769</v>
      </c>
      <c r="D50" s="1073"/>
      <c r="E50" s="1073"/>
      <c r="F50" s="1073"/>
      <c r="G50" s="1073"/>
      <c r="H50" s="1073"/>
      <c r="I50" s="1073"/>
      <c r="J50" s="1073"/>
      <c r="K50" s="710"/>
    </row>
    <row r="51" spans="2:11" ht="5.25" customHeight="1">
      <c r="B51" s="709"/>
      <c r="C51" s="711"/>
      <c r="D51" s="711"/>
      <c r="E51" s="711"/>
      <c r="F51" s="711"/>
      <c r="G51" s="711"/>
      <c r="H51" s="711"/>
      <c r="I51" s="711"/>
      <c r="J51" s="711"/>
      <c r="K51" s="710"/>
    </row>
    <row r="52" spans="2:11" ht="15" customHeight="1">
      <c r="B52" s="709"/>
      <c r="C52" s="1069" t="s">
        <v>2770</v>
      </c>
      <c r="D52" s="1069"/>
      <c r="E52" s="1069"/>
      <c r="F52" s="1069"/>
      <c r="G52" s="1069"/>
      <c r="H52" s="1069"/>
      <c r="I52" s="1069"/>
      <c r="J52" s="1069"/>
      <c r="K52" s="710"/>
    </row>
    <row r="53" spans="2:11" ht="15" customHeight="1">
      <c r="B53" s="709"/>
      <c r="C53" s="1069" t="s">
        <v>2771</v>
      </c>
      <c r="D53" s="1069"/>
      <c r="E53" s="1069"/>
      <c r="F53" s="1069"/>
      <c r="G53" s="1069"/>
      <c r="H53" s="1069"/>
      <c r="I53" s="1069"/>
      <c r="J53" s="1069"/>
      <c r="K53" s="710"/>
    </row>
    <row r="54" spans="2:11" ht="12.75" customHeight="1">
      <c r="B54" s="709"/>
      <c r="C54" s="713"/>
      <c r="D54" s="713"/>
      <c r="E54" s="713"/>
      <c r="F54" s="713"/>
      <c r="G54" s="713"/>
      <c r="H54" s="713"/>
      <c r="I54" s="713"/>
      <c r="J54" s="713"/>
      <c r="K54" s="710"/>
    </row>
    <row r="55" spans="2:11" ht="15" customHeight="1">
      <c r="B55" s="709"/>
      <c r="C55" s="1069" t="s">
        <v>2772</v>
      </c>
      <c r="D55" s="1069"/>
      <c r="E55" s="1069"/>
      <c r="F55" s="1069"/>
      <c r="G55" s="1069"/>
      <c r="H55" s="1069"/>
      <c r="I55" s="1069"/>
      <c r="J55" s="1069"/>
      <c r="K55" s="710"/>
    </row>
    <row r="56" spans="2:11" ht="15" customHeight="1">
      <c r="B56" s="709"/>
      <c r="C56" s="714"/>
      <c r="D56" s="1069" t="s">
        <v>2773</v>
      </c>
      <c r="E56" s="1069"/>
      <c r="F56" s="1069"/>
      <c r="G56" s="1069"/>
      <c r="H56" s="1069"/>
      <c r="I56" s="1069"/>
      <c r="J56" s="1069"/>
      <c r="K56" s="710"/>
    </row>
    <row r="57" spans="2:11" ht="15" customHeight="1">
      <c r="B57" s="709"/>
      <c r="C57" s="714"/>
      <c r="D57" s="1069" t="s">
        <v>2774</v>
      </c>
      <c r="E57" s="1069"/>
      <c r="F57" s="1069"/>
      <c r="G57" s="1069"/>
      <c r="H57" s="1069"/>
      <c r="I57" s="1069"/>
      <c r="J57" s="1069"/>
      <c r="K57" s="710"/>
    </row>
    <row r="58" spans="2:11" ht="15" customHeight="1">
      <c r="B58" s="709"/>
      <c r="C58" s="714"/>
      <c r="D58" s="1069" t="s">
        <v>2775</v>
      </c>
      <c r="E58" s="1069"/>
      <c r="F58" s="1069"/>
      <c r="G58" s="1069"/>
      <c r="H58" s="1069"/>
      <c r="I58" s="1069"/>
      <c r="J58" s="1069"/>
      <c r="K58" s="710"/>
    </row>
    <row r="59" spans="2:11" ht="15" customHeight="1">
      <c r="B59" s="709"/>
      <c r="C59" s="714"/>
      <c r="D59" s="1069" t="s">
        <v>2776</v>
      </c>
      <c r="E59" s="1069"/>
      <c r="F59" s="1069"/>
      <c r="G59" s="1069"/>
      <c r="H59" s="1069"/>
      <c r="I59" s="1069"/>
      <c r="J59" s="1069"/>
      <c r="K59" s="710"/>
    </row>
    <row r="60" spans="2:11" ht="15" customHeight="1">
      <c r="B60" s="709"/>
      <c r="C60" s="714"/>
      <c r="D60" s="1070" t="s">
        <v>2777</v>
      </c>
      <c r="E60" s="1070"/>
      <c r="F60" s="1070"/>
      <c r="G60" s="1070"/>
      <c r="H60" s="1070"/>
      <c r="I60" s="1070"/>
      <c r="J60" s="1070"/>
      <c r="K60" s="710"/>
    </row>
    <row r="61" spans="2:11" ht="15" customHeight="1">
      <c r="B61" s="709"/>
      <c r="C61" s="714"/>
      <c r="D61" s="1069" t="s">
        <v>2778</v>
      </c>
      <c r="E61" s="1069"/>
      <c r="F61" s="1069"/>
      <c r="G61" s="1069"/>
      <c r="H61" s="1069"/>
      <c r="I61" s="1069"/>
      <c r="J61" s="1069"/>
      <c r="K61" s="710"/>
    </row>
    <row r="62" spans="2:11" ht="12.75" customHeight="1">
      <c r="B62" s="709"/>
      <c r="C62" s="714"/>
      <c r="D62" s="714"/>
      <c r="E62" s="717"/>
      <c r="F62" s="714"/>
      <c r="G62" s="714"/>
      <c r="H62" s="714"/>
      <c r="I62" s="714"/>
      <c r="J62" s="714"/>
      <c r="K62" s="710"/>
    </row>
    <row r="63" spans="2:11" ht="15" customHeight="1">
      <c r="B63" s="709"/>
      <c r="C63" s="714"/>
      <c r="D63" s="1069" t="s">
        <v>2779</v>
      </c>
      <c r="E63" s="1069"/>
      <c r="F63" s="1069"/>
      <c r="G63" s="1069"/>
      <c r="H63" s="1069"/>
      <c r="I63" s="1069"/>
      <c r="J63" s="1069"/>
      <c r="K63" s="710"/>
    </row>
    <row r="64" spans="2:11" ht="15" customHeight="1">
      <c r="B64" s="709"/>
      <c r="C64" s="714"/>
      <c r="D64" s="1070" t="s">
        <v>2780</v>
      </c>
      <c r="E64" s="1070"/>
      <c r="F64" s="1070"/>
      <c r="G64" s="1070"/>
      <c r="H64" s="1070"/>
      <c r="I64" s="1070"/>
      <c r="J64" s="1070"/>
      <c r="K64" s="710"/>
    </row>
    <row r="65" spans="2:11" ht="15" customHeight="1">
      <c r="B65" s="709"/>
      <c r="C65" s="714"/>
      <c r="D65" s="1069" t="s">
        <v>2781</v>
      </c>
      <c r="E65" s="1069"/>
      <c r="F65" s="1069"/>
      <c r="G65" s="1069"/>
      <c r="H65" s="1069"/>
      <c r="I65" s="1069"/>
      <c r="J65" s="1069"/>
      <c r="K65" s="710"/>
    </row>
    <row r="66" spans="2:11" ht="15" customHeight="1">
      <c r="B66" s="709"/>
      <c r="C66" s="714"/>
      <c r="D66" s="1069" t="s">
        <v>2782</v>
      </c>
      <c r="E66" s="1069"/>
      <c r="F66" s="1069"/>
      <c r="G66" s="1069"/>
      <c r="H66" s="1069"/>
      <c r="I66" s="1069"/>
      <c r="J66" s="1069"/>
      <c r="K66" s="710"/>
    </row>
    <row r="67" spans="2:11" ht="15" customHeight="1">
      <c r="B67" s="709"/>
      <c r="C67" s="714"/>
      <c r="D67" s="1069" t="s">
        <v>2783</v>
      </c>
      <c r="E67" s="1069"/>
      <c r="F67" s="1069"/>
      <c r="G67" s="1069"/>
      <c r="H67" s="1069"/>
      <c r="I67" s="1069"/>
      <c r="J67" s="1069"/>
      <c r="K67" s="710"/>
    </row>
    <row r="68" spans="2:11" ht="15" customHeight="1">
      <c r="B68" s="709"/>
      <c r="C68" s="714"/>
      <c r="D68" s="1069" t="s">
        <v>2784</v>
      </c>
      <c r="E68" s="1069"/>
      <c r="F68" s="1069"/>
      <c r="G68" s="1069"/>
      <c r="H68" s="1069"/>
      <c r="I68" s="1069"/>
      <c r="J68" s="1069"/>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1" t="s">
        <v>124</v>
      </c>
      <c r="D73" s="1071"/>
      <c r="E73" s="1071"/>
      <c r="F73" s="1071"/>
      <c r="G73" s="1071"/>
      <c r="H73" s="1071"/>
      <c r="I73" s="1071"/>
      <c r="J73" s="1071"/>
      <c r="K73" s="727"/>
    </row>
    <row r="74" spans="2:11" ht="17.25" customHeight="1">
      <c r="B74" s="726"/>
      <c r="C74" s="728" t="s">
        <v>2785</v>
      </c>
      <c r="D74" s="728"/>
      <c r="E74" s="728"/>
      <c r="F74" s="728" t="s">
        <v>2786</v>
      </c>
      <c r="G74" s="729"/>
      <c r="H74" s="728" t="s">
        <v>163</v>
      </c>
      <c r="I74" s="728" t="s">
        <v>53</v>
      </c>
      <c r="J74" s="728" t="s">
        <v>2787</v>
      </c>
      <c r="K74" s="727"/>
    </row>
    <row r="75" spans="2:11" ht="17.25" customHeight="1">
      <c r="B75" s="726"/>
      <c r="C75" s="730" t="s">
        <v>2788</v>
      </c>
      <c r="D75" s="730"/>
      <c r="E75" s="730"/>
      <c r="F75" s="731" t="s">
        <v>2789</v>
      </c>
      <c r="G75" s="732"/>
      <c r="H75" s="730"/>
      <c r="I75" s="730"/>
      <c r="J75" s="730" t="s">
        <v>2790</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2791</v>
      </c>
      <c r="G77" s="734"/>
      <c r="H77" s="716" t="s">
        <v>2792</v>
      </c>
      <c r="I77" s="716" t="s">
        <v>2793</v>
      </c>
      <c r="J77" s="716">
        <v>20</v>
      </c>
      <c r="K77" s="727"/>
    </row>
    <row r="78" spans="2:11" ht="15" customHeight="1">
      <c r="B78" s="726"/>
      <c r="C78" s="716" t="s">
        <v>2794</v>
      </c>
      <c r="D78" s="716"/>
      <c r="E78" s="716"/>
      <c r="F78" s="735" t="s">
        <v>2791</v>
      </c>
      <c r="G78" s="734"/>
      <c r="H78" s="716" t="s">
        <v>2795</v>
      </c>
      <c r="I78" s="716" t="s">
        <v>2793</v>
      </c>
      <c r="J78" s="716">
        <v>120</v>
      </c>
      <c r="K78" s="727"/>
    </row>
    <row r="79" spans="2:11" ht="15" customHeight="1">
      <c r="B79" s="736"/>
      <c r="C79" s="716" t="s">
        <v>2796</v>
      </c>
      <c r="D79" s="716"/>
      <c r="E79" s="716"/>
      <c r="F79" s="735" t="s">
        <v>2797</v>
      </c>
      <c r="G79" s="734"/>
      <c r="H79" s="716" t="s">
        <v>2798</v>
      </c>
      <c r="I79" s="716" t="s">
        <v>2793</v>
      </c>
      <c r="J79" s="716">
        <v>50</v>
      </c>
      <c r="K79" s="727"/>
    </row>
    <row r="80" spans="2:11" ht="15" customHeight="1">
      <c r="B80" s="736"/>
      <c r="C80" s="716" t="s">
        <v>2799</v>
      </c>
      <c r="D80" s="716"/>
      <c r="E80" s="716"/>
      <c r="F80" s="735" t="s">
        <v>2791</v>
      </c>
      <c r="G80" s="734"/>
      <c r="H80" s="716" t="s">
        <v>2800</v>
      </c>
      <c r="I80" s="716" t="s">
        <v>2801</v>
      </c>
      <c r="J80" s="716"/>
      <c r="K80" s="727"/>
    </row>
    <row r="81" spans="2:11" ht="15" customHeight="1">
      <c r="B81" s="736"/>
      <c r="C81" s="737" t="s">
        <v>2802</v>
      </c>
      <c r="D81" s="737"/>
      <c r="E81" s="737"/>
      <c r="F81" s="738" t="s">
        <v>2797</v>
      </c>
      <c r="G81" s="737"/>
      <c r="H81" s="737" t="s">
        <v>2803</v>
      </c>
      <c r="I81" s="737" t="s">
        <v>2793</v>
      </c>
      <c r="J81" s="737">
        <v>15</v>
      </c>
      <c r="K81" s="727"/>
    </row>
    <row r="82" spans="2:11" ht="15" customHeight="1">
      <c r="B82" s="736"/>
      <c r="C82" s="737" t="s">
        <v>2804</v>
      </c>
      <c r="D82" s="737"/>
      <c r="E82" s="737"/>
      <c r="F82" s="738" t="s">
        <v>2797</v>
      </c>
      <c r="G82" s="737"/>
      <c r="H82" s="737" t="s">
        <v>2805</v>
      </c>
      <c r="I82" s="737" t="s">
        <v>2793</v>
      </c>
      <c r="J82" s="737">
        <v>15</v>
      </c>
      <c r="K82" s="727"/>
    </row>
    <row r="83" spans="2:11" ht="15" customHeight="1">
      <c r="B83" s="736"/>
      <c r="C83" s="737" t="s">
        <v>2806</v>
      </c>
      <c r="D83" s="737"/>
      <c r="E83" s="737"/>
      <c r="F83" s="738" t="s">
        <v>2797</v>
      </c>
      <c r="G83" s="737"/>
      <c r="H83" s="737" t="s">
        <v>2807</v>
      </c>
      <c r="I83" s="737" t="s">
        <v>2793</v>
      </c>
      <c r="J83" s="737">
        <v>20</v>
      </c>
      <c r="K83" s="727"/>
    </row>
    <row r="84" spans="2:11" ht="15" customHeight="1">
      <c r="B84" s="736"/>
      <c r="C84" s="737" t="s">
        <v>2808</v>
      </c>
      <c r="D84" s="737"/>
      <c r="E84" s="737"/>
      <c r="F84" s="738" t="s">
        <v>2797</v>
      </c>
      <c r="G84" s="737"/>
      <c r="H84" s="737" t="s">
        <v>2809</v>
      </c>
      <c r="I84" s="737" t="s">
        <v>2793</v>
      </c>
      <c r="J84" s="737">
        <v>20</v>
      </c>
      <c r="K84" s="727"/>
    </row>
    <row r="85" spans="2:11" ht="15" customHeight="1">
      <c r="B85" s="736"/>
      <c r="C85" s="716" t="s">
        <v>2810</v>
      </c>
      <c r="D85" s="716"/>
      <c r="E85" s="716"/>
      <c r="F85" s="735" t="s">
        <v>2797</v>
      </c>
      <c r="G85" s="734"/>
      <c r="H85" s="716" t="s">
        <v>2811</v>
      </c>
      <c r="I85" s="716" t="s">
        <v>2793</v>
      </c>
      <c r="J85" s="716">
        <v>50</v>
      </c>
      <c r="K85" s="727"/>
    </row>
    <row r="86" spans="2:11" ht="15" customHeight="1">
      <c r="B86" s="736"/>
      <c r="C86" s="716" t="s">
        <v>2812</v>
      </c>
      <c r="D86" s="716"/>
      <c r="E86" s="716"/>
      <c r="F86" s="735" t="s">
        <v>2797</v>
      </c>
      <c r="G86" s="734"/>
      <c r="H86" s="716" t="s">
        <v>2813</v>
      </c>
      <c r="I86" s="716" t="s">
        <v>2793</v>
      </c>
      <c r="J86" s="716">
        <v>20</v>
      </c>
      <c r="K86" s="727"/>
    </row>
    <row r="87" spans="2:11" ht="15" customHeight="1">
      <c r="B87" s="736"/>
      <c r="C87" s="716" t="s">
        <v>2814</v>
      </c>
      <c r="D87" s="716"/>
      <c r="E87" s="716"/>
      <c r="F87" s="735" t="s">
        <v>2797</v>
      </c>
      <c r="G87" s="734"/>
      <c r="H87" s="716" t="s">
        <v>2815</v>
      </c>
      <c r="I87" s="716" t="s">
        <v>2793</v>
      </c>
      <c r="J87" s="716">
        <v>20</v>
      </c>
      <c r="K87" s="727"/>
    </row>
    <row r="88" spans="2:11" ht="15" customHeight="1">
      <c r="B88" s="736"/>
      <c r="C88" s="716" t="s">
        <v>2816</v>
      </c>
      <c r="D88" s="716"/>
      <c r="E88" s="716"/>
      <c r="F88" s="735" t="s">
        <v>2797</v>
      </c>
      <c r="G88" s="734"/>
      <c r="H88" s="716" t="s">
        <v>2817</v>
      </c>
      <c r="I88" s="716" t="s">
        <v>2793</v>
      </c>
      <c r="J88" s="716">
        <v>50</v>
      </c>
      <c r="K88" s="727"/>
    </row>
    <row r="89" spans="2:11" ht="15" customHeight="1">
      <c r="B89" s="736"/>
      <c r="C89" s="716" t="s">
        <v>2818</v>
      </c>
      <c r="D89" s="716"/>
      <c r="E89" s="716"/>
      <c r="F89" s="735" t="s">
        <v>2797</v>
      </c>
      <c r="G89" s="734"/>
      <c r="H89" s="716" t="s">
        <v>2818</v>
      </c>
      <c r="I89" s="716" t="s">
        <v>2793</v>
      </c>
      <c r="J89" s="716">
        <v>50</v>
      </c>
      <c r="K89" s="727"/>
    </row>
    <row r="90" spans="2:11" ht="15" customHeight="1">
      <c r="B90" s="736"/>
      <c r="C90" s="716" t="s">
        <v>168</v>
      </c>
      <c r="D90" s="716"/>
      <c r="E90" s="716"/>
      <c r="F90" s="735" t="s">
        <v>2797</v>
      </c>
      <c r="G90" s="734"/>
      <c r="H90" s="716" t="s">
        <v>2819</v>
      </c>
      <c r="I90" s="716" t="s">
        <v>2793</v>
      </c>
      <c r="J90" s="716">
        <v>255</v>
      </c>
      <c r="K90" s="727"/>
    </row>
    <row r="91" spans="2:11" ht="15" customHeight="1">
      <c r="B91" s="736"/>
      <c r="C91" s="716" t="s">
        <v>2820</v>
      </c>
      <c r="D91" s="716"/>
      <c r="E91" s="716"/>
      <c r="F91" s="735" t="s">
        <v>2791</v>
      </c>
      <c r="G91" s="734"/>
      <c r="H91" s="716" t="s">
        <v>2821</v>
      </c>
      <c r="I91" s="716" t="s">
        <v>2822</v>
      </c>
      <c r="J91" s="716"/>
      <c r="K91" s="727"/>
    </row>
    <row r="92" spans="2:11" ht="15" customHeight="1">
      <c r="B92" s="736"/>
      <c r="C92" s="716" t="s">
        <v>2823</v>
      </c>
      <c r="D92" s="716"/>
      <c r="E92" s="716"/>
      <c r="F92" s="735" t="s">
        <v>2791</v>
      </c>
      <c r="G92" s="734"/>
      <c r="H92" s="716" t="s">
        <v>2824</v>
      </c>
      <c r="I92" s="716" t="s">
        <v>2825</v>
      </c>
      <c r="J92" s="716"/>
      <c r="K92" s="727"/>
    </row>
    <row r="93" spans="2:11" ht="15" customHeight="1">
      <c r="B93" s="736"/>
      <c r="C93" s="716" t="s">
        <v>2826</v>
      </c>
      <c r="D93" s="716"/>
      <c r="E93" s="716"/>
      <c r="F93" s="735" t="s">
        <v>2791</v>
      </c>
      <c r="G93" s="734"/>
      <c r="H93" s="716" t="s">
        <v>2826</v>
      </c>
      <c r="I93" s="716" t="s">
        <v>2825</v>
      </c>
      <c r="J93" s="716"/>
      <c r="K93" s="727"/>
    </row>
    <row r="94" spans="2:11" ht="15" customHeight="1">
      <c r="B94" s="736"/>
      <c r="C94" s="716" t="s">
        <v>34</v>
      </c>
      <c r="D94" s="716"/>
      <c r="E94" s="716"/>
      <c r="F94" s="735" t="s">
        <v>2791</v>
      </c>
      <c r="G94" s="734"/>
      <c r="H94" s="716" t="s">
        <v>2827</v>
      </c>
      <c r="I94" s="716" t="s">
        <v>2825</v>
      </c>
      <c r="J94" s="716"/>
      <c r="K94" s="727"/>
    </row>
    <row r="95" spans="2:11" ht="15" customHeight="1">
      <c r="B95" s="736"/>
      <c r="C95" s="716" t="s">
        <v>44</v>
      </c>
      <c r="D95" s="716"/>
      <c r="E95" s="716"/>
      <c r="F95" s="735" t="s">
        <v>2791</v>
      </c>
      <c r="G95" s="734"/>
      <c r="H95" s="716" t="s">
        <v>2828</v>
      </c>
      <c r="I95" s="716" t="s">
        <v>2825</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1" t="s">
        <v>2829</v>
      </c>
      <c r="D100" s="1071"/>
      <c r="E100" s="1071"/>
      <c r="F100" s="1071"/>
      <c r="G100" s="1071"/>
      <c r="H100" s="1071"/>
      <c r="I100" s="1071"/>
      <c r="J100" s="1071"/>
      <c r="K100" s="727"/>
    </row>
    <row r="101" spans="2:11" ht="17.25" customHeight="1">
      <c r="B101" s="726"/>
      <c r="C101" s="728" t="s">
        <v>2785</v>
      </c>
      <c r="D101" s="728"/>
      <c r="E101" s="728"/>
      <c r="F101" s="728" t="s">
        <v>2786</v>
      </c>
      <c r="G101" s="729"/>
      <c r="H101" s="728" t="s">
        <v>163</v>
      </c>
      <c r="I101" s="728" t="s">
        <v>53</v>
      </c>
      <c r="J101" s="728" t="s">
        <v>2787</v>
      </c>
      <c r="K101" s="727"/>
    </row>
    <row r="102" spans="2:11" ht="17.25" customHeight="1">
      <c r="B102" s="726"/>
      <c r="C102" s="730" t="s">
        <v>2788</v>
      </c>
      <c r="D102" s="730"/>
      <c r="E102" s="730"/>
      <c r="F102" s="731" t="s">
        <v>2789</v>
      </c>
      <c r="G102" s="732"/>
      <c r="H102" s="730"/>
      <c r="I102" s="730"/>
      <c r="J102" s="730" t="s">
        <v>2790</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2791</v>
      </c>
      <c r="G104" s="744"/>
      <c r="H104" s="716" t="s">
        <v>2830</v>
      </c>
      <c r="I104" s="716" t="s">
        <v>2793</v>
      </c>
      <c r="J104" s="716">
        <v>20</v>
      </c>
      <c r="K104" s="727"/>
    </row>
    <row r="105" spans="2:11" ht="15" customHeight="1">
      <c r="B105" s="726"/>
      <c r="C105" s="716" t="s">
        <v>2794</v>
      </c>
      <c r="D105" s="716"/>
      <c r="E105" s="716"/>
      <c r="F105" s="735" t="s">
        <v>2791</v>
      </c>
      <c r="G105" s="716"/>
      <c r="H105" s="716" t="s">
        <v>2830</v>
      </c>
      <c r="I105" s="716" t="s">
        <v>2793</v>
      </c>
      <c r="J105" s="716">
        <v>120</v>
      </c>
      <c r="K105" s="727"/>
    </row>
    <row r="106" spans="2:11" ht="15" customHeight="1">
      <c r="B106" s="736"/>
      <c r="C106" s="716" t="s">
        <v>2796</v>
      </c>
      <c r="D106" s="716"/>
      <c r="E106" s="716"/>
      <c r="F106" s="735" t="s">
        <v>2797</v>
      </c>
      <c r="G106" s="716"/>
      <c r="H106" s="716" t="s">
        <v>2830</v>
      </c>
      <c r="I106" s="716" t="s">
        <v>2793</v>
      </c>
      <c r="J106" s="716">
        <v>50</v>
      </c>
      <c r="K106" s="727"/>
    </row>
    <row r="107" spans="2:11" ht="15" customHeight="1">
      <c r="B107" s="736"/>
      <c r="C107" s="716" t="s">
        <v>2799</v>
      </c>
      <c r="D107" s="716"/>
      <c r="E107" s="716"/>
      <c r="F107" s="735" t="s">
        <v>2791</v>
      </c>
      <c r="G107" s="716"/>
      <c r="H107" s="716" t="s">
        <v>2830</v>
      </c>
      <c r="I107" s="716" t="s">
        <v>2801</v>
      </c>
      <c r="J107" s="716"/>
      <c r="K107" s="727"/>
    </row>
    <row r="108" spans="2:11" ht="15" customHeight="1">
      <c r="B108" s="736"/>
      <c r="C108" s="716" t="s">
        <v>2810</v>
      </c>
      <c r="D108" s="716"/>
      <c r="E108" s="716"/>
      <c r="F108" s="735" t="s">
        <v>2797</v>
      </c>
      <c r="G108" s="716"/>
      <c r="H108" s="716" t="s">
        <v>2830</v>
      </c>
      <c r="I108" s="716" t="s">
        <v>2793</v>
      </c>
      <c r="J108" s="716">
        <v>50</v>
      </c>
      <c r="K108" s="727"/>
    </row>
    <row r="109" spans="2:11" ht="15" customHeight="1">
      <c r="B109" s="736"/>
      <c r="C109" s="716" t="s">
        <v>2818</v>
      </c>
      <c r="D109" s="716"/>
      <c r="E109" s="716"/>
      <c r="F109" s="735" t="s">
        <v>2797</v>
      </c>
      <c r="G109" s="716"/>
      <c r="H109" s="716" t="s">
        <v>2830</v>
      </c>
      <c r="I109" s="716" t="s">
        <v>2793</v>
      </c>
      <c r="J109" s="716">
        <v>50</v>
      </c>
      <c r="K109" s="727"/>
    </row>
    <row r="110" spans="2:11" ht="15" customHeight="1">
      <c r="B110" s="736"/>
      <c r="C110" s="716" t="s">
        <v>2816</v>
      </c>
      <c r="D110" s="716"/>
      <c r="E110" s="716"/>
      <c r="F110" s="735" t="s">
        <v>2797</v>
      </c>
      <c r="G110" s="716"/>
      <c r="H110" s="716" t="s">
        <v>2830</v>
      </c>
      <c r="I110" s="716" t="s">
        <v>2793</v>
      </c>
      <c r="J110" s="716">
        <v>50</v>
      </c>
      <c r="K110" s="727"/>
    </row>
    <row r="111" spans="2:11" ht="15" customHeight="1">
      <c r="B111" s="736"/>
      <c r="C111" s="716" t="s">
        <v>49</v>
      </c>
      <c r="D111" s="716"/>
      <c r="E111" s="716"/>
      <c r="F111" s="735" t="s">
        <v>2791</v>
      </c>
      <c r="G111" s="716"/>
      <c r="H111" s="716" t="s">
        <v>2831</v>
      </c>
      <c r="I111" s="716" t="s">
        <v>2793</v>
      </c>
      <c r="J111" s="716">
        <v>20</v>
      </c>
      <c r="K111" s="727"/>
    </row>
    <row r="112" spans="2:11" ht="15" customHeight="1">
      <c r="B112" s="736"/>
      <c r="C112" s="716" t="s">
        <v>2832</v>
      </c>
      <c r="D112" s="716"/>
      <c r="E112" s="716"/>
      <c r="F112" s="735" t="s">
        <v>2791</v>
      </c>
      <c r="G112" s="716"/>
      <c r="H112" s="716" t="s">
        <v>2833</v>
      </c>
      <c r="I112" s="716" t="s">
        <v>2793</v>
      </c>
      <c r="J112" s="716">
        <v>120</v>
      </c>
      <c r="K112" s="727"/>
    </row>
    <row r="113" spans="2:11" ht="15" customHeight="1">
      <c r="B113" s="736"/>
      <c r="C113" s="716" t="s">
        <v>34</v>
      </c>
      <c r="D113" s="716"/>
      <c r="E113" s="716"/>
      <c r="F113" s="735" t="s">
        <v>2791</v>
      </c>
      <c r="G113" s="716"/>
      <c r="H113" s="716" t="s">
        <v>2834</v>
      </c>
      <c r="I113" s="716" t="s">
        <v>2825</v>
      </c>
      <c r="J113" s="716"/>
      <c r="K113" s="727"/>
    </row>
    <row r="114" spans="2:11" ht="15" customHeight="1">
      <c r="B114" s="736"/>
      <c r="C114" s="716" t="s">
        <v>44</v>
      </c>
      <c r="D114" s="716"/>
      <c r="E114" s="716"/>
      <c r="F114" s="735" t="s">
        <v>2791</v>
      </c>
      <c r="G114" s="716"/>
      <c r="H114" s="716" t="s">
        <v>2835</v>
      </c>
      <c r="I114" s="716" t="s">
        <v>2825</v>
      </c>
      <c r="J114" s="716"/>
      <c r="K114" s="727"/>
    </row>
    <row r="115" spans="2:11" ht="15" customHeight="1">
      <c r="B115" s="736"/>
      <c r="C115" s="716" t="s">
        <v>53</v>
      </c>
      <c r="D115" s="716"/>
      <c r="E115" s="716"/>
      <c r="F115" s="735" t="s">
        <v>2791</v>
      </c>
      <c r="G115" s="716"/>
      <c r="H115" s="716" t="s">
        <v>2836</v>
      </c>
      <c r="I115" s="716" t="s">
        <v>2837</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6" t="s">
        <v>2838</v>
      </c>
      <c r="D120" s="1066"/>
      <c r="E120" s="1066"/>
      <c r="F120" s="1066"/>
      <c r="G120" s="1066"/>
      <c r="H120" s="1066"/>
      <c r="I120" s="1066"/>
      <c r="J120" s="1066"/>
      <c r="K120" s="752"/>
    </row>
    <row r="121" spans="2:11" ht="17.25" customHeight="1">
      <c r="B121" s="753"/>
      <c r="C121" s="728" t="s">
        <v>2785</v>
      </c>
      <c r="D121" s="728"/>
      <c r="E121" s="728"/>
      <c r="F121" s="728" t="s">
        <v>2786</v>
      </c>
      <c r="G121" s="729"/>
      <c r="H121" s="728" t="s">
        <v>163</v>
      </c>
      <c r="I121" s="728" t="s">
        <v>53</v>
      </c>
      <c r="J121" s="728" t="s">
        <v>2787</v>
      </c>
      <c r="K121" s="754"/>
    </row>
    <row r="122" spans="2:11" ht="17.25" customHeight="1">
      <c r="B122" s="753"/>
      <c r="C122" s="730" t="s">
        <v>2788</v>
      </c>
      <c r="D122" s="730"/>
      <c r="E122" s="730"/>
      <c r="F122" s="731" t="s">
        <v>2789</v>
      </c>
      <c r="G122" s="732"/>
      <c r="H122" s="730"/>
      <c r="I122" s="730"/>
      <c r="J122" s="730" t="s">
        <v>2790</v>
      </c>
      <c r="K122" s="754"/>
    </row>
    <row r="123" spans="2:11" ht="5.25" customHeight="1">
      <c r="B123" s="755"/>
      <c r="C123" s="733"/>
      <c r="D123" s="733"/>
      <c r="E123" s="733"/>
      <c r="F123" s="733"/>
      <c r="G123" s="716"/>
      <c r="H123" s="733"/>
      <c r="I123" s="733"/>
      <c r="J123" s="733"/>
      <c r="K123" s="756"/>
    </row>
    <row r="124" spans="2:11" ht="15" customHeight="1">
      <c r="B124" s="755"/>
      <c r="C124" s="716" t="s">
        <v>2794</v>
      </c>
      <c r="D124" s="733"/>
      <c r="E124" s="733"/>
      <c r="F124" s="735" t="s">
        <v>2791</v>
      </c>
      <c r="G124" s="716"/>
      <c r="H124" s="716" t="s">
        <v>2830</v>
      </c>
      <c r="I124" s="716" t="s">
        <v>2793</v>
      </c>
      <c r="J124" s="716">
        <v>120</v>
      </c>
      <c r="K124" s="757"/>
    </row>
    <row r="125" spans="2:11" ht="15" customHeight="1">
      <c r="B125" s="755"/>
      <c r="C125" s="716" t="s">
        <v>2839</v>
      </c>
      <c r="D125" s="716"/>
      <c r="E125" s="716"/>
      <c r="F125" s="735" t="s">
        <v>2791</v>
      </c>
      <c r="G125" s="716"/>
      <c r="H125" s="716" t="s">
        <v>2840</v>
      </c>
      <c r="I125" s="716" t="s">
        <v>2793</v>
      </c>
      <c r="J125" s="716" t="s">
        <v>2841</v>
      </c>
      <c r="K125" s="757"/>
    </row>
    <row r="126" spans="2:11" ht="15" customHeight="1">
      <c r="B126" s="755"/>
      <c r="C126" s="716" t="s">
        <v>2740</v>
      </c>
      <c r="D126" s="716"/>
      <c r="E126" s="716"/>
      <c r="F126" s="735" t="s">
        <v>2791</v>
      </c>
      <c r="G126" s="716"/>
      <c r="H126" s="716" t="s">
        <v>2842</v>
      </c>
      <c r="I126" s="716" t="s">
        <v>2793</v>
      </c>
      <c r="J126" s="716" t="s">
        <v>2841</v>
      </c>
      <c r="K126" s="757"/>
    </row>
    <row r="127" spans="2:11" ht="15" customHeight="1">
      <c r="B127" s="755"/>
      <c r="C127" s="716" t="s">
        <v>2802</v>
      </c>
      <c r="D127" s="716"/>
      <c r="E127" s="716"/>
      <c r="F127" s="735" t="s">
        <v>2797</v>
      </c>
      <c r="G127" s="716"/>
      <c r="H127" s="716" t="s">
        <v>2803</v>
      </c>
      <c r="I127" s="716" t="s">
        <v>2793</v>
      </c>
      <c r="J127" s="716">
        <v>15</v>
      </c>
      <c r="K127" s="757"/>
    </row>
    <row r="128" spans="2:11" ht="15" customHeight="1">
      <c r="B128" s="755"/>
      <c r="C128" s="737" t="s">
        <v>2804</v>
      </c>
      <c r="D128" s="737"/>
      <c r="E128" s="737"/>
      <c r="F128" s="738" t="s">
        <v>2797</v>
      </c>
      <c r="G128" s="737"/>
      <c r="H128" s="737" t="s">
        <v>2805</v>
      </c>
      <c r="I128" s="737" t="s">
        <v>2793</v>
      </c>
      <c r="J128" s="737">
        <v>15</v>
      </c>
      <c r="K128" s="757"/>
    </row>
    <row r="129" spans="2:11" ht="15" customHeight="1">
      <c r="B129" s="755"/>
      <c r="C129" s="737" t="s">
        <v>2806</v>
      </c>
      <c r="D129" s="737"/>
      <c r="E129" s="737"/>
      <c r="F129" s="738" t="s">
        <v>2797</v>
      </c>
      <c r="G129" s="737"/>
      <c r="H129" s="737" t="s">
        <v>2807</v>
      </c>
      <c r="I129" s="737" t="s">
        <v>2793</v>
      </c>
      <c r="J129" s="737">
        <v>20</v>
      </c>
      <c r="K129" s="757"/>
    </row>
    <row r="130" spans="2:11" ht="15" customHeight="1">
      <c r="B130" s="755"/>
      <c r="C130" s="737" t="s">
        <v>2808</v>
      </c>
      <c r="D130" s="737"/>
      <c r="E130" s="737"/>
      <c r="F130" s="738" t="s">
        <v>2797</v>
      </c>
      <c r="G130" s="737"/>
      <c r="H130" s="737" t="s">
        <v>2809</v>
      </c>
      <c r="I130" s="737" t="s">
        <v>2793</v>
      </c>
      <c r="J130" s="737">
        <v>20</v>
      </c>
      <c r="K130" s="757"/>
    </row>
    <row r="131" spans="2:11" ht="15" customHeight="1">
      <c r="B131" s="755"/>
      <c r="C131" s="716" t="s">
        <v>2796</v>
      </c>
      <c r="D131" s="716"/>
      <c r="E131" s="716"/>
      <c r="F131" s="735" t="s">
        <v>2797</v>
      </c>
      <c r="G131" s="716"/>
      <c r="H131" s="716" t="s">
        <v>2830</v>
      </c>
      <c r="I131" s="716" t="s">
        <v>2793</v>
      </c>
      <c r="J131" s="716">
        <v>50</v>
      </c>
      <c r="K131" s="757"/>
    </row>
    <row r="132" spans="2:11" ht="15" customHeight="1">
      <c r="B132" s="755"/>
      <c r="C132" s="716" t="s">
        <v>2810</v>
      </c>
      <c r="D132" s="716"/>
      <c r="E132" s="716"/>
      <c r="F132" s="735" t="s">
        <v>2797</v>
      </c>
      <c r="G132" s="716"/>
      <c r="H132" s="716" t="s">
        <v>2830</v>
      </c>
      <c r="I132" s="716" t="s">
        <v>2793</v>
      </c>
      <c r="J132" s="716">
        <v>50</v>
      </c>
      <c r="K132" s="757"/>
    </row>
    <row r="133" spans="2:11" ht="15" customHeight="1">
      <c r="B133" s="755"/>
      <c r="C133" s="716" t="s">
        <v>2816</v>
      </c>
      <c r="D133" s="716"/>
      <c r="E133" s="716"/>
      <c r="F133" s="735" t="s">
        <v>2797</v>
      </c>
      <c r="G133" s="716"/>
      <c r="H133" s="716" t="s">
        <v>2830</v>
      </c>
      <c r="I133" s="716" t="s">
        <v>2793</v>
      </c>
      <c r="J133" s="716">
        <v>50</v>
      </c>
      <c r="K133" s="757"/>
    </row>
    <row r="134" spans="2:11" ht="15" customHeight="1">
      <c r="B134" s="755"/>
      <c r="C134" s="716" t="s">
        <v>2818</v>
      </c>
      <c r="D134" s="716"/>
      <c r="E134" s="716"/>
      <c r="F134" s="735" t="s">
        <v>2797</v>
      </c>
      <c r="G134" s="716"/>
      <c r="H134" s="716" t="s">
        <v>2830</v>
      </c>
      <c r="I134" s="716" t="s">
        <v>2793</v>
      </c>
      <c r="J134" s="716">
        <v>50</v>
      </c>
      <c r="K134" s="757"/>
    </row>
    <row r="135" spans="2:11" ht="15" customHeight="1">
      <c r="B135" s="755"/>
      <c r="C135" s="716" t="s">
        <v>168</v>
      </c>
      <c r="D135" s="716"/>
      <c r="E135" s="716"/>
      <c r="F135" s="735" t="s">
        <v>2797</v>
      </c>
      <c r="G135" s="716"/>
      <c r="H135" s="716" t="s">
        <v>2843</v>
      </c>
      <c r="I135" s="716" t="s">
        <v>2793</v>
      </c>
      <c r="J135" s="716">
        <v>255</v>
      </c>
      <c r="K135" s="757"/>
    </row>
    <row r="136" spans="2:11" ht="15" customHeight="1">
      <c r="B136" s="755"/>
      <c r="C136" s="716" t="s">
        <v>2820</v>
      </c>
      <c r="D136" s="716"/>
      <c r="E136" s="716"/>
      <c r="F136" s="735" t="s">
        <v>2791</v>
      </c>
      <c r="G136" s="716"/>
      <c r="H136" s="716" t="s">
        <v>2844</v>
      </c>
      <c r="I136" s="716" t="s">
        <v>2822</v>
      </c>
      <c r="J136" s="716"/>
      <c r="K136" s="757"/>
    </row>
    <row r="137" spans="2:11" ht="15" customHeight="1">
      <c r="B137" s="755"/>
      <c r="C137" s="716" t="s">
        <v>2823</v>
      </c>
      <c r="D137" s="716"/>
      <c r="E137" s="716"/>
      <c r="F137" s="735" t="s">
        <v>2791</v>
      </c>
      <c r="G137" s="716"/>
      <c r="H137" s="716" t="s">
        <v>2845</v>
      </c>
      <c r="I137" s="716" t="s">
        <v>2825</v>
      </c>
      <c r="J137" s="716"/>
      <c r="K137" s="757"/>
    </row>
    <row r="138" spans="2:11" ht="15" customHeight="1">
      <c r="B138" s="755"/>
      <c r="C138" s="716" t="s">
        <v>2826</v>
      </c>
      <c r="D138" s="716"/>
      <c r="E138" s="716"/>
      <c r="F138" s="735" t="s">
        <v>2791</v>
      </c>
      <c r="G138" s="716"/>
      <c r="H138" s="716" t="s">
        <v>2826</v>
      </c>
      <c r="I138" s="716" t="s">
        <v>2825</v>
      </c>
      <c r="J138" s="716"/>
      <c r="K138" s="757"/>
    </row>
    <row r="139" spans="2:11" ht="15" customHeight="1">
      <c r="B139" s="755"/>
      <c r="C139" s="716" t="s">
        <v>34</v>
      </c>
      <c r="D139" s="716"/>
      <c r="E139" s="716"/>
      <c r="F139" s="735" t="s">
        <v>2791</v>
      </c>
      <c r="G139" s="716"/>
      <c r="H139" s="716" t="s">
        <v>2846</v>
      </c>
      <c r="I139" s="716" t="s">
        <v>2825</v>
      </c>
      <c r="J139" s="716"/>
      <c r="K139" s="757"/>
    </row>
    <row r="140" spans="2:11" ht="15" customHeight="1">
      <c r="B140" s="755"/>
      <c r="C140" s="716" t="s">
        <v>2847</v>
      </c>
      <c r="D140" s="716"/>
      <c r="E140" s="716"/>
      <c r="F140" s="735" t="s">
        <v>2791</v>
      </c>
      <c r="G140" s="716"/>
      <c r="H140" s="716" t="s">
        <v>2848</v>
      </c>
      <c r="I140" s="716" t="s">
        <v>2825</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1" t="s">
        <v>2849</v>
      </c>
      <c r="D145" s="1071"/>
      <c r="E145" s="1071"/>
      <c r="F145" s="1071"/>
      <c r="G145" s="1071"/>
      <c r="H145" s="1071"/>
      <c r="I145" s="1071"/>
      <c r="J145" s="1071"/>
      <c r="K145" s="727"/>
    </row>
    <row r="146" spans="2:11" ht="17.25" customHeight="1">
      <c r="B146" s="726"/>
      <c r="C146" s="728" t="s">
        <v>2785</v>
      </c>
      <c r="D146" s="728"/>
      <c r="E146" s="728"/>
      <c r="F146" s="728" t="s">
        <v>2786</v>
      </c>
      <c r="G146" s="729"/>
      <c r="H146" s="728" t="s">
        <v>163</v>
      </c>
      <c r="I146" s="728" t="s">
        <v>53</v>
      </c>
      <c r="J146" s="728" t="s">
        <v>2787</v>
      </c>
      <c r="K146" s="727"/>
    </row>
    <row r="147" spans="2:11" ht="17.25" customHeight="1">
      <c r="B147" s="726"/>
      <c r="C147" s="730" t="s">
        <v>2788</v>
      </c>
      <c r="D147" s="730"/>
      <c r="E147" s="730"/>
      <c r="F147" s="731" t="s">
        <v>2789</v>
      </c>
      <c r="G147" s="732"/>
      <c r="H147" s="730"/>
      <c r="I147" s="730"/>
      <c r="J147" s="730" t="s">
        <v>2790</v>
      </c>
      <c r="K147" s="727"/>
    </row>
    <row r="148" spans="2:11" ht="5.25" customHeight="1">
      <c r="B148" s="736"/>
      <c r="C148" s="733"/>
      <c r="D148" s="733"/>
      <c r="E148" s="733"/>
      <c r="F148" s="733"/>
      <c r="G148" s="734"/>
      <c r="H148" s="733"/>
      <c r="I148" s="733"/>
      <c r="J148" s="733"/>
      <c r="K148" s="757"/>
    </row>
    <row r="149" spans="2:11" ht="15" customHeight="1">
      <c r="B149" s="736"/>
      <c r="C149" s="761" t="s">
        <v>2794</v>
      </c>
      <c r="D149" s="716"/>
      <c r="E149" s="716"/>
      <c r="F149" s="762" t="s">
        <v>2791</v>
      </c>
      <c r="G149" s="716"/>
      <c r="H149" s="761" t="s">
        <v>2830</v>
      </c>
      <c r="I149" s="761" t="s">
        <v>2793</v>
      </c>
      <c r="J149" s="761">
        <v>120</v>
      </c>
      <c r="K149" s="757"/>
    </row>
    <row r="150" spans="2:11" ht="15" customHeight="1">
      <c r="B150" s="736"/>
      <c r="C150" s="761" t="s">
        <v>2839</v>
      </c>
      <c r="D150" s="716"/>
      <c r="E150" s="716"/>
      <c r="F150" s="762" t="s">
        <v>2791</v>
      </c>
      <c r="G150" s="716"/>
      <c r="H150" s="761" t="s">
        <v>2850</v>
      </c>
      <c r="I150" s="761" t="s">
        <v>2793</v>
      </c>
      <c r="J150" s="761" t="s">
        <v>2841</v>
      </c>
      <c r="K150" s="757"/>
    </row>
    <row r="151" spans="2:11" ht="15" customHeight="1">
      <c r="B151" s="736"/>
      <c r="C151" s="761" t="s">
        <v>2740</v>
      </c>
      <c r="D151" s="716"/>
      <c r="E151" s="716"/>
      <c r="F151" s="762" t="s">
        <v>2791</v>
      </c>
      <c r="G151" s="716"/>
      <c r="H151" s="761" t="s">
        <v>2851</v>
      </c>
      <c r="I151" s="761" t="s">
        <v>2793</v>
      </c>
      <c r="J151" s="761" t="s">
        <v>2841</v>
      </c>
      <c r="K151" s="757"/>
    </row>
    <row r="152" spans="2:11" ht="15" customHeight="1">
      <c r="B152" s="736"/>
      <c r="C152" s="761" t="s">
        <v>2796</v>
      </c>
      <c r="D152" s="716"/>
      <c r="E152" s="716"/>
      <c r="F152" s="762" t="s">
        <v>2797</v>
      </c>
      <c r="G152" s="716"/>
      <c r="H152" s="761" t="s">
        <v>2830</v>
      </c>
      <c r="I152" s="761" t="s">
        <v>2793</v>
      </c>
      <c r="J152" s="761">
        <v>50</v>
      </c>
      <c r="K152" s="757"/>
    </row>
    <row r="153" spans="2:11" ht="15" customHeight="1">
      <c r="B153" s="736"/>
      <c r="C153" s="761" t="s">
        <v>2799</v>
      </c>
      <c r="D153" s="716"/>
      <c r="E153" s="716"/>
      <c r="F153" s="762" t="s">
        <v>2791</v>
      </c>
      <c r="G153" s="716"/>
      <c r="H153" s="761" t="s">
        <v>2830</v>
      </c>
      <c r="I153" s="761" t="s">
        <v>2801</v>
      </c>
      <c r="J153" s="761"/>
      <c r="K153" s="757"/>
    </row>
    <row r="154" spans="2:11" ht="15" customHeight="1">
      <c r="B154" s="736"/>
      <c r="C154" s="761" t="s">
        <v>2810</v>
      </c>
      <c r="D154" s="716"/>
      <c r="E154" s="716"/>
      <c r="F154" s="762" t="s">
        <v>2797</v>
      </c>
      <c r="G154" s="716"/>
      <c r="H154" s="761" t="s">
        <v>2830</v>
      </c>
      <c r="I154" s="761" t="s">
        <v>2793</v>
      </c>
      <c r="J154" s="761">
        <v>50</v>
      </c>
      <c r="K154" s="757"/>
    </row>
    <row r="155" spans="2:11" ht="15" customHeight="1">
      <c r="B155" s="736"/>
      <c r="C155" s="761" t="s">
        <v>2818</v>
      </c>
      <c r="D155" s="716"/>
      <c r="E155" s="716"/>
      <c r="F155" s="762" t="s">
        <v>2797</v>
      </c>
      <c r="G155" s="716"/>
      <c r="H155" s="761" t="s">
        <v>2830</v>
      </c>
      <c r="I155" s="761" t="s">
        <v>2793</v>
      </c>
      <c r="J155" s="761">
        <v>50</v>
      </c>
      <c r="K155" s="757"/>
    </row>
    <row r="156" spans="2:11" ht="15" customHeight="1">
      <c r="B156" s="736"/>
      <c r="C156" s="761" t="s">
        <v>2816</v>
      </c>
      <c r="D156" s="716"/>
      <c r="E156" s="716"/>
      <c r="F156" s="762" t="s">
        <v>2797</v>
      </c>
      <c r="G156" s="716"/>
      <c r="H156" s="761" t="s">
        <v>2830</v>
      </c>
      <c r="I156" s="761" t="s">
        <v>2793</v>
      </c>
      <c r="J156" s="761">
        <v>50</v>
      </c>
      <c r="K156" s="757"/>
    </row>
    <row r="157" spans="2:11" ht="15" customHeight="1">
      <c r="B157" s="736"/>
      <c r="C157" s="761" t="s">
        <v>129</v>
      </c>
      <c r="D157" s="716"/>
      <c r="E157" s="716"/>
      <c r="F157" s="762" t="s">
        <v>2791</v>
      </c>
      <c r="G157" s="716"/>
      <c r="H157" s="761" t="s">
        <v>2852</v>
      </c>
      <c r="I157" s="761" t="s">
        <v>2793</v>
      </c>
      <c r="J157" s="761" t="s">
        <v>2853</v>
      </c>
      <c r="K157" s="757"/>
    </row>
    <row r="158" spans="2:11" ht="15" customHeight="1">
      <c r="B158" s="736"/>
      <c r="C158" s="761" t="s">
        <v>2854</v>
      </c>
      <c r="D158" s="716"/>
      <c r="E158" s="716"/>
      <c r="F158" s="762" t="s">
        <v>2791</v>
      </c>
      <c r="G158" s="716"/>
      <c r="H158" s="761" t="s">
        <v>2855</v>
      </c>
      <c r="I158" s="761" t="s">
        <v>2825</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6" t="s">
        <v>2856</v>
      </c>
      <c r="D163" s="1066"/>
      <c r="E163" s="1066"/>
      <c r="F163" s="1066"/>
      <c r="G163" s="1066"/>
      <c r="H163" s="1066"/>
      <c r="I163" s="1066"/>
      <c r="J163" s="1066"/>
      <c r="K163" s="708"/>
    </row>
    <row r="164" spans="2:11" ht="17.25" customHeight="1">
      <c r="B164" s="707"/>
      <c r="C164" s="728" t="s">
        <v>2785</v>
      </c>
      <c r="D164" s="728"/>
      <c r="E164" s="728"/>
      <c r="F164" s="728" t="s">
        <v>2786</v>
      </c>
      <c r="G164" s="765"/>
      <c r="H164" s="766" t="s">
        <v>163</v>
      </c>
      <c r="I164" s="766" t="s">
        <v>53</v>
      </c>
      <c r="J164" s="728" t="s">
        <v>2787</v>
      </c>
      <c r="K164" s="708"/>
    </row>
    <row r="165" spans="2:11" ht="17.25" customHeight="1">
      <c r="B165" s="709"/>
      <c r="C165" s="730" t="s">
        <v>2788</v>
      </c>
      <c r="D165" s="730"/>
      <c r="E165" s="730"/>
      <c r="F165" s="731" t="s">
        <v>2789</v>
      </c>
      <c r="G165" s="767"/>
      <c r="H165" s="768"/>
      <c r="I165" s="768"/>
      <c r="J165" s="730" t="s">
        <v>2790</v>
      </c>
      <c r="K165" s="710"/>
    </row>
    <row r="166" spans="2:11" ht="5.25" customHeight="1">
      <c r="B166" s="736"/>
      <c r="C166" s="733"/>
      <c r="D166" s="733"/>
      <c r="E166" s="733"/>
      <c r="F166" s="733"/>
      <c r="G166" s="734"/>
      <c r="H166" s="733"/>
      <c r="I166" s="733"/>
      <c r="J166" s="733"/>
      <c r="K166" s="757"/>
    </row>
    <row r="167" spans="2:11" ht="15" customHeight="1">
      <c r="B167" s="736"/>
      <c r="C167" s="716" t="s">
        <v>2794</v>
      </c>
      <c r="D167" s="716"/>
      <c r="E167" s="716"/>
      <c r="F167" s="735" t="s">
        <v>2791</v>
      </c>
      <c r="G167" s="716"/>
      <c r="H167" s="716" t="s">
        <v>2830</v>
      </c>
      <c r="I167" s="716" t="s">
        <v>2793</v>
      </c>
      <c r="J167" s="716">
        <v>120</v>
      </c>
      <c r="K167" s="757"/>
    </row>
    <row r="168" spans="2:11" ht="15" customHeight="1">
      <c r="B168" s="736"/>
      <c r="C168" s="716" t="s">
        <v>2839</v>
      </c>
      <c r="D168" s="716"/>
      <c r="E168" s="716"/>
      <c r="F168" s="735" t="s">
        <v>2791</v>
      </c>
      <c r="G168" s="716"/>
      <c r="H168" s="716" t="s">
        <v>2840</v>
      </c>
      <c r="I168" s="716" t="s">
        <v>2793</v>
      </c>
      <c r="J168" s="716" t="s">
        <v>2841</v>
      </c>
      <c r="K168" s="757"/>
    </row>
    <row r="169" spans="2:11" ht="15" customHeight="1">
      <c r="B169" s="736"/>
      <c r="C169" s="716" t="s">
        <v>2740</v>
      </c>
      <c r="D169" s="716"/>
      <c r="E169" s="716"/>
      <c r="F169" s="735" t="s">
        <v>2791</v>
      </c>
      <c r="G169" s="716"/>
      <c r="H169" s="716" t="s">
        <v>2857</v>
      </c>
      <c r="I169" s="716" t="s">
        <v>2793</v>
      </c>
      <c r="J169" s="716" t="s">
        <v>2841</v>
      </c>
      <c r="K169" s="757"/>
    </row>
    <row r="170" spans="2:11" ht="15" customHeight="1">
      <c r="B170" s="736"/>
      <c r="C170" s="716" t="s">
        <v>2796</v>
      </c>
      <c r="D170" s="716"/>
      <c r="E170" s="716"/>
      <c r="F170" s="735" t="s">
        <v>2797</v>
      </c>
      <c r="G170" s="716"/>
      <c r="H170" s="716" t="s">
        <v>2857</v>
      </c>
      <c r="I170" s="716" t="s">
        <v>2793</v>
      </c>
      <c r="J170" s="716">
        <v>50</v>
      </c>
      <c r="K170" s="757"/>
    </row>
    <row r="171" spans="2:11" ht="15" customHeight="1">
      <c r="B171" s="736"/>
      <c r="C171" s="716" t="s">
        <v>2799</v>
      </c>
      <c r="D171" s="716"/>
      <c r="E171" s="716"/>
      <c r="F171" s="735" t="s">
        <v>2791</v>
      </c>
      <c r="G171" s="716"/>
      <c r="H171" s="716" t="s">
        <v>2857</v>
      </c>
      <c r="I171" s="716" t="s">
        <v>2801</v>
      </c>
      <c r="J171" s="716"/>
      <c r="K171" s="757"/>
    </row>
    <row r="172" spans="2:11" ht="15" customHeight="1">
      <c r="B172" s="736"/>
      <c r="C172" s="716" t="s">
        <v>2810</v>
      </c>
      <c r="D172" s="716"/>
      <c r="E172" s="716"/>
      <c r="F172" s="735" t="s">
        <v>2797</v>
      </c>
      <c r="G172" s="716"/>
      <c r="H172" s="716" t="s">
        <v>2857</v>
      </c>
      <c r="I172" s="716" t="s">
        <v>2793</v>
      </c>
      <c r="J172" s="716">
        <v>50</v>
      </c>
      <c r="K172" s="757"/>
    </row>
    <row r="173" spans="2:11" ht="15" customHeight="1">
      <c r="B173" s="736"/>
      <c r="C173" s="716" t="s">
        <v>2818</v>
      </c>
      <c r="D173" s="716"/>
      <c r="E173" s="716"/>
      <c r="F173" s="735" t="s">
        <v>2797</v>
      </c>
      <c r="G173" s="716"/>
      <c r="H173" s="716" t="s">
        <v>2857</v>
      </c>
      <c r="I173" s="716" t="s">
        <v>2793</v>
      </c>
      <c r="J173" s="716">
        <v>50</v>
      </c>
      <c r="K173" s="757"/>
    </row>
    <row r="174" spans="2:11" ht="15" customHeight="1">
      <c r="B174" s="736"/>
      <c r="C174" s="716" t="s">
        <v>2816</v>
      </c>
      <c r="D174" s="716"/>
      <c r="E174" s="716"/>
      <c r="F174" s="735" t="s">
        <v>2797</v>
      </c>
      <c r="G174" s="716"/>
      <c r="H174" s="716" t="s">
        <v>2857</v>
      </c>
      <c r="I174" s="716" t="s">
        <v>2793</v>
      </c>
      <c r="J174" s="716">
        <v>50</v>
      </c>
      <c r="K174" s="757"/>
    </row>
    <row r="175" spans="2:11" ht="15" customHeight="1">
      <c r="B175" s="736"/>
      <c r="C175" s="716" t="s">
        <v>162</v>
      </c>
      <c r="D175" s="716"/>
      <c r="E175" s="716"/>
      <c r="F175" s="735" t="s">
        <v>2791</v>
      </c>
      <c r="G175" s="716"/>
      <c r="H175" s="716" t="s">
        <v>2858</v>
      </c>
      <c r="I175" s="716" t="s">
        <v>2859</v>
      </c>
      <c r="J175" s="716"/>
      <c r="K175" s="757"/>
    </row>
    <row r="176" spans="2:11" ht="15" customHeight="1">
      <c r="B176" s="736"/>
      <c r="C176" s="716" t="s">
        <v>53</v>
      </c>
      <c r="D176" s="716"/>
      <c r="E176" s="716"/>
      <c r="F176" s="735" t="s">
        <v>2791</v>
      </c>
      <c r="G176" s="716"/>
      <c r="H176" s="716" t="s">
        <v>2860</v>
      </c>
      <c r="I176" s="716" t="s">
        <v>2861</v>
      </c>
      <c r="J176" s="716">
        <v>1</v>
      </c>
      <c r="K176" s="757"/>
    </row>
    <row r="177" spans="2:11" ht="15" customHeight="1">
      <c r="B177" s="736"/>
      <c r="C177" s="716" t="s">
        <v>49</v>
      </c>
      <c r="D177" s="716"/>
      <c r="E177" s="716"/>
      <c r="F177" s="735" t="s">
        <v>2791</v>
      </c>
      <c r="G177" s="716"/>
      <c r="H177" s="716" t="s">
        <v>2862</v>
      </c>
      <c r="I177" s="716" t="s">
        <v>2793</v>
      </c>
      <c r="J177" s="716">
        <v>20</v>
      </c>
      <c r="K177" s="757"/>
    </row>
    <row r="178" spans="2:11" ht="15" customHeight="1">
      <c r="B178" s="736"/>
      <c r="C178" s="716" t="s">
        <v>163</v>
      </c>
      <c r="D178" s="716"/>
      <c r="E178" s="716"/>
      <c r="F178" s="735" t="s">
        <v>2791</v>
      </c>
      <c r="G178" s="716"/>
      <c r="H178" s="716" t="s">
        <v>2863</v>
      </c>
      <c r="I178" s="716" t="s">
        <v>2793</v>
      </c>
      <c r="J178" s="716">
        <v>255</v>
      </c>
      <c r="K178" s="757"/>
    </row>
    <row r="179" spans="2:11" ht="15" customHeight="1">
      <c r="B179" s="736"/>
      <c r="C179" s="716" t="s">
        <v>164</v>
      </c>
      <c r="D179" s="716"/>
      <c r="E179" s="716"/>
      <c r="F179" s="735" t="s">
        <v>2791</v>
      </c>
      <c r="G179" s="716"/>
      <c r="H179" s="716" t="s">
        <v>2756</v>
      </c>
      <c r="I179" s="716" t="s">
        <v>2793</v>
      </c>
      <c r="J179" s="716">
        <v>10</v>
      </c>
      <c r="K179" s="757"/>
    </row>
    <row r="180" spans="2:11" ht="15" customHeight="1">
      <c r="B180" s="736"/>
      <c r="C180" s="716" t="s">
        <v>165</v>
      </c>
      <c r="D180" s="716"/>
      <c r="E180" s="716"/>
      <c r="F180" s="735" t="s">
        <v>2791</v>
      </c>
      <c r="G180" s="716"/>
      <c r="H180" s="716" t="s">
        <v>2864</v>
      </c>
      <c r="I180" s="716" t="s">
        <v>2825</v>
      </c>
      <c r="J180" s="716"/>
      <c r="K180" s="757"/>
    </row>
    <row r="181" spans="2:11" ht="15" customHeight="1">
      <c r="B181" s="736"/>
      <c r="C181" s="716" t="s">
        <v>2865</v>
      </c>
      <c r="D181" s="716"/>
      <c r="E181" s="716"/>
      <c r="F181" s="735" t="s">
        <v>2791</v>
      </c>
      <c r="G181" s="716"/>
      <c r="H181" s="716" t="s">
        <v>2866</v>
      </c>
      <c r="I181" s="716" t="s">
        <v>2825</v>
      </c>
      <c r="J181" s="716"/>
      <c r="K181" s="757"/>
    </row>
    <row r="182" spans="2:11" ht="15" customHeight="1">
      <c r="B182" s="736"/>
      <c r="C182" s="716" t="s">
        <v>2854</v>
      </c>
      <c r="D182" s="716"/>
      <c r="E182" s="716"/>
      <c r="F182" s="735" t="s">
        <v>2791</v>
      </c>
      <c r="G182" s="716"/>
      <c r="H182" s="716" t="s">
        <v>2867</v>
      </c>
      <c r="I182" s="716" t="s">
        <v>2825</v>
      </c>
      <c r="J182" s="716"/>
      <c r="K182" s="757"/>
    </row>
    <row r="183" spans="2:11" ht="15" customHeight="1">
      <c r="B183" s="736"/>
      <c r="C183" s="716" t="s">
        <v>167</v>
      </c>
      <c r="D183" s="716"/>
      <c r="E183" s="716"/>
      <c r="F183" s="735" t="s">
        <v>2797</v>
      </c>
      <c r="G183" s="716"/>
      <c r="H183" s="716" t="s">
        <v>2868</v>
      </c>
      <c r="I183" s="716" t="s">
        <v>2793</v>
      </c>
      <c r="J183" s="716">
        <v>50</v>
      </c>
      <c r="K183" s="757"/>
    </row>
    <row r="184" spans="2:11" ht="15" customHeight="1">
      <c r="B184" s="736"/>
      <c r="C184" s="716" t="s">
        <v>2869</v>
      </c>
      <c r="D184" s="716"/>
      <c r="E184" s="716"/>
      <c r="F184" s="735" t="s">
        <v>2797</v>
      </c>
      <c r="G184" s="716"/>
      <c r="H184" s="716" t="s">
        <v>2870</v>
      </c>
      <c r="I184" s="716" t="s">
        <v>2871</v>
      </c>
      <c r="J184" s="716"/>
      <c r="K184" s="757"/>
    </row>
    <row r="185" spans="2:11" ht="15" customHeight="1">
      <c r="B185" s="736"/>
      <c r="C185" s="716" t="s">
        <v>2872</v>
      </c>
      <c r="D185" s="716"/>
      <c r="E185" s="716"/>
      <c r="F185" s="735" t="s">
        <v>2797</v>
      </c>
      <c r="G185" s="716"/>
      <c r="H185" s="716" t="s">
        <v>2873</v>
      </c>
      <c r="I185" s="716" t="s">
        <v>2871</v>
      </c>
      <c r="J185" s="716"/>
      <c r="K185" s="757"/>
    </row>
    <row r="186" spans="2:11" ht="15" customHeight="1">
      <c r="B186" s="736"/>
      <c r="C186" s="716" t="s">
        <v>2874</v>
      </c>
      <c r="D186" s="716"/>
      <c r="E186" s="716"/>
      <c r="F186" s="735" t="s">
        <v>2797</v>
      </c>
      <c r="G186" s="716"/>
      <c r="H186" s="716" t="s">
        <v>2875</v>
      </c>
      <c r="I186" s="716" t="s">
        <v>2871</v>
      </c>
      <c r="J186" s="716"/>
      <c r="K186" s="757"/>
    </row>
    <row r="187" spans="2:11" ht="15" customHeight="1">
      <c r="B187" s="736"/>
      <c r="C187" s="769" t="s">
        <v>2876</v>
      </c>
      <c r="D187" s="716"/>
      <c r="E187" s="716"/>
      <c r="F187" s="735" t="s">
        <v>2797</v>
      </c>
      <c r="G187" s="716"/>
      <c r="H187" s="716" t="s">
        <v>2877</v>
      </c>
      <c r="I187" s="716" t="s">
        <v>2878</v>
      </c>
      <c r="J187" s="770" t="s">
        <v>2879</v>
      </c>
      <c r="K187" s="757"/>
    </row>
    <row r="188" spans="2:11" ht="15" customHeight="1">
      <c r="B188" s="736"/>
      <c r="C188" s="721" t="s">
        <v>38</v>
      </c>
      <c r="D188" s="716"/>
      <c r="E188" s="716"/>
      <c r="F188" s="735" t="s">
        <v>2791</v>
      </c>
      <c r="G188" s="716"/>
      <c r="H188" s="713" t="s">
        <v>2880</v>
      </c>
      <c r="I188" s="716" t="s">
        <v>2881</v>
      </c>
      <c r="J188" s="716"/>
      <c r="K188" s="757"/>
    </row>
    <row r="189" spans="2:11" ht="15" customHeight="1">
      <c r="B189" s="736"/>
      <c r="C189" s="721" t="s">
        <v>2882</v>
      </c>
      <c r="D189" s="716"/>
      <c r="E189" s="716"/>
      <c r="F189" s="735" t="s">
        <v>2791</v>
      </c>
      <c r="G189" s="716"/>
      <c r="H189" s="716" t="s">
        <v>2883</v>
      </c>
      <c r="I189" s="716" t="s">
        <v>2825</v>
      </c>
      <c r="J189" s="716"/>
      <c r="K189" s="757"/>
    </row>
    <row r="190" spans="2:11" ht="15" customHeight="1">
      <c r="B190" s="736"/>
      <c r="C190" s="721" t="s">
        <v>2884</v>
      </c>
      <c r="D190" s="716"/>
      <c r="E190" s="716"/>
      <c r="F190" s="735" t="s">
        <v>2791</v>
      </c>
      <c r="G190" s="716"/>
      <c r="H190" s="716" t="s">
        <v>2885</v>
      </c>
      <c r="I190" s="716" t="s">
        <v>2825</v>
      </c>
      <c r="J190" s="716"/>
      <c r="K190" s="757"/>
    </row>
    <row r="191" spans="2:11" ht="15" customHeight="1">
      <c r="B191" s="736"/>
      <c r="C191" s="721" t="s">
        <v>2886</v>
      </c>
      <c r="D191" s="716"/>
      <c r="E191" s="716"/>
      <c r="F191" s="735" t="s">
        <v>2797</v>
      </c>
      <c r="G191" s="716"/>
      <c r="H191" s="716" t="s">
        <v>2887</v>
      </c>
      <c r="I191" s="716" t="s">
        <v>2825</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6" t="s">
        <v>2888</v>
      </c>
      <c r="D197" s="1066"/>
      <c r="E197" s="1066"/>
      <c r="F197" s="1066"/>
      <c r="G197" s="1066"/>
      <c r="H197" s="1066"/>
      <c r="I197" s="1066"/>
      <c r="J197" s="1066"/>
      <c r="K197" s="708"/>
    </row>
    <row r="198" spans="2:11" ht="25.5" customHeight="1">
      <c r="B198" s="707"/>
      <c r="C198" s="772" t="s">
        <v>2889</v>
      </c>
      <c r="D198" s="772"/>
      <c r="E198" s="772"/>
      <c r="F198" s="772" t="s">
        <v>2890</v>
      </c>
      <c r="G198" s="773"/>
      <c r="H198" s="1072" t="s">
        <v>2891</v>
      </c>
      <c r="I198" s="1072"/>
      <c r="J198" s="1072"/>
      <c r="K198" s="708"/>
    </row>
    <row r="199" spans="2:11" ht="5.25" customHeight="1">
      <c r="B199" s="736"/>
      <c r="C199" s="733"/>
      <c r="D199" s="733"/>
      <c r="E199" s="733"/>
      <c r="F199" s="733"/>
      <c r="G199" s="716"/>
      <c r="H199" s="733"/>
      <c r="I199" s="733"/>
      <c r="J199" s="733"/>
      <c r="K199" s="757"/>
    </row>
    <row r="200" spans="2:11" ht="15" customHeight="1">
      <c r="B200" s="736"/>
      <c r="C200" s="716" t="s">
        <v>2881</v>
      </c>
      <c r="D200" s="716"/>
      <c r="E200" s="716"/>
      <c r="F200" s="735" t="s">
        <v>39</v>
      </c>
      <c r="G200" s="716"/>
      <c r="H200" s="1068" t="s">
        <v>2892</v>
      </c>
      <c r="I200" s="1068"/>
      <c r="J200" s="1068"/>
      <c r="K200" s="757"/>
    </row>
    <row r="201" spans="2:11" ht="15" customHeight="1">
      <c r="B201" s="736"/>
      <c r="C201" s="742"/>
      <c r="D201" s="716"/>
      <c r="E201" s="716"/>
      <c r="F201" s="735" t="s">
        <v>40</v>
      </c>
      <c r="G201" s="716"/>
      <c r="H201" s="1068" t="s">
        <v>2893</v>
      </c>
      <c r="I201" s="1068"/>
      <c r="J201" s="1068"/>
      <c r="K201" s="757"/>
    </row>
    <row r="202" spans="2:11" ht="15" customHeight="1">
      <c r="B202" s="736"/>
      <c r="C202" s="742"/>
      <c r="D202" s="716"/>
      <c r="E202" s="716"/>
      <c r="F202" s="735" t="s">
        <v>43</v>
      </c>
      <c r="G202" s="716"/>
      <c r="H202" s="1068" t="s">
        <v>2894</v>
      </c>
      <c r="I202" s="1068"/>
      <c r="J202" s="1068"/>
      <c r="K202" s="757"/>
    </row>
    <row r="203" spans="2:11" ht="15" customHeight="1">
      <c r="B203" s="736"/>
      <c r="C203" s="716"/>
      <c r="D203" s="716"/>
      <c r="E203" s="716"/>
      <c r="F203" s="735" t="s">
        <v>41</v>
      </c>
      <c r="G203" s="716"/>
      <c r="H203" s="1068" t="s">
        <v>2895</v>
      </c>
      <c r="I203" s="1068"/>
      <c r="J203" s="1068"/>
      <c r="K203" s="757"/>
    </row>
    <row r="204" spans="2:11" ht="15" customHeight="1">
      <c r="B204" s="736"/>
      <c r="C204" s="716"/>
      <c r="D204" s="716"/>
      <c r="E204" s="716"/>
      <c r="F204" s="735" t="s">
        <v>42</v>
      </c>
      <c r="G204" s="716"/>
      <c r="H204" s="1068" t="s">
        <v>2896</v>
      </c>
      <c r="I204" s="1068"/>
      <c r="J204" s="1068"/>
      <c r="K204" s="757"/>
    </row>
    <row r="205" spans="2:11" ht="15" customHeight="1">
      <c r="B205" s="736"/>
      <c r="C205" s="716"/>
      <c r="D205" s="716"/>
      <c r="E205" s="716"/>
      <c r="F205" s="735"/>
      <c r="G205" s="716"/>
      <c r="H205" s="716"/>
      <c r="I205" s="716"/>
      <c r="J205" s="716"/>
      <c r="K205" s="757"/>
    </row>
    <row r="206" spans="2:11" ht="15" customHeight="1">
      <c r="B206" s="736"/>
      <c r="C206" s="716" t="s">
        <v>2837</v>
      </c>
      <c r="D206" s="716"/>
      <c r="E206" s="716"/>
      <c r="F206" s="735" t="s">
        <v>74</v>
      </c>
      <c r="G206" s="716"/>
      <c r="H206" s="1068" t="s">
        <v>2897</v>
      </c>
      <c r="I206" s="1068"/>
      <c r="J206" s="1068"/>
      <c r="K206" s="757"/>
    </row>
    <row r="207" spans="2:11" ht="15" customHeight="1">
      <c r="B207" s="736"/>
      <c r="C207" s="742"/>
      <c r="D207" s="716"/>
      <c r="E207" s="716"/>
      <c r="F207" s="735" t="s">
        <v>2735</v>
      </c>
      <c r="G207" s="716"/>
      <c r="H207" s="1068" t="s">
        <v>2736</v>
      </c>
      <c r="I207" s="1068"/>
      <c r="J207" s="1068"/>
      <c r="K207" s="757"/>
    </row>
    <row r="208" spans="2:11" ht="15" customHeight="1">
      <c r="B208" s="736"/>
      <c r="C208" s="716"/>
      <c r="D208" s="716"/>
      <c r="E208" s="716"/>
      <c r="F208" s="735" t="s">
        <v>2733</v>
      </c>
      <c r="G208" s="716"/>
      <c r="H208" s="1068" t="s">
        <v>2898</v>
      </c>
      <c r="I208" s="1068"/>
      <c r="J208" s="1068"/>
      <c r="K208" s="757"/>
    </row>
    <row r="209" spans="2:11" ht="15" customHeight="1">
      <c r="B209" s="774"/>
      <c r="C209" s="742"/>
      <c r="D209" s="742"/>
      <c r="E209" s="742"/>
      <c r="F209" s="735" t="s">
        <v>118</v>
      </c>
      <c r="G209" s="721"/>
      <c r="H209" s="1067" t="s">
        <v>2737</v>
      </c>
      <c r="I209" s="1067"/>
      <c r="J209" s="1067"/>
      <c r="K209" s="775"/>
    </row>
    <row r="210" spans="2:11" ht="15" customHeight="1">
      <c r="B210" s="774"/>
      <c r="C210" s="742"/>
      <c r="D210" s="742"/>
      <c r="E210" s="742"/>
      <c r="F210" s="735" t="s">
        <v>2738</v>
      </c>
      <c r="G210" s="721"/>
      <c r="H210" s="1067" t="s">
        <v>2715</v>
      </c>
      <c r="I210" s="1067"/>
      <c r="J210" s="1067"/>
      <c r="K210" s="775"/>
    </row>
    <row r="211" spans="2:11" ht="15" customHeight="1">
      <c r="B211" s="774"/>
      <c r="C211" s="742"/>
      <c r="D211" s="742"/>
      <c r="E211" s="742"/>
      <c r="F211" s="776"/>
      <c r="G211" s="721"/>
      <c r="H211" s="777"/>
      <c r="I211" s="777"/>
      <c r="J211" s="777"/>
      <c r="K211" s="775"/>
    </row>
    <row r="212" spans="2:11" ht="15" customHeight="1">
      <c r="B212" s="774"/>
      <c r="C212" s="716" t="s">
        <v>2861</v>
      </c>
      <c r="D212" s="742"/>
      <c r="E212" s="742"/>
      <c r="F212" s="735">
        <v>1</v>
      </c>
      <c r="G212" s="721"/>
      <c r="H212" s="1067" t="s">
        <v>2899</v>
      </c>
      <c r="I212" s="1067"/>
      <c r="J212" s="1067"/>
      <c r="K212" s="775"/>
    </row>
    <row r="213" spans="2:11" ht="15" customHeight="1">
      <c r="B213" s="774"/>
      <c r="C213" s="742"/>
      <c r="D213" s="742"/>
      <c r="E213" s="742"/>
      <c r="F213" s="735">
        <v>2</v>
      </c>
      <c r="G213" s="721"/>
      <c r="H213" s="1067" t="s">
        <v>2900</v>
      </c>
      <c r="I213" s="1067"/>
      <c r="J213" s="1067"/>
      <c r="K213" s="775"/>
    </row>
    <row r="214" spans="2:11" ht="15" customHeight="1">
      <c r="B214" s="774"/>
      <c r="C214" s="742"/>
      <c r="D214" s="742"/>
      <c r="E214" s="742"/>
      <c r="F214" s="735">
        <v>3</v>
      </c>
      <c r="G214" s="721"/>
      <c r="H214" s="1067" t="s">
        <v>2901</v>
      </c>
      <c r="I214" s="1067"/>
      <c r="J214" s="1067"/>
      <c r="K214" s="775"/>
    </row>
    <row r="215" spans="2:11" ht="15" customHeight="1">
      <c r="B215" s="774"/>
      <c r="C215" s="742"/>
      <c r="D215" s="742"/>
      <c r="E215" s="742"/>
      <c r="F215" s="735">
        <v>4</v>
      </c>
      <c r="G215" s="721"/>
      <c r="H215" s="1067" t="s">
        <v>2902</v>
      </c>
      <c r="I215" s="1067"/>
      <c r="J215" s="1067"/>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1" t="s">
        <v>4086</v>
      </c>
      <c r="D3" s="991"/>
      <c r="E3" s="351"/>
    </row>
    <row r="4" spans="2:5">
      <c r="B4" s="350"/>
      <c r="C4" s="992" t="s">
        <v>4087</v>
      </c>
      <c r="D4" s="992"/>
      <c r="E4" s="351"/>
    </row>
    <row r="5" spans="2:5">
      <c r="B5" s="350"/>
      <c r="C5" s="352"/>
      <c r="D5" s="352"/>
      <c r="E5" s="351"/>
    </row>
    <row r="6" spans="2:5">
      <c r="B6" s="350"/>
      <c r="C6" s="353" t="s">
        <v>4088</v>
      </c>
      <c r="D6" s="354" t="s">
        <v>4089</v>
      </c>
      <c r="E6" s="351"/>
    </row>
    <row r="7" spans="2:5">
      <c r="B7" s="350"/>
      <c r="C7" s="353" t="s">
        <v>4090</v>
      </c>
      <c r="D7" s="354" t="s">
        <v>4091</v>
      </c>
      <c r="E7" s="351"/>
    </row>
    <row r="8" spans="2:5" ht="13.5" thickBot="1">
      <c r="B8" s="355"/>
      <c r="C8" s="356"/>
      <c r="D8" s="356"/>
      <c r="E8" s="357"/>
    </row>
    <row r="9" spans="2:5" ht="17.25" customHeight="1">
      <c r="C9" s="167"/>
      <c r="D9" s="167"/>
      <c r="E9" s="171"/>
    </row>
    <row r="10" spans="2:5" ht="15.75">
      <c r="B10" s="191" t="s">
        <v>4092</v>
      </c>
      <c r="D10" s="189" t="s">
        <v>4093</v>
      </c>
      <c r="E10" s="166"/>
    </row>
    <row r="11" spans="2:5">
      <c r="B11" s="168" t="s">
        <v>4094</v>
      </c>
      <c r="D11" s="168" t="s">
        <v>4095</v>
      </c>
      <c r="E11" s="166"/>
    </row>
    <row r="12" spans="2:5">
      <c r="B12" s="168"/>
      <c r="C12" s="168"/>
      <c r="D12" s="168"/>
      <c r="E12" s="166"/>
    </row>
    <row r="13" spans="2:5">
      <c r="B13" s="168"/>
      <c r="C13" s="168"/>
      <c r="D13" s="168"/>
      <c r="E13" s="166"/>
    </row>
    <row r="14" spans="2:5" ht="15.75">
      <c r="B14" s="191" t="s">
        <v>4096</v>
      </c>
      <c r="C14" s="358"/>
      <c r="D14" s="168"/>
      <c r="E14" s="166"/>
    </row>
    <row r="15" spans="2:5">
      <c r="E15" s="359"/>
    </row>
    <row r="16" spans="2:5" ht="15">
      <c r="B16" s="360" t="s">
        <v>4097</v>
      </c>
      <c r="C16" s="361"/>
      <c r="D16" s="362"/>
      <c r="E16" s="361" t="s">
        <v>34</v>
      </c>
    </row>
    <row r="17" spans="1:5" ht="15">
      <c r="B17" s="363"/>
      <c r="C17" s="363"/>
      <c r="D17" s="363"/>
      <c r="E17" s="364"/>
    </row>
    <row r="18" spans="1:5" ht="15">
      <c r="B18" s="365" t="s">
        <v>4098</v>
      </c>
      <c r="C18" s="365"/>
      <c r="D18" s="365"/>
      <c r="E18" s="366">
        <f>'Silnoproud-2'!L239</f>
        <v>0</v>
      </c>
    </row>
    <row r="19" spans="1:5" ht="15">
      <c r="B19" s="362"/>
      <c r="C19" s="362"/>
      <c r="D19" s="362"/>
      <c r="E19" s="367"/>
    </row>
    <row r="20" spans="1:5" ht="15">
      <c r="C20" s="368"/>
      <c r="D20" s="365"/>
      <c r="E20" s="369"/>
    </row>
    <row r="21" spans="1:5" s="365" customFormat="1" ht="15.75">
      <c r="A21" s="370"/>
      <c r="B21" s="371" t="s">
        <v>4099</v>
      </c>
      <c r="D21" s="371"/>
      <c r="E21" s="372">
        <f>SUM(E17:E19)</f>
        <v>0</v>
      </c>
    </row>
    <row r="22" spans="1:5" s="365" customFormat="1" ht="15.75">
      <c r="A22" s="370"/>
      <c r="B22" s="370"/>
      <c r="C22" s="370"/>
      <c r="D22" s="370"/>
      <c r="E22" s="372"/>
    </row>
    <row r="25" spans="1:5">
      <c r="B25" s="373" t="s">
        <v>4100</v>
      </c>
      <c r="D25" s="374">
        <v>43112</v>
      </c>
    </row>
    <row r="26" spans="1:5">
      <c r="B26" s="373" t="s">
        <v>4101</v>
      </c>
      <c r="D26" s="190" t="s">
        <v>4102</v>
      </c>
    </row>
    <row r="27" spans="1:5">
      <c r="B27" s="375" t="s">
        <v>4103</v>
      </c>
      <c r="C27" s="375"/>
      <c r="D27" s="376" t="s">
        <v>4104</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1" t="s">
        <v>4086</v>
      </c>
      <c r="C2" s="991"/>
      <c r="D2" s="991"/>
      <c r="E2" s="163"/>
      <c r="F2" s="163"/>
      <c r="G2" s="164"/>
      <c r="H2" s="164"/>
      <c r="I2" s="164"/>
      <c r="J2" s="164"/>
      <c r="K2" s="164"/>
    </row>
    <row r="3" spans="2:12">
      <c r="B3" s="997" t="s">
        <v>4087</v>
      </c>
      <c r="C3" s="997"/>
      <c r="D3" s="997"/>
      <c r="E3" s="163"/>
      <c r="F3" s="163"/>
      <c r="G3" s="164"/>
      <c r="H3" s="164"/>
      <c r="I3" s="164"/>
      <c r="J3" s="164"/>
      <c r="K3" s="164"/>
    </row>
    <row r="4" spans="2:12">
      <c r="B4" s="998" t="s">
        <v>4088</v>
      </c>
      <c r="C4" s="998"/>
      <c r="D4" s="165" t="s">
        <v>4089</v>
      </c>
      <c r="E4" s="163"/>
      <c r="F4" s="163"/>
      <c r="G4" s="164"/>
      <c r="H4" s="164"/>
      <c r="I4" s="164"/>
      <c r="J4" s="164"/>
      <c r="K4" s="164"/>
    </row>
    <row r="5" spans="2:12">
      <c r="B5" s="998" t="s">
        <v>4090</v>
      </c>
      <c r="C5" s="998"/>
      <c r="D5" s="165" t="s">
        <v>4091</v>
      </c>
      <c r="E5" s="163"/>
      <c r="F5" s="163"/>
      <c r="G5" s="164"/>
      <c r="H5" s="164"/>
      <c r="I5" s="164"/>
      <c r="J5" s="164"/>
      <c r="K5" s="164"/>
    </row>
    <row r="6" spans="2:12">
      <c r="B6" s="795"/>
      <c r="C6" s="795"/>
      <c r="D6" s="165"/>
      <c r="E6" s="163"/>
      <c r="F6" s="163"/>
      <c r="G6" s="164"/>
      <c r="H6" s="164"/>
      <c r="I6" s="164"/>
      <c r="J6" s="164"/>
      <c r="K6" s="164"/>
    </row>
    <row r="7" spans="2:12" ht="15.75">
      <c r="B7" s="999" t="s">
        <v>4092</v>
      </c>
      <c r="C7" s="999"/>
      <c r="D7" s="796" t="s">
        <v>4105</v>
      </c>
      <c r="E7" s="166"/>
      <c r="F7" s="166"/>
      <c r="G7" s="166"/>
      <c r="I7" s="167"/>
      <c r="J7" s="167"/>
      <c r="K7" s="167"/>
      <c r="L7" s="167"/>
    </row>
    <row r="8" spans="2:12">
      <c r="B8" s="168" t="s">
        <v>4094</v>
      </c>
      <c r="C8" s="168"/>
      <c r="D8" s="168" t="s">
        <v>4095</v>
      </c>
      <c r="E8" s="166"/>
      <c r="F8" s="166"/>
      <c r="G8" s="166"/>
      <c r="J8" s="167"/>
      <c r="K8" s="167"/>
      <c r="L8" s="167"/>
    </row>
    <row r="9" spans="2:12">
      <c r="B9" s="169"/>
      <c r="C9" s="170"/>
      <c r="D9" s="170"/>
      <c r="E9" s="171"/>
      <c r="F9" s="171"/>
      <c r="G9" s="164"/>
      <c r="H9" s="164"/>
      <c r="I9" s="164"/>
      <c r="J9" s="164"/>
      <c r="K9" s="164"/>
    </row>
    <row r="10" spans="2:12" s="172" customFormat="1" ht="12.75" customHeight="1">
      <c r="B10" s="1000" t="s">
        <v>4106</v>
      </c>
      <c r="C10" s="1002" t="s">
        <v>4107</v>
      </c>
      <c r="D10" s="1002" t="s">
        <v>4108</v>
      </c>
      <c r="E10" s="1000" t="s">
        <v>4109</v>
      </c>
      <c r="F10" s="1000" t="s">
        <v>4110</v>
      </c>
      <c r="G10" s="1005" t="s">
        <v>4111</v>
      </c>
      <c r="H10" s="1005"/>
      <c r="I10" s="1005" t="s">
        <v>4112</v>
      </c>
      <c r="J10" s="1005"/>
      <c r="K10" s="993" t="s">
        <v>4113</v>
      </c>
      <c r="L10" s="995" t="s">
        <v>4114</v>
      </c>
    </row>
    <row r="11" spans="2:12" s="172" customFormat="1" ht="31.5" customHeight="1" thickBot="1">
      <c r="B11" s="1001"/>
      <c r="C11" s="1003"/>
      <c r="D11" s="1003"/>
      <c r="E11" s="1001"/>
      <c r="F11" s="1001"/>
      <c r="G11" s="173" t="s">
        <v>4115</v>
      </c>
      <c r="H11" s="173" t="s">
        <v>4116</v>
      </c>
      <c r="I11" s="173" t="s">
        <v>4115</v>
      </c>
      <c r="J11" s="173" t="s">
        <v>4116</v>
      </c>
      <c r="K11" s="994"/>
      <c r="L11" s="996"/>
    </row>
    <row r="12" spans="2:12" ht="12.75" customHeight="1">
      <c r="B12" s="377">
        <v>1</v>
      </c>
      <c r="C12" s="1006" t="s">
        <v>4098</v>
      </c>
      <c r="D12" s="1007"/>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4117</v>
      </c>
      <c r="E14" s="385"/>
      <c r="F14" s="385"/>
      <c r="G14" s="386"/>
      <c r="H14" s="387"/>
      <c r="I14" s="387"/>
      <c r="J14" s="387"/>
      <c r="K14" s="387"/>
      <c r="L14" s="388"/>
    </row>
    <row r="15" spans="2:12" ht="51">
      <c r="B15" s="377">
        <v>4</v>
      </c>
      <c r="C15" s="383"/>
      <c r="D15" s="384" t="s">
        <v>4118</v>
      </c>
      <c r="E15" s="385"/>
      <c r="F15" s="385"/>
      <c r="G15" s="386"/>
      <c r="H15" s="387"/>
      <c r="I15" s="387"/>
      <c r="J15" s="387"/>
      <c r="K15" s="387"/>
      <c r="L15" s="388"/>
    </row>
    <row r="16" spans="2:12" ht="25.5">
      <c r="B16" s="382">
        <v>5</v>
      </c>
      <c r="C16" s="383" t="s">
        <v>4119</v>
      </c>
      <c r="D16" s="384" t="s">
        <v>4120</v>
      </c>
      <c r="E16" s="385" t="s">
        <v>906</v>
      </c>
      <c r="F16" s="385">
        <v>55</v>
      </c>
      <c r="G16" s="801"/>
      <c r="H16" s="387">
        <f>ROUND(F16*G16,2)</f>
        <v>0</v>
      </c>
      <c r="I16" s="802"/>
      <c r="J16" s="387">
        <f>ROUND(F16*I16,2)</f>
        <v>0</v>
      </c>
      <c r="K16" s="387">
        <f>G16+I16</f>
        <v>0</v>
      </c>
      <c r="L16" s="388">
        <f>ROUND(F16*K16,2)</f>
        <v>0</v>
      </c>
    </row>
    <row r="17" spans="2:12" ht="25.5">
      <c r="B17" s="377">
        <v>6</v>
      </c>
      <c r="C17" s="383" t="s">
        <v>4121</v>
      </c>
      <c r="D17" s="384" t="s">
        <v>4122</v>
      </c>
      <c r="E17" s="385" t="s">
        <v>906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4123</v>
      </c>
      <c r="D18" s="384" t="s">
        <v>4124</v>
      </c>
      <c r="E18" s="385" t="s">
        <v>906</v>
      </c>
      <c r="F18" s="385">
        <v>30</v>
      </c>
      <c r="G18" s="801"/>
      <c r="H18" s="387">
        <f t="shared" si="0"/>
        <v>0</v>
      </c>
      <c r="I18" s="802"/>
      <c r="J18" s="387">
        <f t="shared" si="1"/>
        <v>0</v>
      </c>
      <c r="K18" s="387">
        <f t="shared" si="2"/>
        <v>0</v>
      </c>
      <c r="L18" s="388">
        <f t="shared" si="3"/>
        <v>0</v>
      </c>
    </row>
    <row r="19" spans="2:12" ht="25.5">
      <c r="B19" s="377">
        <v>8</v>
      </c>
      <c r="C19" s="383" t="s">
        <v>4125</v>
      </c>
      <c r="D19" s="384" t="s">
        <v>4126</v>
      </c>
      <c r="E19" s="385" t="s">
        <v>906</v>
      </c>
      <c r="F19" s="385">
        <v>95</v>
      </c>
      <c r="G19" s="801"/>
      <c r="H19" s="387">
        <f t="shared" si="0"/>
        <v>0</v>
      </c>
      <c r="I19" s="802"/>
      <c r="J19" s="387">
        <f t="shared" si="1"/>
        <v>0</v>
      </c>
      <c r="K19" s="387">
        <f t="shared" si="2"/>
        <v>0</v>
      </c>
      <c r="L19" s="388">
        <f t="shared" si="3"/>
        <v>0</v>
      </c>
    </row>
    <row r="20" spans="2:12">
      <c r="B20" s="382">
        <v>9</v>
      </c>
      <c r="C20" s="383" t="s">
        <v>4127</v>
      </c>
      <c r="D20" s="384" t="s">
        <v>4128</v>
      </c>
      <c r="E20" s="385" t="s">
        <v>2921</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4129</v>
      </c>
      <c r="E22" s="385"/>
      <c r="F22" s="385"/>
      <c r="G22" s="386"/>
      <c r="H22" s="387"/>
      <c r="I22" s="387"/>
      <c r="J22" s="387"/>
      <c r="K22" s="387"/>
      <c r="L22" s="388"/>
    </row>
    <row r="23" spans="2:12" ht="127.5">
      <c r="B23" s="377">
        <v>12</v>
      </c>
      <c r="C23" s="383" t="s">
        <v>4130</v>
      </c>
      <c r="D23" s="384" t="s">
        <v>4131</v>
      </c>
      <c r="E23" s="385" t="s">
        <v>2921</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4132</v>
      </c>
      <c r="E25" s="385"/>
      <c r="F25" s="385"/>
      <c r="G25" s="386"/>
      <c r="H25" s="387"/>
      <c r="I25" s="387"/>
      <c r="J25" s="387"/>
      <c r="K25" s="387"/>
      <c r="L25" s="388"/>
    </row>
    <row r="26" spans="2:12" ht="63.75">
      <c r="B26" s="382">
        <v>15</v>
      </c>
      <c r="C26" s="383" t="s">
        <v>4133</v>
      </c>
      <c r="D26" s="384" t="s">
        <v>4134</v>
      </c>
      <c r="E26" s="385" t="s">
        <v>906</v>
      </c>
      <c r="F26" s="385">
        <v>210</v>
      </c>
      <c r="G26" s="801"/>
      <c r="H26" s="387">
        <f t="shared" si="0"/>
        <v>0</v>
      </c>
      <c r="I26" s="802"/>
      <c r="J26" s="387">
        <f t="shared" si="1"/>
        <v>0</v>
      </c>
      <c r="K26" s="387">
        <f t="shared" si="2"/>
        <v>0</v>
      </c>
      <c r="L26" s="388">
        <f t="shared" si="3"/>
        <v>0</v>
      </c>
    </row>
    <row r="27" spans="2:12">
      <c r="B27" s="377">
        <v>16</v>
      </c>
      <c r="C27" s="383" t="s">
        <v>4135</v>
      </c>
      <c r="D27" s="384" t="s">
        <v>4136</v>
      </c>
      <c r="E27" s="385" t="s">
        <v>906</v>
      </c>
      <c r="F27" s="385">
        <v>40</v>
      </c>
      <c r="G27" s="801"/>
      <c r="H27" s="387">
        <f t="shared" si="0"/>
        <v>0</v>
      </c>
      <c r="I27" s="802"/>
      <c r="J27" s="387">
        <f t="shared" si="1"/>
        <v>0</v>
      </c>
      <c r="K27" s="387">
        <f t="shared" si="2"/>
        <v>0</v>
      </c>
      <c r="L27" s="388">
        <f t="shared" si="3"/>
        <v>0</v>
      </c>
    </row>
    <row r="28" spans="2:12">
      <c r="B28" s="382">
        <v>17</v>
      </c>
      <c r="C28" s="383" t="s">
        <v>4137</v>
      </c>
      <c r="D28" s="384" t="s">
        <v>4138</v>
      </c>
      <c r="E28" s="385" t="s">
        <v>906</v>
      </c>
      <c r="F28" s="385">
        <v>150</v>
      </c>
      <c r="G28" s="801"/>
      <c r="H28" s="387">
        <f t="shared" si="0"/>
        <v>0</v>
      </c>
      <c r="I28" s="802"/>
      <c r="J28" s="387">
        <f t="shared" si="1"/>
        <v>0</v>
      </c>
      <c r="K28" s="387">
        <f t="shared" si="2"/>
        <v>0</v>
      </c>
      <c r="L28" s="388">
        <f t="shared" si="3"/>
        <v>0</v>
      </c>
    </row>
    <row r="29" spans="2:12">
      <c r="B29" s="377">
        <v>18</v>
      </c>
      <c r="C29" s="383" t="s">
        <v>4139</v>
      </c>
      <c r="D29" s="384" t="s">
        <v>4140</v>
      </c>
      <c r="E29" s="385" t="s">
        <v>2921</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4141</v>
      </c>
      <c r="E31" s="385"/>
      <c r="F31" s="385"/>
      <c r="G31" s="386"/>
      <c r="H31" s="387"/>
      <c r="I31" s="387"/>
      <c r="J31" s="387"/>
      <c r="K31" s="387"/>
      <c r="L31" s="388"/>
    </row>
    <row r="32" spans="2:12" ht="25.5">
      <c r="B32" s="382">
        <v>21</v>
      </c>
      <c r="C32" s="383" t="s">
        <v>4142</v>
      </c>
      <c r="D32" s="384" t="s">
        <v>4143</v>
      </c>
      <c r="E32" s="385" t="s">
        <v>906</v>
      </c>
      <c r="F32" s="385">
        <v>250</v>
      </c>
      <c r="G32" s="801"/>
      <c r="H32" s="387">
        <f t="shared" si="0"/>
        <v>0</v>
      </c>
      <c r="I32" s="802"/>
      <c r="J32" s="387">
        <f t="shared" si="1"/>
        <v>0</v>
      </c>
      <c r="K32" s="387">
        <f t="shared" si="2"/>
        <v>0</v>
      </c>
      <c r="L32" s="388">
        <f t="shared" si="3"/>
        <v>0</v>
      </c>
    </row>
    <row r="33" spans="2:12" ht="25.5">
      <c r="B33" s="377">
        <v>22</v>
      </c>
      <c r="C33" s="383" t="s">
        <v>4144</v>
      </c>
      <c r="D33" s="384" t="s">
        <v>4145</v>
      </c>
      <c r="E33" s="385" t="s">
        <v>906</v>
      </c>
      <c r="F33" s="385">
        <v>60</v>
      </c>
      <c r="G33" s="801"/>
      <c r="H33" s="387">
        <f t="shared" si="0"/>
        <v>0</v>
      </c>
      <c r="I33" s="802"/>
      <c r="J33" s="387">
        <f t="shared" si="1"/>
        <v>0</v>
      </c>
      <c r="K33" s="387">
        <f t="shared" si="2"/>
        <v>0</v>
      </c>
      <c r="L33" s="388">
        <f t="shared" si="3"/>
        <v>0</v>
      </c>
    </row>
    <row r="34" spans="2:12" ht="25.5">
      <c r="B34" s="382">
        <v>23</v>
      </c>
      <c r="C34" s="383" t="s">
        <v>4146</v>
      </c>
      <c r="D34" s="384" t="s">
        <v>4147</v>
      </c>
      <c r="E34" s="385" t="s">
        <v>906</v>
      </c>
      <c r="F34" s="385">
        <v>120</v>
      </c>
      <c r="G34" s="801"/>
      <c r="H34" s="387">
        <f t="shared" si="0"/>
        <v>0</v>
      </c>
      <c r="I34" s="802"/>
      <c r="J34" s="387">
        <f t="shared" si="1"/>
        <v>0</v>
      </c>
      <c r="K34" s="387">
        <f t="shared" si="2"/>
        <v>0</v>
      </c>
      <c r="L34" s="388">
        <f t="shared" si="3"/>
        <v>0</v>
      </c>
    </row>
    <row r="35" spans="2:12" ht="25.5">
      <c r="B35" s="377">
        <v>24</v>
      </c>
      <c r="C35" s="383" t="s">
        <v>4148</v>
      </c>
      <c r="D35" s="384" t="s">
        <v>4149</v>
      </c>
      <c r="E35" s="385" t="s">
        <v>906</v>
      </c>
      <c r="F35" s="385">
        <v>20</v>
      </c>
      <c r="G35" s="801"/>
      <c r="H35" s="387">
        <f t="shared" si="0"/>
        <v>0</v>
      </c>
      <c r="I35" s="802"/>
      <c r="J35" s="387">
        <f t="shared" si="1"/>
        <v>0</v>
      </c>
      <c r="K35" s="387">
        <f t="shared" si="2"/>
        <v>0</v>
      </c>
      <c r="L35" s="388">
        <f t="shared" si="3"/>
        <v>0</v>
      </c>
    </row>
    <row r="36" spans="2:12" ht="25.5">
      <c r="B36" s="382">
        <v>25</v>
      </c>
      <c r="C36" s="383" t="s">
        <v>4150</v>
      </c>
      <c r="D36" s="384" t="s">
        <v>4151</v>
      </c>
      <c r="E36" s="385" t="s">
        <v>906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4152</v>
      </c>
      <c r="E38" s="385"/>
      <c r="F38" s="385"/>
      <c r="G38" s="386"/>
      <c r="H38" s="387"/>
      <c r="I38" s="387"/>
      <c r="J38" s="387"/>
      <c r="K38" s="387"/>
      <c r="L38" s="388"/>
    </row>
    <row r="39" spans="2:12">
      <c r="B39" s="377">
        <v>28</v>
      </c>
      <c r="C39" s="383" t="s">
        <v>4153</v>
      </c>
      <c r="D39" s="384" t="s">
        <v>4154</v>
      </c>
      <c r="E39" s="385" t="s">
        <v>2921</v>
      </c>
      <c r="F39" s="385">
        <v>300</v>
      </c>
      <c r="G39" s="801"/>
      <c r="H39" s="387">
        <f t="shared" si="0"/>
        <v>0</v>
      </c>
      <c r="I39" s="802"/>
      <c r="J39" s="387">
        <f t="shared" si="1"/>
        <v>0</v>
      </c>
      <c r="K39" s="387">
        <f t="shared" si="2"/>
        <v>0</v>
      </c>
      <c r="L39" s="388">
        <f t="shared" si="3"/>
        <v>0</v>
      </c>
    </row>
    <row r="40" spans="2:12" ht="25.5">
      <c r="B40" s="382">
        <v>29</v>
      </c>
      <c r="C40" s="383" t="s">
        <v>4155</v>
      </c>
      <c r="D40" s="384" t="s">
        <v>4156</v>
      </c>
      <c r="E40" s="385" t="s">
        <v>2921</v>
      </c>
      <c r="F40" s="385">
        <v>50</v>
      </c>
      <c r="G40" s="801"/>
      <c r="H40" s="387">
        <f t="shared" si="0"/>
        <v>0</v>
      </c>
      <c r="I40" s="802"/>
      <c r="J40" s="387">
        <f t="shared" si="1"/>
        <v>0</v>
      </c>
      <c r="K40" s="387">
        <f t="shared" si="2"/>
        <v>0</v>
      </c>
      <c r="L40" s="388">
        <f t="shared" si="3"/>
        <v>0</v>
      </c>
    </row>
    <row r="41" spans="2:12" ht="38.25">
      <c r="B41" s="377">
        <v>30</v>
      </c>
      <c r="C41" s="383" t="s">
        <v>4157</v>
      </c>
      <c r="D41" s="384" t="s">
        <v>4158</v>
      </c>
      <c r="E41" s="385" t="s">
        <v>2921</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4159</v>
      </c>
      <c r="E43" s="385"/>
      <c r="F43" s="385"/>
      <c r="G43" s="386"/>
      <c r="H43" s="387"/>
      <c r="I43" s="387"/>
      <c r="J43" s="387"/>
      <c r="K43" s="387"/>
      <c r="L43" s="388"/>
    </row>
    <row r="44" spans="2:12">
      <c r="B44" s="382">
        <v>33</v>
      </c>
      <c r="C44" s="383" t="s">
        <v>4160</v>
      </c>
      <c r="D44" s="384" t="s">
        <v>4161</v>
      </c>
      <c r="E44" s="385" t="s">
        <v>2921</v>
      </c>
      <c r="F44" s="385">
        <v>800</v>
      </c>
      <c r="G44" s="801"/>
      <c r="H44" s="387">
        <f t="shared" si="0"/>
        <v>0</v>
      </c>
      <c r="I44" s="802"/>
      <c r="J44" s="387">
        <f t="shared" si="1"/>
        <v>0</v>
      </c>
      <c r="K44" s="387">
        <f t="shared" si="2"/>
        <v>0</v>
      </c>
      <c r="L44" s="388">
        <f t="shared" si="3"/>
        <v>0</v>
      </c>
    </row>
    <row r="45" spans="2:12">
      <c r="B45" s="377">
        <v>34</v>
      </c>
      <c r="C45" s="383" t="s">
        <v>4162</v>
      </c>
      <c r="D45" s="384" t="s">
        <v>4163</v>
      </c>
      <c r="E45" s="385" t="s">
        <v>2921</v>
      </c>
      <c r="F45" s="385">
        <v>250</v>
      </c>
      <c r="G45" s="801"/>
      <c r="H45" s="387">
        <f t="shared" si="0"/>
        <v>0</v>
      </c>
      <c r="I45" s="802"/>
      <c r="J45" s="387">
        <f t="shared" si="1"/>
        <v>0</v>
      </c>
      <c r="K45" s="387">
        <f t="shared" si="2"/>
        <v>0</v>
      </c>
      <c r="L45" s="388">
        <f t="shared" si="3"/>
        <v>0</v>
      </c>
    </row>
    <row r="46" spans="2:12">
      <c r="B46" s="382">
        <v>35</v>
      </c>
      <c r="C46" s="383" t="s">
        <v>4164</v>
      </c>
      <c r="D46" s="384" t="s">
        <v>4165</v>
      </c>
      <c r="E46" s="385" t="s">
        <v>2921</v>
      </c>
      <c r="F46" s="385">
        <v>20</v>
      </c>
      <c r="G46" s="801"/>
      <c r="H46" s="387">
        <f t="shared" si="0"/>
        <v>0</v>
      </c>
      <c r="I46" s="802"/>
      <c r="J46" s="387">
        <f t="shared" si="1"/>
        <v>0</v>
      </c>
      <c r="K46" s="387">
        <f t="shared" si="2"/>
        <v>0</v>
      </c>
      <c r="L46" s="388">
        <f t="shared" si="3"/>
        <v>0</v>
      </c>
    </row>
    <row r="47" spans="2:12" ht="12.75" customHeight="1">
      <c r="B47" s="377">
        <v>36</v>
      </c>
      <c r="C47" s="383" t="s">
        <v>4166</v>
      </c>
      <c r="D47" s="384" t="s">
        <v>4167</v>
      </c>
      <c r="E47" s="385" t="s">
        <v>2202</v>
      </c>
      <c r="F47" s="385">
        <v>25</v>
      </c>
      <c r="G47" s="801"/>
      <c r="H47" s="387">
        <f t="shared" si="0"/>
        <v>0</v>
      </c>
      <c r="I47" s="802"/>
      <c r="J47" s="387">
        <f t="shared" si="1"/>
        <v>0</v>
      </c>
      <c r="K47" s="387">
        <f t="shared" si="2"/>
        <v>0</v>
      </c>
      <c r="L47" s="388">
        <f t="shared" si="3"/>
        <v>0</v>
      </c>
    </row>
    <row r="48" spans="2:12">
      <c r="B48" s="382">
        <v>37</v>
      </c>
      <c r="C48" s="383" t="s">
        <v>4168</v>
      </c>
      <c r="D48" s="384" t="s">
        <v>4169</v>
      </c>
      <c r="E48" s="385" t="s">
        <v>2921</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4170</v>
      </c>
      <c r="E50" s="385"/>
      <c r="F50" s="385"/>
      <c r="G50" s="386"/>
      <c r="H50" s="387"/>
      <c r="I50" s="387"/>
      <c r="J50" s="387"/>
      <c r="K50" s="387"/>
      <c r="L50" s="388"/>
    </row>
    <row r="51" spans="2:12" ht="63.75">
      <c r="B51" s="382">
        <v>40</v>
      </c>
      <c r="C51" s="383"/>
      <c r="D51" s="384" t="s">
        <v>4171</v>
      </c>
      <c r="E51" s="385"/>
      <c r="F51" s="385"/>
      <c r="G51" s="386"/>
      <c r="H51" s="387"/>
      <c r="I51" s="387"/>
      <c r="J51" s="387"/>
      <c r="K51" s="387"/>
      <c r="L51" s="388"/>
    </row>
    <row r="52" spans="2:12">
      <c r="B52" s="377">
        <v>41</v>
      </c>
      <c r="C52" s="390" t="s">
        <v>4172</v>
      </c>
      <c r="D52" s="391" t="s">
        <v>4173</v>
      </c>
      <c r="E52" s="392" t="s">
        <v>2921</v>
      </c>
      <c r="F52" s="392">
        <v>1</v>
      </c>
      <c r="G52" s="801"/>
      <c r="H52" s="387">
        <f t="shared" si="0"/>
        <v>0</v>
      </c>
      <c r="I52" s="802"/>
      <c r="J52" s="387">
        <f t="shared" si="1"/>
        <v>0</v>
      </c>
      <c r="K52" s="387">
        <f t="shared" si="2"/>
        <v>0</v>
      </c>
      <c r="L52" s="388">
        <f t="shared" si="3"/>
        <v>0</v>
      </c>
    </row>
    <row r="53" spans="2:12">
      <c r="B53" s="382">
        <v>42</v>
      </c>
      <c r="C53" s="390" t="s">
        <v>4174</v>
      </c>
      <c r="D53" s="391" t="s">
        <v>4175</v>
      </c>
      <c r="E53" s="392" t="s">
        <v>2921</v>
      </c>
      <c r="F53" s="392">
        <v>18</v>
      </c>
      <c r="G53" s="801"/>
      <c r="H53" s="387">
        <f t="shared" si="0"/>
        <v>0</v>
      </c>
      <c r="I53" s="802"/>
      <c r="J53" s="387">
        <f t="shared" si="1"/>
        <v>0</v>
      </c>
      <c r="K53" s="387">
        <f t="shared" si="2"/>
        <v>0</v>
      </c>
      <c r="L53" s="388">
        <f t="shared" si="3"/>
        <v>0</v>
      </c>
    </row>
    <row r="54" spans="2:12" ht="25.5">
      <c r="B54" s="377">
        <v>43</v>
      </c>
      <c r="C54" s="390" t="s">
        <v>4176</v>
      </c>
      <c r="D54" s="391" t="s">
        <v>4177</v>
      </c>
      <c r="E54" s="392" t="s">
        <v>2921</v>
      </c>
      <c r="F54" s="392">
        <v>24</v>
      </c>
      <c r="G54" s="801"/>
      <c r="H54" s="387">
        <f t="shared" si="0"/>
        <v>0</v>
      </c>
      <c r="I54" s="802"/>
      <c r="J54" s="387">
        <f t="shared" si="1"/>
        <v>0</v>
      </c>
      <c r="K54" s="387">
        <f t="shared" si="2"/>
        <v>0</v>
      </c>
      <c r="L54" s="388">
        <f t="shared" si="3"/>
        <v>0</v>
      </c>
    </row>
    <row r="55" spans="2:12" ht="38.25">
      <c r="B55" s="382">
        <v>44</v>
      </c>
      <c r="C55" s="390" t="s">
        <v>4178</v>
      </c>
      <c r="D55" s="391" t="s">
        <v>4179</v>
      </c>
      <c r="E55" s="392" t="s">
        <v>2921</v>
      </c>
      <c r="F55" s="392">
        <v>16</v>
      </c>
      <c r="G55" s="801"/>
      <c r="H55" s="387">
        <f t="shared" si="0"/>
        <v>0</v>
      </c>
      <c r="I55" s="802"/>
      <c r="J55" s="387">
        <f t="shared" si="1"/>
        <v>0</v>
      </c>
      <c r="K55" s="387">
        <f t="shared" si="2"/>
        <v>0</v>
      </c>
      <c r="L55" s="388">
        <f t="shared" si="3"/>
        <v>0</v>
      </c>
    </row>
    <row r="56" spans="2:12" ht="25.5">
      <c r="B56" s="377">
        <v>45</v>
      </c>
      <c r="C56" s="390" t="s">
        <v>4180</v>
      </c>
      <c r="D56" s="391" t="s">
        <v>4181</v>
      </c>
      <c r="E56" s="392" t="s">
        <v>2921</v>
      </c>
      <c r="F56" s="392">
        <v>6</v>
      </c>
      <c r="G56" s="801"/>
      <c r="H56" s="387">
        <f t="shared" si="0"/>
        <v>0</v>
      </c>
      <c r="I56" s="802"/>
      <c r="J56" s="387">
        <f t="shared" si="1"/>
        <v>0</v>
      </c>
      <c r="K56" s="387">
        <f t="shared" si="2"/>
        <v>0</v>
      </c>
      <c r="L56" s="388">
        <f t="shared" si="3"/>
        <v>0</v>
      </c>
    </row>
    <row r="57" spans="2:12" ht="38.25">
      <c r="B57" s="382">
        <v>46</v>
      </c>
      <c r="C57" s="390" t="s">
        <v>4182</v>
      </c>
      <c r="D57" s="391" t="s">
        <v>4183</v>
      </c>
      <c r="E57" s="392" t="s">
        <v>2921</v>
      </c>
      <c r="F57" s="392">
        <v>49</v>
      </c>
      <c r="G57" s="801"/>
      <c r="H57" s="387">
        <f t="shared" si="0"/>
        <v>0</v>
      </c>
      <c r="I57" s="802"/>
      <c r="J57" s="387">
        <f t="shared" si="1"/>
        <v>0</v>
      </c>
      <c r="K57" s="387">
        <f t="shared" si="2"/>
        <v>0</v>
      </c>
      <c r="L57" s="388">
        <f t="shared" si="3"/>
        <v>0</v>
      </c>
    </row>
    <row r="58" spans="2:12">
      <c r="B58" s="377">
        <v>47</v>
      </c>
      <c r="C58" s="390" t="s">
        <v>4184</v>
      </c>
      <c r="D58" s="391" t="s">
        <v>4185</v>
      </c>
      <c r="E58" s="392" t="s">
        <v>2921</v>
      </c>
      <c r="F58" s="392">
        <v>2</v>
      </c>
      <c r="G58" s="801"/>
      <c r="H58" s="387">
        <f t="shared" si="0"/>
        <v>0</v>
      </c>
      <c r="I58" s="802"/>
      <c r="J58" s="387">
        <f t="shared" si="1"/>
        <v>0</v>
      </c>
      <c r="K58" s="387">
        <f t="shared" si="2"/>
        <v>0</v>
      </c>
      <c r="L58" s="388">
        <f t="shared" si="3"/>
        <v>0</v>
      </c>
    </row>
    <row r="59" spans="2:12">
      <c r="B59" s="382">
        <v>48</v>
      </c>
      <c r="C59" s="390" t="s">
        <v>4186</v>
      </c>
      <c r="D59" s="391" t="s">
        <v>4187</v>
      </c>
      <c r="E59" s="392" t="s">
        <v>2921</v>
      </c>
      <c r="F59" s="392">
        <v>2</v>
      </c>
      <c r="G59" s="801"/>
      <c r="H59" s="387">
        <f t="shared" si="0"/>
        <v>0</v>
      </c>
      <c r="I59" s="802"/>
      <c r="J59" s="387">
        <f t="shared" si="1"/>
        <v>0</v>
      </c>
      <c r="K59" s="387">
        <f t="shared" si="2"/>
        <v>0</v>
      </c>
      <c r="L59" s="388">
        <f t="shared" si="3"/>
        <v>0</v>
      </c>
    </row>
    <row r="60" spans="2:12" ht="25.5">
      <c r="B60" s="377">
        <v>49</v>
      </c>
      <c r="C60" s="390" t="s">
        <v>4188</v>
      </c>
      <c r="D60" s="391" t="s">
        <v>4189</v>
      </c>
      <c r="E60" s="392" t="s">
        <v>2921</v>
      </c>
      <c r="F60" s="392">
        <v>5</v>
      </c>
      <c r="G60" s="801"/>
      <c r="H60" s="387">
        <f t="shared" si="0"/>
        <v>0</v>
      </c>
      <c r="I60" s="802"/>
      <c r="J60" s="387">
        <f t="shared" si="1"/>
        <v>0</v>
      </c>
      <c r="K60" s="387">
        <f t="shared" si="2"/>
        <v>0</v>
      </c>
      <c r="L60" s="388">
        <f t="shared" si="3"/>
        <v>0</v>
      </c>
    </row>
    <row r="61" spans="2:12" ht="25.5">
      <c r="B61" s="382">
        <v>50</v>
      </c>
      <c r="C61" s="390" t="s">
        <v>4190</v>
      </c>
      <c r="D61" s="391" t="s">
        <v>4191</v>
      </c>
      <c r="E61" s="392" t="s">
        <v>2921</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4192</v>
      </c>
      <c r="E63" s="385"/>
      <c r="F63" s="385"/>
      <c r="G63" s="386"/>
      <c r="H63" s="387"/>
      <c r="I63" s="387"/>
      <c r="J63" s="387"/>
      <c r="K63" s="387"/>
      <c r="L63" s="388"/>
    </row>
    <row r="64" spans="2:12" ht="25.5">
      <c r="B64" s="377">
        <v>53</v>
      </c>
      <c r="C64" s="383" t="s">
        <v>4193</v>
      </c>
      <c r="D64" s="384" t="s">
        <v>4194</v>
      </c>
      <c r="E64" s="385" t="s">
        <v>2921</v>
      </c>
      <c r="F64" s="385">
        <v>84</v>
      </c>
      <c r="G64" s="801"/>
      <c r="H64" s="387">
        <f t="shared" si="0"/>
        <v>0</v>
      </c>
      <c r="I64" s="802"/>
      <c r="J64" s="387">
        <f t="shared" si="1"/>
        <v>0</v>
      </c>
      <c r="K64" s="387">
        <f t="shared" si="2"/>
        <v>0</v>
      </c>
      <c r="L64" s="388">
        <f t="shared" si="3"/>
        <v>0</v>
      </c>
    </row>
    <row r="65" spans="2:12" ht="38.25">
      <c r="B65" s="382">
        <v>54</v>
      </c>
      <c r="C65" s="383" t="s">
        <v>4195</v>
      </c>
      <c r="D65" s="384" t="s">
        <v>4196</v>
      </c>
      <c r="E65" s="385" t="s">
        <v>2921</v>
      </c>
      <c r="F65" s="385">
        <v>8</v>
      </c>
      <c r="G65" s="801"/>
      <c r="H65" s="387">
        <f t="shared" si="0"/>
        <v>0</v>
      </c>
      <c r="I65" s="802"/>
      <c r="J65" s="387">
        <f t="shared" si="1"/>
        <v>0</v>
      </c>
      <c r="K65" s="387">
        <f t="shared" si="2"/>
        <v>0</v>
      </c>
      <c r="L65" s="388">
        <f t="shared" si="3"/>
        <v>0</v>
      </c>
    </row>
    <row r="66" spans="2:12" ht="25.5">
      <c r="B66" s="377">
        <v>55</v>
      </c>
      <c r="C66" s="383" t="s">
        <v>4197</v>
      </c>
      <c r="D66" s="384" t="s">
        <v>4198</v>
      </c>
      <c r="E66" s="385" t="s">
        <v>2921</v>
      </c>
      <c r="F66" s="385">
        <v>232</v>
      </c>
      <c r="G66" s="801"/>
      <c r="H66" s="387">
        <f t="shared" si="0"/>
        <v>0</v>
      </c>
      <c r="I66" s="802"/>
      <c r="J66" s="387">
        <f t="shared" si="1"/>
        <v>0</v>
      </c>
      <c r="K66" s="387">
        <f t="shared" si="2"/>
        <v>0</v>
      </c>
      <c r="L66" s="388">
        <f t="shared" si="3"/>
        <v>0</v>
      </c>
    </row>
    <row r="67" spans="2:12" ht="38.25">
      <c r="B67" s="382">
        <v>56</v>
      </c>
      <c r="C67" s="383" t="s">
        <v>4199</v>
      </c>
      <c r="D67" s="384" t="s">
        <v>4200</v>
      </c>
      <c r="E67" s="385" t="s">
        <v>2921</v>
      </c>
      <c r="F67" s="385">
        <v>191</v>
      </c>
      <c r="G67" s="801"/>
      <c r="H67" s="387">
        <f t="shared" si="0"/>
        <v>0</v>
      </c>
      <c r="I67" s="802"/>
      <c r="J67" s="387">
        <f t="shared" si="1"/>
        <v>0</v>
      </c>
      <c r="K67" s="387">
        <f t="shared" si="2"/>
        <v>0</v>
      </c>
      <c r="L67" s="388">
        <f t="shared" si="3"/>
        <v>0</v>
      </c>
    </row>
    <row r="68" spans="2:12" ht="51">
      <c r="B68" s="377">
        <v>57</v>
      </c>
      <c r="C68" s="383" t="s">
        <v>4201</v>
      </c>
      <c r="D68" s="384" t="s">
        <v>4202</v>
      </c>
      <c r="E68" s="385" t="s">
        <v>2921</v>
      </c>
      <c r="F68" s="385">
        <v>71</v>
      </c>
      <c r="G68" s="801"/>
      <c r="H68" s="387">
        <f t="shared" si="0"/>
        <v>0</v>
      </c>
      <c r="I68" s="802"/>
      <c r="J68" s="387">
        <f t="shared" si="1"/>
        <v>0</v>
      </c>
      <c r="K68" s="387">
        <f t="shared" si="2"/>
        <v>0</v>
      </c>
      <c r="L68" s="388">
        <f t="shared" si="3"/>
        <v>0</v>
      </c>
    </row>
    <row r="69" spans="2:12" ht="25.5">
      <c r="B69" s="382">
        <v>58</v>
      </c>
      <c r="C69" s="383" t="s">
        <v>4203</v>
      </c>
      <c r="D69" s="384" t="s">
        <v>4204</v>
      </c>
      <c r="E69" s="385" t="s">
        <v>2921</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4159</v>
      </c>
      <c r="E71" s="385"/>
      <c r="F71" s="385"/>
      <c r="G71" s="386"/>
      <c r="H71" s="387"/>
      <c r="I71" s="387"/>
      <c r="J71" s="387"/>
      <c r="K71" s="387"/>
      <c r="L71" s="388"/>
    </row>
    <row r="72" spans="2:12" ht="25.5">
      <c r="B72" s="377">
        <v>61</v>
      </c>
      <c r="C72" s="383" t="s">
        <v>4205</v>
      </c>
      <c r="D72" s="384" t="s">
        <v>4206</v>
      </c>
      <c r="E72" s="385" t="s">
        <v>2921</v>
      </c>
      <c r="F72" s="385">
        <v>11</v>
      </c>
      <c r="G72" s="801"/>
      <c r="H72" s="387">
        <f t="shared" si="0"/>
        <v>0</v>
      </c>
      <c r="I72" s="802"/>
      <c r="J72" s="387">
        <f t="shared" si="1"/>
        <v>0</v>
      </c>
      <c r="K72" s="387">
        <f t="shared" si="2"/>
        <v>0</v>
      </c>
      <c r="L72" s="388">
        <f t="shared" si="3"/>
        <v>0</v>
      </c>
    </row>
    <row r="73" spans="2:12" ht="25.5">
      <c r="B73" s="382">
        <v>62</v>
      </c>
      <c r="C73" s="383" t="s">
        <v>4207</v>
      </c>
      <c r="D73" s="384" t="s">
        <v>4208</v>
      </c>
      <c r="E73" s="385" t="s">
        <v>2921</v>
      </c>
      <c r="F73" s="385">
        <v>1</v>
      </c>
      <c r="G73" s="801"/>
      <c r="H73" s="387">
        <f t="shared" si="0"/>
        <v>0</v>
      </c>
      <c r="I73" s="802"/>
      <c r="J73" s="387">
        <f t="shared" si="1"/>
        <v>0</v>
      </c>
      <c r="K73" s="387">
        <f t="shared" si="2"/>
        <v>0</v>
      </c>
      <c r="L73" s="388">
        <f t="shared" si="3"/>
        <v>0</v>
      </c>
    </row>
    <row r="74" spans="2:12" ht="25.5">
      <c r="B74" s="377">
        <v>63</v>
      </c>
      <c r="C74" s="383" t="s">
        <v>4209</v>
      </c>
      <c r="D74" s="384" t="s">
        <v>4210</v>
      </c>
      <c r="E74" s="385" t="s">
        <v>2921</v>
      </c>
      <c r="F74" s="385">
        <v>1</v>
      </c>
      <c r="G74" s="801"/>
      <c r="H74" s="387">
        <f t="shared" si="0"/>
        <v>0</v>
      </c>
      <c r="I74" s="802"/>
      <c r="J74" s="387">
        <f t="shared" si="1"/>
        <v>0</v>
      </c>
      <c r="K74" s="387">
        <f t="shared" si="2"/>
        <v>0</v>
      </c>
      <c r="L74" s="388">
        <f t="shared" si="3"/>
        <v>0</v>
      </c>
    </row>
    <row r="75" spans="2:12" ht="38.25">
      <c r="B75" s="382">
        <v>64</v>
      </c>
      <c r="C75" s="383" t="s">
        <v>4211</v>
      </c>
      <c r="D75" s="384" t="s">
        <v>4212</v>
      </c>
      <c r="E75" s="385" t="s">
        <v>2921</v>
      </c>
      <c r="F75" s="385">
        <v>2</v>
      </c>
      <c r="G75" s="801"/>
      <c r="H75" s="387">
        <f t="shared" si="0"/>
        <v>0</v>
      </c>
      <c r="I75" s="802"/>
      <c r="J75" s="387">
        <f t="shared" si="1"/>
        <v>0</v>
      </c>
      <c r="K75" s="387">
        <f t="shared" si="2"/>
        <v>0</v>
      </c>
      <c r="L75" s="388">
        <f t="shared" si="3"/>
        <v>0</v>
      </c>
    </row>
    <row r="76" spans="2:12" ht="38.25">
      <c r="B76" s="382">
        <v>65</v>
      </c>
      <c r="C76" s="383" t="s">
        <v>4213</v>
      </c>
      <c r="D76" s="384" t="s">
        <v>4214</v>
      </c>
      <c r="E76" s="385" t="s">
        <v>2921</v>
      </c>
      <c r="F76" s="385">
        <v>2</v>
      </c>
      <c r="G76" s="801"/>
      <c r="H76" s="387">
        <f t="shared" si="0"/>
        <v>0</v>
      </c>
      <c r="I76" s="802"/>
      <c r="J76" s="387">
        <f t="shared" si="1"/>
        <v>0</v>
      </c>
      <c r="K76" s="387">
        <f t="shared" si="2"/>
        <v>0</v>
      </c>
      <c r="L76" s="388">
        <f t="shared" si="3"/>
        <v>0</v>
      </c>
    </row>
    <row r="77" spans="2:12" ht="38.25">
      <c r="B77" s="377">
        <v>66</v>
      </c>
      <c r="C77" s="383" t="s">
        <v>4215</v>
      </c>
      <c r="D77" s="384" t="s">
        <v>4216</v>
      </c>
      <c r="E77" s="385" t="s">
        <v>2921</v>
      </c>
      <c r="F77" s="385">
        <v>2</v>
      </c>
      <c r="G77" s="801"/>
      <c r="H77" s="387">
        <f t="shared" si="0"/>
        <v>0</v>
      </c>
      <c r="I77" s="802"/>
      <c r="J77" s="387">
        <f t="shared" si="1"/>
        <v>0</v>
      </c>
      <c r="K77" s="387">
        <f t="shared" si="2"/>
        <v>0</v>
      </c>
      <c r="L77" s="388">
        <f t="shared" si="3"/>
        <v>0</v>
      </c>
    </row>
    <row r="78" spans="2:12">
      <c r="B78" s="382">
        <v>67</v>
      </c>
      <c r="C78" s="383" t="s">
        <v>4217</v>
      </c>
      <c r="D78" s="384" t="s">
        <v>4218</v>
      </c>
      <c r="E78" s="385" t="s">
        <v>2921</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4219</v>
      </c>
      <c r="E80" s="385"/>
      <c r="F80" s="385"/>
      <c r="G80" s="386"/>
      <c r="H80" s="387"/>
      <c r="I80" s="387"/>
      <c r="J80" s="387"/>
      <c r="K80" s="387"/>
      <c r="L80" s="388"/>
    </row>
    <row r="81" spans="2:12" ht="63.75">
      <c r="B81" s="377">
        <v>70</v>
      </c>
      <c r="C81" s="383"/>
      <c r="D81" s="384" t="s">
        <v>4220</v>
      </c>
      <c r="E81" s="385"/>
      <c r="F81" s="385"/>
      <c r="G81" s="386"/>
      <c r="H81" s="387"/>
      <c r="I81" s="387"/>
      <c r="J81" s="387"/>
      <c r="K81" s="387"/>
      <c r="L81" s="388"/>
    </row>
    <row r="82" spans="2:12">
      <c r="B82" s="382">
        <v>71</v>
      </c>
      <c r="C82" s="383" t="s">
        <v>4221</v>
      </c>
      <c r="D82" s="384" t="s">
        <v>4222</v>
      </c>
      <c r="E82" s="385" t="s">
        <v>906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4223</v>
      </c>
      <c r="D83" s="384" t="s">
        <v>4224</v>
      </c>
      <c r="E83" s="385" t="s">
        <v>906</v>
      </c>
      <c r="F83" s="385">
        <v>60</v>
      </c>
      <c r="G83" s="801"/>
      <c r="H83" s="387">
        <f t="shared" si="4"/>
        <v>0</v>
      </c>
      <c r="I83" s="802"/>
      <c r="J83" s="387">
        <f t="shared" si="5"/>
        <v>0</v>
      </c>
      <c r="K83" s="387">
        <f t="shared" si="6"/>
        <v>0</v>
      </c>
      <c r="L83" s="388">
        <f t="shared" si="7"/>
        <v>0</v>
      </c>
    </row>
    <row r="84" spans="2:12">
      <c r="B84" s="382">
        <v>73</v>
      </c>
      <c r="C84" s="383" t="s">
        <v>4225</v>
      </c>
      <c r="D84" s="384" t="s">
        <v>4226</v>
      </c>
      <c r="E84" s="385" t="s">
        <v>906</v>
      </c>
      <c r="F84" s="385">
        <v>120</v>
      </c>
      <c r="G84" s="801"/>
      <c r="H84" s="387">
        <f t="shared" si="4"/>
        <v>0</v>
      </c>
      <c r="I84" s="802"/>
      <c r="J84" s="387">
        <f t="shared" si="5"/>
        <v>0</v>
      </c>
      <c r="K84" s="387">
        <f t="shared" si="6"/>
        <v>0</v>
      </c>
      <c r="L84" s="388">
        <f t="shared" si="7"/>
        <v>0</v>
      </c>
    </row>
    <row r="85" spans="2:12">
      <c r="B85" s="377">
        <v>74</v>
      </c>
      <c r="C85" s="383" t="s">
        <v>4227</v>
      </c>
      <c r="D85" s="384" t="s">
        <v>4228</v>
      </c>
      <c r="E85" s="385" t="s">
        <v>906</v>
      </c>
      <c r="F85" s="385">
        <v>220</v>
      </c>
      <c r="G85" s="801"/>
      <c r="H85" s="387">
        <f t="shared" si="4"/>
        <v>0</v>
      </c>
      <c r="I85" s="802"/>
      <c r="J85" s="387">
        <f t="shared" si="5"/>
        <v>0</v>
      </c>
      <c r="K85" s="387">
        <f t="shared" si="6"/>
        <v>0</v>
      </c>
      <c r="L85" s="388">
        <f t="shared" si="7"/>
        <v>0</v>
      </c>
    </row>
    <row r="86" spans="2:12" ht="12.75" customHeight="1">
      <c r="B86" s="382">
        <v>75</v>
      </c>
      <c r="C86" s="383" t="s">
        <v>4229</v>
      </c>
      <c r="D86" s="384" t="s">
        <v>4230</v>
      </c>
      <c r="E86" s="385" t="s">
        <v>906</v>
      </c>
      <c r="F86" s="385">
        <v>300</v>
      </c>
      <c r="G86" s="801"/>
      <c r="H86" s="387">
        <f t="shared" si="4"/>
        <v>0</v>
      </c>
      <c r="I86" s="802"/>
      <c r="J86" s="387">
        <f t="shared" si="5"/>
        <v>0</v>
      </c>
      <c r="K86" s="387">
        <f t="shared" si="6"/>
        <v>0</v>
      </c>
      <c r="L86" s="388">
        <f t="shared" si="7"/>
        <v>0</v>
      </c>
    </row>
    <row r="87" spans="2:12">
      <c r="B87" s="377">
        <v>76</v>
      </c>
      <c r="C87" s="383" t="s">
        <v>4231</v>
      </c>
      <c r="D87" s="384" t="s">
        <v>4232</v>
      </c>
      <c r="E87" s="385" t="s">
        <v>906</v>
      </c>
      <c r="F87" s="385">
        <v>180</v>
      </c>
      <c r="G87" s="801"/>
      <c r="H87" s="387">
        <f t="shared" si="4"/>
        <v>0</v>
      </c>
      <c r="I87" s="802"/>
      <c r="J87" s="387">
        <f t="shared" si="5"/>
        <v>0</v>
      </c>
      <c r="K87" s="387">
        <f t="shared" si="6"/>
        <v>0</v>
      </c>
      <c r="L87" s="388">
        <f t="shared" si="7"/>
        <v>0</v>
      </c>
    </row>
    <row r="88" spans="2:12">
      <c r="B88" s="382">
        <v>77</v>
      </c>
      <c r="C88" s="383" t="s">
        <v>4233</v>
      </c>
      <c r="D88" s="384" t="s">
        <v>4234</v>
      </c>
      <c r="E88" s="385" t="s">
        <v>906</v>
      </c>
      <c r="F88" s="385">
        <v>200</v>
      </c>
      <c r="G88" s="801"/>
      <c r="H88" s="387">
        <f t="shared" si="4"/>
        <v>0</v>
      </c>
      <c r="I88" s="802"/>
      <c r="J88" s="387">
        <f t="shared" si="5"/>
        <v>0</v>
      </c>
      <c r="K88" s="387">
        <f t="shared" si="6"/>
        <v>0</v>
      </c>
      <c r="L88" s="388">
        <f t="shared" si="7"/>
        <v>0</v>
      </c>
    </row>
    <row r="89" spans="2:12">
      <c r="B89" s="377">
        <v>78</v>
      </c>
      <c r="C89" s="383" t="s">
        <v>4235</v>
      </c>
      <c r="D89" s="384" t="s">
        <v>4236</v>
      </c>
      <c r="E89" s="385" t="s">
        <v>906</v>
      </c>
      <c r="F89" s="385">
        <v>400</v>
      </c>
      <c r="G89" s="801"/>
      <c r="H89" s="387">
        <f t="shared" si="4"/>
        <v>0</v>
      </c>
      <c r="I89" s="802"/>
      <c r="J89" s="387">
        <f t="shared" si="5"/>
        <v>0</v>
      </c>
      <c r="K89" s="387">
        <f t="shared" si="6"/>
        <v>0</v>
      </c>
      <c r="L89" s="388">
        <f t="shared" si="7"/>
        <v>0</v>
      </c>
    </row>
    <row r="90" spans="2:12">
      <c r="B90" s="382">
        <v>79</v>
      </c>
      <c r="C90" s="383" t="s">
        <v>4237</v>
      </c>
      <c r="D90" s="384" t="s">
        <v>4238</v>
      </c>
      <c r="E90" s="385" t="s">
        <v>906</v>
      </c>
      <c r="F90" s="385">
        <v>550</v>
      </c>
      <c r="G90" s="801"/>
      <c r="H90" s="387">
        <f t="shared" si="4"/>
        <v>0</v>
      </c>
      <c r="I90" s="802"/>
      <c r="J90" s="387">
        <f t="shared" si="5"/>
        <v>0</v>
      </c>
      <c r="K90" s="387">
        <f t="shared" si="6"/>
        <v>0</v>
      </c>
      <c r="L90" s="388">
        <f t="shared" si="7"/>
        <v>0</v>
      </c>
    </row>
    <row r="91" spans="2:12">
      <c r="B91" s="377">
        <v>80</v>
      </c>
      <c r="C91" s="383" t="s">
        <v>4239</v>
      </c>
      <c r="D91" s="384" t="s">
        <v>4240</v>
      </c>
      <c r="E91" s="385" t="s">
        <v>906</v>
      </c>
      <c r="F91" s="385">
        <v>60</v>
      </c>
      <c r="G91" s="801"/>
      <c r="H91" s="387">
        <f t="shared" si="4"/>
        <v>0</v>
      </c>
      <c r="I91" s="802"/>
      <c r="J91" s="387">
        <f t="shared" si="5"/>
        <v>0</v>
      </c>
      <c r="K91" s="387">
        <f t="shared" si="6"/>
        <v>0</v>
      </c>
      <c r="L91" s="388">
        <f t="shared" si="7"/>
        <v>0</v>
      </c>
    </row>
    <row r="92" spans="2:12">
      <c r="B92" s="382">
        <v>81</v>
      </c>
      <c r="C92" s="383" t="s">
        <v>4241</v>
      </c>
      <c r="D92" s="384" t="s">
        <v>4242</v>
      </c>
      <c r="E92" s="385" t="s">
        <v>906</v>
      </c>
      <c r="F92" s="385">
        <v>4500</v>
      </c>
      <c r="G92" s="801"/>
      <c r="H92" s="387">
        <f t="shared" si="4"/>
        <v>0</v>
      </c>
      <c r="I92" s="802"/>
      <c r="J92" s="387">
        <f t="shared" si="5"/>
        <v>0</v>
      </c>
      <c r="K92" s="387">
        <f t="shared" si="6"/>
        <v>0</v>
      </c>
      <c r="L92" s="388">
        <f t="shared" si="7"/>
        <v>0</v>
      </c>
    </row>
    <row r="93" spans="2:12">
      <c r="B93" s="377">
        <v>82</v>
      </c>
      <c r="C93" s="383" t="s">
        <v>4243</v>
      </c>
      <c r="D93" s="384" t="s">
        <v>4244</v>
      </c>
      <c r="E93" s="385" t="s">
        <v>906</v>
      </c>
      <c r="F93" s="385">
        <v>3500</v>
      </c>
      <c r="G93" s="801"/>
      <c r="H93" s="387">
        <f t="shared" si="4"/>
        <v>0</v>
      </c>
      <c r="I93" s="802"/>
      <c r="J93" s="387">
        <f t="shared" si="5"/>
        <v>0</v>
      </c>
      <c r="K93" s="387">
        <f t="shared" si="6"/>
        <v>0</v>
      </c>
      <c r="L93" s="388">
        <f t="shared" si="7"/>
        <v>0</v>
      </c>
    </row>
    <row r="94" spans="2:12">
      <c r="B94" s="382">
        <v>83</v>
      </c>
      <c r="C94" s="383" t="s">
        <v>4245</v>
      </c>
      <c r="D94" s="384" t="s">
        <v>4246</v>
      </c>
      <c r="E94" s="385" t="s">
        <v>906</v>
      </c>
      <c r="F94" s="385">
        <v>350</v>
      </c>
      <c r="G94" s="801"/>
      <c r="H94" s="387">
        <f t="shared" si="4"/>
        <v>0</v>
      </c>
      <c r="I94" s="802"/>
      <c r="J94" s="387">
        <f t="shared" si="5"/>
        <v>0</v>
      </c>
      <c r="K94" s="387">
        <f t="shared" si="6"/>
        <v>0</v>
      </c>
      <c r="L94" s="388">
        <f t="shared" si="7"/>
        <v>0</v>
      </c>
    </row>
    <row r="95" spans="2:12" ht="12.75" customHeight="1">
      <c r="B95" s="377">
        <v>84</v>
      </c>
      <c r="C95" s="383" t="s">
        <v>4247</v>
      </c>
      <c r="D95" s="384" t="s">
        <v>4248</v>
      </c>
      <c r="E95" s="385" t="s">
        <v>906</v>
      </c>
      <c r="F95" s="385">
        <v>220</v>
      </c>
      <c r="G95" s="801"/>
      <c r="H95" s="387">
        <f t="shared" si="4"/>
        <v>0</v>
      </c>
      <c r="I95" s="802"/>
      <c r="J95" s="387">
        <f t="shared" si="5"/>
        <v>0</v>
      </c>
      <c r="K95" s="387">
        <f t="shared" si="6"/>
        <v>0</v>
      </c>
      <c r="L95" s="388">
        <f t="shared" si="7"/>
        <v>0</v>
      </c>
    </row>
    <row r="96" spans="2:12">
      <c r="B96" s="382">
        <v>85</v>
      </c>
      <c r="C96" s="383" t="s">
        <v>4249</v>
      </c>
      <c r="D96" s="384" t="s">
        <v>4250</v>
      </c>
      <c r="E96" s="385" t="s">
        <v>906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4251</v>
      </c>
      <c r="E98" s="385"/>
      <c r="F98" s="385"/>
      <c r="G98" s="386"/>
      <c r="H98" s="387"/>
      <c r="I98" s="387"/>
      <c r="J98" s="387"/>
      <c r="K98" s="387"/>
      <c r="L98" s="388"/>
    </row>
    <row r="99" spans="2:12">
      <c r="B99" s="377">
        <v>88</v>
      </c>
      <c r="C99" s="383" t="s">
        <v>4252</v>
      </c>
      <c r="D99" s="384" t="s">
        <v>4253</v>
      </c>
      <c r="E99" s="385" t="s">
        <v>906</v>
      </c>
      <c r="F99" s="385">
        <v>120</v>
      </c>
      <c r="G99" s="801"/>
      <c r="H99" s="387">
        <f t="shared" si="4"/>
        <v>0</v>
      </c>
      <c r="I99" s="802"/>
      <c r="J99" s="387">
        <f t="shared" si="5"/>
        <v>0</v>
      </c>
      <c r="K99" s="387">
        <f t="shared" si="6"/>
        <v>0</v>
      </c>
      <c r="L99" s="388">
        <f t="shared" si="7"/>
        <v>0</v>
      </c>
    </row>
    <row r="100" spans="2:12">
      <c r="B100" s="382">
        <v>89</v>
      </c>
      <c r="C100" s="383" t="s">
        <v>4254</v>
      </c>
      <c r="D100" s="384" t="s">
        <v>4255</v>
      </c>
      <c r="E100" s="385" t="s">
        <v>906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4256</v>
      </c>
      <c r="E102" s="385"/>
      <c r="F102" s="385"/>
      <c r="G102" s="386"/>
      <c r="H102" s="387"/>
      <c r="I102" s="387"/>
      <c r="J102" s="387"/>
      <c r="K102" s="387"/>
      <c r="L102" s="388"/>
    </row>
    <row r="103" spans="2:12" ht="12.75" customHeight="1">
      <c r="B103" s="382">
        <v>92</v>
      </c>
      <c r="C103" s="383" t="s">
        <v>4257</v>
      </c>
      <c r="D103" s="384" t="s">
        <v>4258</v>
      </c>
      <c r="E103" s="385" t="s">
        <v>906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4259</v>
      </c>
      <c r="E105" s="385"/>
      <c r="F105" s="385"/>
      <c r="G105" s="386"/>
      <c r="H105" s="387"/>
      <c r="I105" s="387"/>
      <c r="J105" s="387"/>
      <c r="K105" s="387"/>
      <c r="L105" s="388"/>
    </row>
    <row r="106" spans="2:12">
      <c r="B106" s="377">
        <v>95</v>
      </c>
      <c r="C106" s="383" t="s">
        <v>4260</v>
      </c>
      <c r="D106" s="384" t="s">
        <v>4261</v>
      </c>
      <c r="E106" s="385" t="s">
        <v>906</v>
      </c>
      <c r="F106" s="385">
        <v>150</v>
      </c>
      <c r="G106" s="801"/>
      <c r="H106" s="387">
        <f t="shared" si="4"/>
        <v>0</v>
      </c>
      <c r="I106" s="802"/>
      <c r="J106" s="387">
        <f t="shared" si="5"/>
        <v>0</v>
      </c>
      <c r="K106" s="387">
        <f t="shared" si="6"/>
        <v>0</v>
      </c>
      <c r="L106" s="388">
        <f t="shared" si="7"/>
        <v>0</v>
      </c>
    </row>
    <row r="107" spans="2:12">
      <c r="B107" s="382">
        <v>96</v>
      </c>
      <c r="C107" s="383" t="s">
        <v>4262</v>
      </c>
      <c r="D107" s="384" t="s">
        <v>4263</v>
      </c>
      <c r="E107" s="385" t="s">
        <v>906</v>
      </c>
      <c r="F107" s="385">
        <v>20</v>
      </c>
      <c r="G107" s="801"/>
      <c r="H107" s="387">
        <f t="shared" si="4"/>
        <v>0</v>
      </c>
      <c r="I107" s="802"/>
      <c r="J107" s="387">
        <f t="shared" si="5"/>
        <v>0</v>
      </c>
      <c r="K107" s="387">
        <f t="shared" si="6"/>
        <v>0</v>
      </c>
      <c r="L107" s="388">
        <f t="shared" si="7"/>
        <v>0</v>
      </c>
    </row>
    <row r="108" spans="2:12">
      <c r="B108" s="377">
        <v>97</v>
      </c>
      <c r="C108" s="383" t="s">
        <v>4264</v>
      </c>
      <c r="D108" s="384" t="s">
        <v>4265</v>
      </c>
      <c r="E108" s="385" t="s">
        <v>906</v>
      </c>
      <c r="F108" s="385">
        <v>40</v>
      </c>
      <c r="G108" s="801"/>
      <c r="H108" s="387">
        <f t="shared" si="4"/>
        <v>0</v>
      </c>
      <c r="I108" s="802"/>
      <c r="J108" s="387">
        <f t="shared" si="5"/>
        <v>0</v>
      </c>
      <c r="K108" s="387">
        <f t="shared" si="6"/>
        <v>0</v>
      </c>
      <c r="L108" s="388">
        <f t="shared" si="7"/>
        <v>0</v>
      </c>
    </row>
    <row r="109" spans="2:12">
      <c r="B109" s="382">
        <v>98</v>
      </c>
      <c r="C109" s="383" t="s">
        <v>4266</v>
      </c>
      <c r="D109" s="384" t="s">
        <v>4267</v>
      </c>
      <c r="E109" s="385" t="s">
        <v>906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4268</v>
      </c>
      <c r="E111" s="385"/>
      <c r="F111" s="385"/>
      <c r="G111" s="386"/>
      <c r="H111" s="387"/>
      <c r="I111" s="387"/>
      <c r="J111" s="387"/>
      <c r="K111" s="387"/>
      <c r="L111" s="388"/>
    </row>
    <row r="112" spans="2:12" ht="63.75">
      <c r="B112" s="377">
        <v>101</v>
      </c>
      <c r="C112" s="383"/>
      <c r="D112" s="384" t="s">
        <v>4269</v>
      </c>
      <c r="E112" s="385"/>
      <c r="F112" s="385"/>
      <c r="G112" s="386"/>
      <c r="H112" s="387"/>
      <c r="I112" s="387"/>
      <c r="J112" s="387"/>
      <c r="K112" s="387"/>
      <c r="L112" s="388"/>
    </row>
    <row r="113" spans="2:12" ht="51">
      <c r="B113" s="382">
        <v>102</v>
      </c>
      <c r="C113" s="383" t="s">
        <v>4270</v>
      </c>
      <c r="D113" s="384" t="s">
        <v>4271</v>
      </c>
      <c r="E113" s="385" t="s">
        <v>2921</v>
      </c>
      <c r="F113" s="385">
        <v>191</v>
      </c>
      <c r="G113" s="801"/>
      <c r="H113" s="387">
        <f t="shared" si="4"/>
        <v>0</v>
      </c>
      <c r="I113" s="802"/>
      <c r="J113" s="387">
        <f t="shared" si="5"/>
        <v>0</v>
      </c>
      <c r="K113" s="387">
        <f t="shared" si="6"/>
        <v>0</v>
      </c>
      <c r="L113" s="388">
        <f t="shared" si="7"/>
        <v>0</v>
      </c>
    </row>
    <row r="114" spans="2:12" ht="63.75">
      <c r="B114" s="377">
        <v>103</v>
      </c>
      <c r="C114" s="383" t="s">
        <v>4272</v>
      </c>
      <c r="D114" s="384" t="s">
        <v>4273</v>
      </c>
      <c r="E114" s="385" t="s">
        <v>2921</v>
      </c>
      <c r="F114" s="385">
        <v>74</v>
      </c>
      <c r="G114" s="801"/>
      <c r="H114" s="387">
        <f t="shared" si="4"/>
        <v>0</v>
      </c>
      <c r="I114" s="802"/>
      <c r="J114" s="387">
        <f t="shared" si="5"/>
        <v>0</v>
      </c>
      <c r="K114" s="387">
        <f t="shared" si="6"/>
        <v>0</v>
      </c>
      <c r="L114" s="388">
        <f t="shared" si="7"/>
        <v>0</v>
      </c>
    </row>
    <row r="115" spans="2:12" ht="51">
      <c r="B115" s="382">
        <v>104</v>
      </c>
      <c r="C115" s="383" t="s">
        <v>4274</v>
      </c>
      <c r="D115" s="384" t="s">
        <v>4275</v>
      </c>
      <c r="E115" s="385" t="s">
        <v>2921</v>
      </c>
      <c r="F115" s="385">
        <v>2</v>
      </c>
      <c r="G115" s="801"/>
      <c r="H115" s="387">
        <f t="shared" si="4"/>
        <v>0</v>
      </c>
      <c r="I115" s="802"/>
      <c r="J115" s="387">
        <f t="shared" si="5"/>
        <v>0</v>
      </c>
      <c r="K115" s="387">
        <f t="shared" si="6"/>
        <v>0</v>
      </c>
      <c r="L115" s="388">
        <f t="shared" si="7"/>
        <v>0</v>
      </c>
    </row>
    <row r="116" spans="2:12" ht="63.75">
      <c r="B116" s="377">
        <v>105</v>
      </c>
      <c r="C116" s="383" t="s">
        <v>4276</v>
      </c>
      <c r="D116" s="384" t="s">
        <v>4277</v>
      </c>
      <c r="E116" s="385" t="s">
        <v>2921</v>
      </c>
      <c r="F116" s="385">
        <v>22</v>
      </c>
      <c r="G116" s="801"/>
      <c r="H116" s="387">
        <f t="shared" si="4"/>
        <v>0</v>
      </c>
      <c r="I116" s="802"/>
      <c r="J116" s="387">
        <f t="shared" si="5"/>
        <v>0</v>
      </c>
      <c r="K116" s="387">
        <f t="shared" si="6"/>
        <v>0</v>
      </c>
      <c r="L116" s="388">
        <f t="shared" si="7"/>
        <v>0</v>
      </c>
    </row>
    <row r="117" spans="2:12" ht="63.75">
      <c r="B117" s="382">
        <v>106</v>
      </c>
      <c r="C117" s="383" t="s">
        <v>4278</v>
      </c>
      <c r="D117" s="384" t="s">
        <v>4279</v>
      </c>
      <c r="E117" s="385" t="s">
        <v>2921</v>
      </c>
      <c r="F117" s="385">
        <v>19</v>
      </c>
      <c r="G117" s="801"/>
      <c r="H117" s="387">
        <f t="shared" si="4"/>
        <v>0</v>
      </c>
      <c r="I117" s="802"/>
      <c r="J117" s="387">
        <f t="shared" si="5"/>
        <v>0</v>
      </c>
      <c r="K117" s="387">
        <f t="shared" si="6"/>
        <v>0</v>
      </c>
      <c r="L117" s="388">
        <f t="shared" si="7"/>
        <v>0</v>
      </c>
    </row>
    <row r="118" spans="2:12" ht="63.75">
      <c r="B118" s="377">
        <v>107</v>
      </c>
      <c r="C118" s="383" t="s">
        <v>4280</v>
      </c>
      <c r="D118" s="384" t="s">
        <v>4281</v>
      </c>
      <c r="E118" s="385" t="s">
        <v>2921</v>
      </c>
      <c r="F118" s="385">
        <v>58</v>
      </c>
      <c r="G118" s="801"/>
      <c r="H118" s="387">
        <f t="shared" si="4"/>
        <v>0</v>
      </c>
      <c r="I118" s="802"/>
      <c r="J118" s="387">
        <f t="shared" si="5"/>
        <v>0</v>
      </c>
      <c r="K118" s="387">
        <f t="shared" si="6"/>
        <v>0</v>
      </c>
      <c r="L118" s="388">
        <f t="shared" si="7"/>
        <v>0</v>
      </c>
    </row>
    <row r="119" spans="2:12" ht="38.25">
      <c r="B119" s="382">
        <v>108</v>
      </c>
      <c r="C119" s="383" t="s">
        <v>4282</v>
      </c>
      <c r="D119" s="384" t="s">
        <v>4283</v>
      </c>
      <c r="E119" s="385" t="s">
        <v>2921</v>
      </c>
      <c r="F119" s="385">
        <v>4</v>
      </c>
      <c r="G119" s="801"/>
      <c r="H119" s="387">
        <f t="shared" si="4"/>
        <v>0</v>
      </c>
      <c r="I119" s="802"/>
      <c r="J119" s="387">
        <f t="shared" si="5"/>
        <v>0</v>
      </c>
      <c r="K119" s="387">
        <f t="shared" si="6"/>
        <v>0</v>
      </c>
      <c r="L119" s="388">
        <f t="shared" si="7"/>
        <v>0</v>
      </c>
    </row>
    <row r="120" spans="2:12" ht="38.25">
      <c r="B120" s="377">
        <v>109</v>
      </c>
      <c r="C120" s="383" t="s">
        <v>4284</v>
      </c>
      <c r="D120" s="384" t="s">
        <v>4285</v>
      </c>
      <c r="E120" s="385" t="s">
        <v>2921</v>
      </c>
      <c r="F120" s="385">
        <v>5</v>
      </c>
      <c r="G120" s="801"/>
      <c r="H120" s="387">
        <f t="shared" si="4"/>
        <v>0</v>
      </c>
      <c r="I120" s="802"/>
      <c r="J120" s="387">
        <f t="shared" si="5"/>
        <v>0</v>
      </c>
      <c r="K120" s="387">
        <f t="shared" si="6"/>
        <v>0</v>
      </c>
      <c r="L120" s="388">
        <f t="shared" si="7"/>
        <v>0</v>
      </c>
    </row>
    <row r="121" spans="2:12" ht="51">
      <c r="B121" s="382">
        <v>110</v>
      </c>
      <c r="C121" s="383" t="s">
        <v>4286</v>
      </c>
      <c r="D121" s="384" t="s">
        <v>4287</v>
      </c>
      <c r="E121" s="385" t="s">
        <v>2921</v>
      </c>
      <c r="F121" s="385">
        <v>2</v>
      </c>
      <c r="G121" s="801"/>
      <c r="H121" s="387">
        <f t="shared" si="4"/>
        <v>0</v>
      </c>
      <c r="I121" s="802"/>
      <c r="J121" s="387">
        <f t="shared" si="5"/>
        <v>0</v>
      </c>
      <c r="K121" s="387">
        <f t="shared" si="6"/>
        <v>0</v>
      </c>
      <c r="L121" s="388">
        <f t="shared" si="7"/>
        <v>0</v>
      </c>
    </row>
    <row r="122" spans="2:12" ht="51">
      <c r="B122" s="377">
        <v>111</v>
      </c>
      <c r="C122" s="383" t="s">
        <v>4288</v>
      </c>
      <c r="D122" s="384" t="s">
        <v>4289</v>
      </c>
      <c r="E122" s="385" t="s">
        <v>2921</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4290</v>
      </c>
      <c r="E124" s="385"/>
      <c r="F124" s="385"/>
      <c r="G124" s="386"/>
      <c r="H124" s="387"/>
      <c r="I124" s="387"/>
      <c r="J124" s="387"/>
      <c r="K124" s="387"/>
      <c r="L124" s="388"/>
    </row>
    <row r="125" spans="2:12" ht="89.25">
      <c r="B125" s="382">
        <v>114</v>
      </c>
      <c r="C125" s="383"/>
      <c r="D125" s="384" t="s">
        <v>4291</v>
      </c>
      <c r="E125" s="385"/>
      <c r="F125" s="385"/>
      <c r="G125" s="386"/>
      <c r="H125" s="387"/>
      <c r="I125" s="387"/>
      <c r="J125" s="387"/>
      <c r="K125" s="387"/>
      <c r="L125" s="388"/>
    </row>
    <row r="126" spans="2:12" ht="63.75">
      <c r="B126" s="377">
        <v>115</v>
      </c>
      <c r="C126" s="383" t="s">
        <v>4292</v>
      </c>
      <c r="D126" s="384" t="s">
        <v>4293</v>
      </c>
      <c r="E126" s="385" t="s">
        <v>2921</v>
      </c>
      <c r="F126" s="385">
        <v>19</v>
      </c>
      <c r="G126" s="801"/>
      <c r="H126" s="387">
        <f t="shared" si="4"/>
        <v>0</v>
      </c>
      <c r="I126" s="802"/>
      <c r="J126" s="387">
        <f t="shared" si="5"/>
        <v>0</v>
      </c>
      <c r="K126" s="387">
        <f t="shared" si="6"/>
        <v>0</v>
      </c>
      <c r="L126" s="388">
        <f t="shared" si="7"/>
        <v>0</v>
      </c>
    </row>
    <row r="127" spans="2:12" ht="63.75">
      <c r="B127" s="382">
        <v>116</v>
      </c>
      <c r="C127" s="383" t="s">
        <v>4294</v>
      </c>
      <c r="D127" s="384" t="s">
        <v>4295</v>
      </c>
      <c r="E127" s="385" t="s">
        <v>2921</v>
      </c>
      <c r="F127" s="385">
        <v>21</v>
      </c>
      <c r="G127" s="801"/>
      <c r="H127" s="387">
        <f t="shared" si="4"/>
        <v>0</v>
      </c>
      <c r="I127" s="802"/>
      <c r="J127" s="387">
        <f t="shared" si="5"/>
        <v>0</v>
      </c>
      <c r="K127" s="387">
        <f t="shared" si="6"/>
        <v>0</v>
      </c>
      <c r="L127" s="388">
        <f t="shared" si="7"/>
        <v>0</v>
      </c>
    </row>
    <row r="128" spans="2:12" ht="63.75">
      <c r="B128" s="377">
        <v>117</v>
      </c>
      <c r="C128" s="383" t="s">
        <v>4296</v>
      </c>
      <c r="D128" s="384" t="s">
        <v>4297</v>
      </c>
      <c r="E128" s="385" t="s">
        <v>2921</v>
      </c>
      <c r="F128" s="385">
        <v>2</v>
      </c>
      <c r="G128" s="801"/>
      <c r="H128" s="387">
        <f t="shared" si="4"/>
        <v>0</v>
      </c>
      <c r="I128" s="802"/>
      <c r="J128" s="387">
        <f t="shared" si="5"/>
        <v>0</v>
      </c>
      <c r="K128" s="387">
        <f t="shared" si="6"/>
        <v>0</v>
      </c>
      <c r="L128" s="388">
        <f t="shared" si="7"/>
        <v>0</v>
      </c>
    </row>
    <row r="129" spans="2:12" ht="63.75">
      <c r="B129" s="382">
        <v>118</v>
      </c>
      <c r="C129" s="383" t="s">
        <v>4298</v>
      </c>
      <c r="D129" s="384" t="s">
        <v>4299</v>
      </c>
      <c r="E129" s="385" t="s">
        <v>2921</v>
      </c>
      <c r="F129" s="385">
        <v>2</v>
      </c>
      <c r="G129" s="801"/>
      <c r="H129" s="387">
        <f t="shared" si="4"/>
        <v>0</v>
      </c>
      <c r="I129" s="802"/>
      <c r="J129" s="387">
        <f t="shared" si="5"/>
        <v>0</v>
      </c>
      <c r="K129" s="387">
        <f t="shared" si="6"/>
        <v>0</v>
      </c>
      <c r="L129" s="388">
        <f t="shared" si="7"/>
        <v>0</v>
      </c>
    </row>
    <row r="130" spans="2:12" ht="63.75">
      <c r="B130" s="377">
        <v>119</v>
      </c>
      <c r="C130" s="383" t="s">
        <v>4300</v>
      </c>
      <c r="D130" s="384" t="s">
        <v>4301</v>
      </c>
      <c r="E130" s="385" t="s">
        <v>2921</v>
      </c>
      <c r="F130" s="385">
        <v>16</v>
      </c>
      <c r="G130" s="801"/>
      <c r="H130" s="387">
        <f t="shared" si="4"/>
        <v>0</v>
      </c>
      <c r="I130" s="802"/>
      <c r="J130" s="387">
        <f t="shared" si="5"/>
        <v>0</v>
      </c>
      <c r="K130" s="387">
        <f t="shared" si="6"/>
        <v>0</v>
      </c>
      <c r="L130" s="388">
        <f t="shared" si="7"/>
        <v>0</v>
      </c>
    </row>
    <row r="131" spans="2:12" ht="63.75">
      <c r="B131" s="382">
        <v>120</v>
      </c>
      <c r="C131" s="383" t="s">
        <v>4302</v>
      </c>
      <c r="D131" s="384" t="s">
        <v>4303</v>
      </c>
      <c r="E131" s="385" t="s">
        <v>2921</v>
      </c>
      <c r="F131" s="385">
        <v>3</v>
      </c>
      <c r="G131" s="801"/>
      <c r="H131" s="387">
        <f t="shared" si="4"/>
        <v>0</v>
      </c>
      <c r="I131" s="802"/>
      <c r="J131" s="387">
        <f t="shared" si="5"/>
        <v>0</v>
      </c>
      <c r="K131" s="387">
        <f t="shared" si="6"/>
        <v>0</v>
      </c>
      <c r="L131" s="388">
        <f t="shared" si="7"/>
        <v>0</v>
      </c>
    </row>
    <row r="132" spans="2:12" ht="76.5">
      <c r="B132" s="377">
        <v>121</v>
      </c>
      <c r="C132" s="383" t="s">
        <v>4304</v>
      </c>
      <c r="D132" s="384" t="s">
        <v>4305</v>
      </c>
      <c r="E132" s="385" t="s">
        <v>2921</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4306</v>
      </c>
      <c r="E134" s="385"/>
      <c r="F134" s="385"/>
      <c r="G134" s="386"/>
      <c r="H134" s="387"/>
      <c r="I134" s="387"/>
      <c r="J134" s="387"/>
      <c r="K134" s="387"/>
      <c r="L134" s="388"/>
    </row>
    <row r="135" spans="2:12" s="397" customFormat="1" ht="89.25">
      <c r="B135" s="393">
        <v>124</v>
      </c>
      <c r="C135" s="390"/>
      <c r="D135" s="391" t="s">
        <v>4307</v>
      </c>
      <c r="E135" s="394"/>
      <c r="F135" s="394"/>
      <c r="G135" s="395"/>
      <c r="H135" s="387"/>
      <c r="I135" s="396"/>
      <c r="J135" s="387"/>
      <c r="K135" s="396"/>
      <c r="L135" s="388"/>
    </row>
    <row r="136" spans="2:12" ht="63.75">
      <c r="B136" s="377">
        <v>125</v>
      </c>
      <c r="C136" s="383" t="s">
        <v>4308</v>
      </c>
      <c r="D136" s="384" t="s">
        <v>4309</v>
      </c>
      <c r="E136" s="385" t="s">
        <v>2921</v>
      </c>
      <c r="F136" s="385">
        <v>1</v>
      </c>
      <c r="G136" s="801"/>
      <c r="H136" s="387">
        <f t="shared" si="4"/>
        <v>0</v>
      </c>
      <c r="I136" s="802"/>
      <c r="J136" s="387">
        <f t="shared" si="5"/>
        <v>0</v>
      </c>
      <c r="K136" s="387">
        <f t="shared" si="6"/>
        <v>0</v>
      </c>
      <c r="L136" s="388">
        <f t="shared" si="7"/>
        <v>0</v>
      </c>
    </row>
    <row r="137" spans="2:12" ht="51">
      <c r="B137" s="382">
        <v>126</v>
      </c>
      <c r="C137" s="383" t="s">
        <v>4310</v>
      </c>
      <c r="D137" s="384" t="s">
        <v>4311</v>
      </c>
      <c r="E137" s="385" t="s">
        <v>2921</v>
      </c>
      <c r="F137" s="385">
        <v>1</v>
      </c>
      <c r="G137" s="801"/>
      <c r="H137" s="387">
        <f t="shared" si="4"/>
        <v>0</v>
      </c>
      <c r="I137" s="802"/>
      <c r="J137" s="387">
        <f t="shared" si="5"/>
        <v>0</v>
      </c>
      <c r="K137" s="387">
        <f t="shared" si="6"/>
        <v>0</v>
      </c>
      <c r="L137" s="388">
        <f t="shared" si="7"/>
        <v>0</v>
      </c>
    </row>
    <row r="138" spans="2:12" ht="54.75">
      <c r="B138" s="382">
        <v>127</v>
      </c>
      <c r="C138" s="383" t="s">
        <v>4312</v>
      </c>
      <c r="D138" s="398" t="s">
        <v>4313</v>
      </c>
      <c r="E138" s="385" t="s">
        <v>2921</v>
      </c>
      <c r="F138" s="385">
        <v>1</v>
      </c>
      <c r="G138" s="801"/>
      <c r="H138" s="387">
        <f t="shared" si="4"/>
        <v>0</v>
      </c>
      <c r="I138" s="802"/>
      <c r="J138" s="387">
        <f t="shared" si="5"/>
        <v>0</v>
      </c>
      <c r="K138" s="387">
        <f t="shared" si="6"/>
        <v>0</v>
      </c>
      <c r="L138" s="388">
        <f t="shared" si="7"/>
        <v>0</v>
      </c>
    </row>
    <row r="139" spans="2:12" ht="54.75">
      <c r="B139" s="377">
        <v>128</v>
      </c>
      <c r="C139" s="383" t="s">
        <v>4314</v>
      </c>
      <c r="D139" s="398" t="s">
        <v>4315</v>
      </c>
      <c r="E139" s="385" t="s">
        <v>2921</v>
      </c>
      <c r="F139" s="385">
        <v>1</v>
      </c>
      <c r="G139" s="801"/>
      <c r="H139" s="387">
        <f t="shared" si="4"/>
        <v>0</v>
      </c>
      <c r="I139" s="802"/>
      <c r="J139" s="387">
        <f t="shared" si="5"/>
        <v>0</v>
      </c>
      <c r="K139" s="387">
        <f t="shared" si="6"/>
        <v>0</v>
      </c>
      <c r="L139" s="388">
        <f t="shared" si="7"/>
        <v>0</v>
      </c>
    </row>
    <row r="140" spans="2:12" ht="54.75">
      <c r="B140" s="382">
        <v>129</v>
      </c>
      <c r="C140" s="383" t="s">
        <v>4316</v>
      </c>
      <c r="D140" s="398" t="s">
        <v>4317</v>
      </c>
      <c r="E140" s="385" t="s">
        <v>2921</v>
      </c>
      <c r="F140" s="385">
        <v>1</v>
      </c>
      <c r="G140" s="801"/>
      <c r="H140" s="387">
        <f t="shared" si="4"/>
        <v>0</v>
      </c>
      <c r="I140" s="802"/>
      <c r="J140" s="387">
        <f t="shared" si="5"/>
        <v>0</v>
      </c>
      <c r="K140" s="387">
        <f t="shared" si="6"/>
        <v>0</v>
      </c>
      <c r="L140" s="388">
        <f t="shared" si="7"/>
        <v>0</v>
      </c>
    </row>
    <row r="141" spans="2:12" ht="56.25">
      <c r="B141" s="377">
        <v>130</v>
      </c>
      <c r="C141" s="383" t="s">
        <v>4318</v>
      </c>
      <c r="D141" s="398" t="s">
        <v>4319</v>
      </c>
      <c r="E141" s="385" t="s">
        <v>2921</v>
      </c>
      <c r="F141" s="385">
        <v>1</v>
      </c>
      <c r="G141" s="801"/>
      <c r="H141" s="387">
        <f t="shared" si="4"/>
        <v>0</v>
      </c>
      <c r="I141" s="802"/>
      <c r="J141" s="387">
        <f t="shared" si="5"/>
        <v>0</v>
      </c>
      <c r="K141" s="387">
        <f t="shared" si="6"/>
        <v>0</v>
      </c>
      <c r="L141" s="388">
        <f t="shared" si="7"/>
        <v>0</v>
      </c>
    </row>
    <row r="142" spans="2:12" ht="56.25">
      <c r="B142" s="382">
        <v>131</v>
      </c>
      <c r="C142" s="383" t="s">
        <v>4320</v>
      </c>
      <c r="D142" s="398" t="s">
        <v>4321</v>
      </c>
      <c r="E142" s="385" t="s">
        <v>2921</v>
      </c>
      <c r="F142" s="385">
        <v>1</v>
      </c>
      <c r="G142" s="801"/>
      <c r="H142" s="387">
        <f t="shared" si="4"/>
        <v>0</v>
      </c>
      <c r="I142" s="802"/>
      <c r="J142" s="387">
        <f t="shared" si="5"/>
        <v>0</v>
      </c>
      <c r="K142" s="387">
        <f t="shared" si="6"/>
        <v>0</v>
      </c>
      <c r="L142" s="388">
        <f t="shared" si="7"/>
        <v>0</v>
      </c>
    </row>
    <row r="143" spans="2:12" ht="56.25">
      <c r="B143" s="377">
        <v>132</v>
      </c>
      <c r="C143" s="383" t="s">
        <v>4322</v>
      </c>
      <c r="D143" s="398" t="s">
        <v>4323</v>
      </c>
      <c r="E143" s="385" t="s">
        <v>2921</v>
      </c>
      <c r="F143" s="385">
        <v>1</v>
      </c>
      <c r="G143" s="801"/>
      <c r="H143" s="387">
        <f t="shared" si="4"/>
        <v>0</v>
      </c>
      <c r="I143" s="802"/>
      <c r="J143" s="387">
        <f t="shared" si="5"/>
        <v>0</v>
      </c>
      <c r="K143" s="387">
        <f t="shared" si="6"/>
        <v>0</v>
      </c>
      <c r="L143" s="388">
        <f t="shared" si="7"/>
        <v>0</v>
      </c>
    </row>
    <row r="144" spans="2:12" ht="56.25">
      <c r="B144" s="382">
        <v>133</v>
      </c>
      <c r="C144" s="383" t="s">
        <v>4324</v>
      </c>
      <c r="D144" s="398" t="s">
        <v>4325</v>
      </c>
      <c r="E144" s="385" t="s">
        <v>2921</v>
      </c>
      <c r="F144" s="385">
        <v>1</v>
      </c>
      <c r="G144" s="801"/>
      <c r="H144" s="387">
        <f t="shared" si="4"/>
        <v>0</v>
      </c>
      <c r="I144" s="802"/>
      <c r="J144" s="387">
        <f t="shared" si="5"/>
        <v>0</v>
      </c>
      <c r="K144" s="387">
        <f t="shared" si="6"/>
        <v>0</v>
      </c>
      <c r="L144" s="388">
        <f t="shared" si="7"/>
        <v>0</v>
      </c>
    </row>
    <row r="145" spans="2:12" ht="56.25">
      <c r="B145" s="377">
        <v>134</v>
      </c>
      <c r="C145" s="383" t="s">
        <v>4326</v>
      </c>
      <c r="D145" s="398" t="s">
        <v>4327</v>
      </c>
      <c r="E145" s="385" t="s">
        <v>2921</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4328</v>
      </c>
      <c r="D146" s="398" t="s">
        <v>4329</v>
      </c>
      <c r="E146" s="385" t="s">
        <v>2921</v>
      </c>
      <c r="F146" s="385">
        <v>1</v>
      </c>
      <c r="G146" s="801"/>
      <c r="H146" s="387">
        <f t="shared" si="8"/>
        <v>0</v>
      </c>
      <c r="I146" s="802"/>
      <c r="J146" s="387">
        <f t="shared" si="9"/>
        <v>0</v>
      </c>
      <c r="K146" s="387">
        <f t="shared" ref="K146:K219" si="11">G146+I146</f>
        <v>0</v>
      </c>
      <c r="L146" s="388">
        <f t="shared" si="10"/>
        <v>0</v>
      </c>
    </row>
    <row r="147" spans="2:12" ht="54.75">
      <c r="B147" s="377">
        <v>136</v>
      </c>
      <c r="C147" s="383" t="s">
        <v>4330</v>
      </c>
      <c r="D147" s="398" t="s">
        <v>4331</v>
      </c>
      <c r="E147" s="385" t="s">
        <v>2921</v>
      </c>
      <c r="F147" s="385">
        <v>1</v>
      </c>
      <c r="G147" s="801"/>
      <c r="H147" s="387">
        <f t="shared" si="8"/>
        <v>0</v>
      </c>
      <c r="I147" s="802"/>
      <c r="J147" s="387">
        <f t="shared" si="9"/>
        <v>0</v>
      </c>
      <c r="K147" s="387">
        <f t="shared" si="11"/>
        <v>0</v>
      </c>
      <c r="L147" s="388">
        <f t="shared" si="10"/>
        <v>0</v>
      </c>
    </row>
    <row r="148" spans="2:12" ht="54.75">
      <c r="B148" s="382">
        <v>137</v>
      </c>
      <c r="C148" s="383" t="s">
        <v>4332</v>
      </c>
      <c r="D148" s="398" t="s">
        <v>4333</v>
      </c>
      <c r="E148" s="385" t="s">
        <v>2921</v>
      </c>
      <c r="F148" s="385">
        <v>1</v>
      </c>
      <c r="G148" s="801"/>
      <c r="H148" s="387">
        <f t="shared" si="8"/>
        <v>0</v>
      </c>
      <c r="I148" s="802"/>
      <c r="J148" s="387">
        <f t="shared" si="9"/>
        <v>0</v>
      </c>
      <c r="K148" s="387">
        <f t="shared" si="11"/>
        <v>0</v>
      </c>
      <c r="L148" s="388">
        <f t="shared" si="10"/>
        <v>0</v>
      </c>
    </row>
    <row r="149" spans="2:12" ht="54.75">
      <c r="B149" s="377">
        <v>138</v>
      </c>
      <c r="C149" s="383" t="s">
        <v>4334</v>
      </c>
      <c r="D149" s="398" t="s">
        <v>4335</v>
      </c>
      <c r="E149" s="385" t="s">
        <v>2921</v>
      </c>
      <c r="F149" s="385">
        <v>1</v>
      </c>
      <c r="G149" s="801"/>
      <c r="H149" s="387">
        <f t="shared" si="8"/>
        <v>0</v>
      </c>
      <c r="I149" s="802"/>
      <c r="J149" s="387">
        <f t="shared" si="9"/>
        <v>0</v>
      </c>
      <c r="K149" s="387">
        <f t="shared" si="11"/>
        <v>0</v>
      </c>
      <c r="L149" s="388">
        <f t="shared" si="10"/>
        <v>0</v>
      </c>
    </row>
    <row r="150" spans="2:12" ht="54.75">
      <c r="B150" s="382">
        <v>139</v>
      </c>
      <c r="C150" s="383" t="s">
        <v>4336</v>
      </c>
      <c r="D150" s="398" t="s">
        <v>4337</v>
      </c>
      <c r="E150" s="385" t="s">
        <v>2921</v>
      </c>
      <c r="F150" s="385">
        <v>1</v>
      </c>
      <c r="G150" s="801"/>
      <c r="H150" s="387">
        <f t="shared" si="8"/>
        <v>0</v>
      </c>
      <c r="I150" s="802"/>
      <c r="J150" s="387">
        <f t="shared" si="9"/>
        <v>0</v>
      </c>
      <c r="K150" s="387">
        <f t="shared" si="11"/>
        <v>0</v>
      </c>
      <c r="L150" s="388">
        <f t="shared" si="10"/>
        <v>0</v>
      </c>
    </row>
    <row r="151" spans="2:12" ht="51">
      <c r="B151" s="377">
        <v>140</v>
      </c>
      <c r="C151" s="383" t="s">
        <v>4338</v>
      </c>
      <c r="D151" s="398" t="s">
        <v>4339</v>
      </c>
      <c r="E151" s="385" t="s">
        <v>2921</v>
      </c>
      <c r="F151" s="385">
        <v>1</v>
      </c>
      <c r="G151" s="801"/>
      <c r="H151" s="387">
        <f t="shared" si="8"/>
        <v>0</v>
      </c>
      <c r="I151" s="802"/>
      <c r="J151" s="387">
        <f t="shared" si="9"/>
        <v>0</v>
      </c>
      <c r="K151" s="387">
        <f t="shared" si="11"/>
        <v>0</v>
      </c>
      <c r="L151" s="388">
        <f t="shared" si="10"/>
        <v>0</v>
      </c>
    </row>
    <row r="152" spans="2:12" ht="38.25">
      <c r="B152" s="382">
        <v>141</v>
      </c>
      <c r="C152" s="383" t="s">
        <v>4340</v>
      </c>
      <c r="D152" s="384" t="s">
        <v>4341</v>
      </c>
      <c r="E152" s="385" t="s">
        <v>2921</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4342</v>
      </c>
      <c r="E154" s="385"/>
      <c r="F154" s="385"/>
      <c r="G154" s="386"/>
      <c r="H154" s="387"/>
      <c r="I154" s="387"/>
      <c r="J154" s="387"/>
      <c r="K154" s="387"/>
      <c r="L154" s="388"/>
    </row>
    <row r="155" spans="2:12" ht="63.75">
      <c r="B155" s="377">
        <v>144</v>
      </c>
      <c r="C155" s="383"/>
      <c r="D155" s="384" t="s">
        <v>4343</v>
      </c>
      <c r="E155" s="385"/>
      <c r="F155" s="385"/>
      <c r="G155" s="386"/>
      <c r="H155" s="387"/>
      <c r="I155" s="387"/>
      <c r="J155" s="387"/>
      <c r="K155" s="387"/>
      <c r="L155" s="388"/>
    </row>
    <row r="156" spans="2:12">
      <c r="B156" s="382">
        <v>145</v>
      </c>
      <c r="C156" s="383" t="s">
        <v>4344</v>
      </c>
      <c r="D156" s="384" t="s">
        <v>4345</v>
      </c>
      <c r="E156" s="385" t="s">
        <v>906</v>
      </c>
      <c r="F156" s="385">
        <v>350</v>
      </c>
      <c r="G156" s="801"/>
      <c r="H156" s="387">
        <f t="shared" si="8"/>
        <v>0</v>
      </c>
      <c r="I156" s="802"/>
      <c r="J156" s="387">
        <f t="shared" si="9"/>
        <v>0</v>
      </c>
      <c r="K156" s="387">
        <f t="shared" si="11"/>
        <v>0</v>
      </c>
      <c r="L156" s="388">
        <f t="shared" si="10"/>
        <v>0</v>
      </c>
    </row>
    <row r="157" spans="2:12" ht="25.5">
      <c r="B157" s="377">
        <v>146</v>
      </c>
      <c r="C157" s="383" t="s">
        <v>4346</v>
      </c>
      <c r="D157" s="384" t="s">
        <v>4347</v>
      </c>
      <c r="E157" s="385" t="s">
        <v>2921</v>
      </c>
      <c r="F157" s="385">
        <v>4</v>
      </c>
      <c r="G157" s="801"/>
      <c r="H157" s="387">
        <f t="shared" si="8"/>
        <v>0</v>
      </c>
      <c r="I157" s="802"/>
      <c r="J157" s="387">
        <f t="shared" si="9"/>
        <v>0</v>
      </c>
      <c r="K157" s="387">
        <f t="shared" si="11"/>
        <v>0</v>
      </c>
      <c r="L157" s="388">
        <f t="shared" si="10"/>
        <v>0</v>
      </c>
    </row>
    <row r="158" spans="2:12" ht="25.5">
      <c r="B158" s="382">
        <v>147</v>
      </c>
      <c r="C158" s="383" t="s">
        <v>4348</v>
      </c>
      <c r="D158" s="384" t="s">
        <v>4349</v>
      </c>
      <c r="E158" s="385" t="s">
        <v>2921</v>
      </c>
      <c r="F158" s="385">
        <v>1</v>
      </c>
      <c r="G158" s="801"/>
      <c r="H158" s="387">
        <f t="shared" si="8"/>
        <v>0</v>
      </c>
      <c r="I158" s="802"/>
      <c r="J158" s="387">
        <f t="shared" si="9"/>
        <v>0</v>
      </c>
      <c r="K158" s="387">
        <f t="shared" si="11"/>
        <v>0</v>
      </c>
      <c r="L158" s="388">
        <f t="shared" si="10"/>
        <v>0</v>
      </c>
    </row>
    <row r="159" spans="2:12" ht="25.5">
      <c r="B159" s="377">
        <v>148</v>
      </c>
      <c r="C159" s="383" t="s">
        <v>4350</v>
      </c>
      <c r="D159" s="384" t="s">
        <v>4351</v>
      </c>
      <c r="E159" s="385" t="s">
        <v>2921</v>
      </c>
      <c r="F159" s="385">
        <v>230</v>
      </c>
      <c r="G159" s="801"/>
      <c r="H159" s="387">
        <f t="shared" si="8"/>
        <v>0</v>
      </c>
      <c r="I159" s="802"/>
      <c r="J159" s="387">
        <f t="shared" si="9"/>
        <v>0</v>
      </c>
      <c r="K159" s="387">
        <f t="shared" si="11"/>
        <v>0</v>
      </c>
      <c r="L159" s="388">
        <f t="shared" si="10"/>
        <v>0</v>
      </c>
    </row>
    <row r="160" spans="2:12" ht="25.5">
      <c r="B160" s="382">
        <v>149</v>
      </c>
      <c r="C160" s="383" t="s">
        <v>4352</v>
      </c>
      <c r="D160" s="384" t="s">
        <v>4353</v>
      </c>
      <c r="E160" s="385" t="s">
        <v>2921</v>
      </c>
      <c r="F160" s="385">
        <v>20</v>
      </c>
      <c r="G160" s="801"/>
      <c r="H160" s="387">
        <f t="shared" si="8"/>
        <v>0</v>
      </c>
      <c r="I160" s="802"/>
      <c r="J160" s="387">
        <f t="shared" si="9"/>
        <v>0</v>
      </c>
      <c r="K160" s="387">
        <f t="shared" si="11"/>
        <v>0</v>
      </c>
      <c r="L160" s="388">
        <f t="shared" si="10"/>
        <v>0</v>
      </c>
    </row>
    <row r="161" spans="2:12">
      <c r="B161" s="377">
        <v>150</v>
      </c>
      <c r="C161" s="383" t="s">
        <v>4354</v>
      </c>
      <c r="D161" s="384" t="s">
        <v>4355</v>
      </c>
      <c r="E161" s="385" t="s">
        <v>2921</v>
      </c>
      <c r="F161" s="385">
        <v>16</v>
      </c>
      <c r="G161" s="801"/>
      <c r="H161" s="387">
        <f t="shared" si="8"/>
        <v>0</v>
      </c>
      <c r="I161" s="802"/>
      <c r="J161" s="387">
        <f t="shared" si="9"/>
        <v>0</v>
      </c>
      <c r="K161" s="387">
        <f t="shared" si="11"/>
        <v>0</v>
      </c>
      <c r="L161" s="388">
        <f t="shared" si="10"/>
        <v>0</v>
      </c>
    </row>
    <row r="162" spans="2:12" ht="12.75" customHeight="1">
      <c r="B162" s="382">
        <v>151</v>
      </c>
      <c r="C162" s="383" t="s">
        <v>4356</v>
      </c>
      <c r="D162" s="384" t="s">
        <v>4357</v>
      </c>
      <c r="E162" s="385" t="s">
        <v>2921</v>
      </c>
      <c r="F162" s="385">
        <v>16</v>
      </c>
      <c r="G162" s="801"/>
      <c r="H162" s="387">
        <f t="shared" si="8"/>
        <v>0</v>
      </c>
      <c r="I162" s="802"/>
      <c r="J162" s="387">
        <f t="shared" si="9"/>
        <v>0</v>
      </c>
      <c r="K162" s="387">
        <f t="shared" si="11"/>
        <v>0</v>
      </c>
      <c r="L162" s="388">
        <f t="shared" si="10"/>
        <v>0</v>
      </c>
    </row>
    <row r="163" spans="2:12">
      <c r="B163" s="382">
        <v>152</v>
      </c>
      <c r="C163" s="383" t="s">
        <v>4358</v>
      </c>
      <c r="D163" s="384" t="s">
        <v>4359</v>
      </c>
      <c r="E163" s="385" t="s">
        <v>2921</v>
      </c>
      <c r="F163" s="385">
        <v>16</v>
      </c>
      <c r="G163" s="801"/>
      <c r="H163" s="387">
        <f t="shared" si="8"/>
        <v>0</v>
      </c>
      <c r="I163" s="802"/>
      <c r="J163" s="387">
        <f t="shared" si="9"/>
        <v>0</v>
      </c>
      <c r="K163" s="387">
        <f t="shared" si="11"/>
        <v>0</v>
      </c>
      <c r="L163" s="388">
        <f t="shared" si="10"/>
        <v>0</v>
      </c>
    </row>
    <row r="164" spans="2:12">
      <c r="B164" s="377">
        <v>153</v>
      </c>
      <c r="C164" s="383" t="s">
        <v>4360</v>
      </c>
      <c r="D164" s="384" t="s">
        <v>4361</v>
      </c>
      <c r="E164" s="385" t="s">
        <v>2921</v>
      </c>
      <c r="F164" s="385">
        <v>35</v>
      </c>
      <c r="G164" s="801"/>
      <c r="H164" s="387">
        <f t="shared" si="8"/>
        <v>0</v>
      </c>
      <c r="I164" s="802"/>
      <c r="J164" s="387">
        <f t="shared" si="9"/>
        <v>0</v>
      </c>
      <c r="K164" s="387">
        <f t="shared" si="11"/>
        <v>0</v>
      </c>
      <c r="L164" s="388">
        <f t="shared" si="10"/>
        <v>0</v>
      </c>
    </row>
    <row r="165" spans="2:12">
      <c r="B165" s="382">
        <v>154</v>
      </c>
      <c r="C165" s="383" t="s">
        <v>4362</v>
      </c>
      <c r="D165" s="384" t="s">
        <v>4363</v>
      </c>
      <c r="E165" s="385" t="s">
        <v>2921</v>
      </c>
      <c r="F165" s="385">
        <v>35</v>
      </c>
      <c r="G165" s="801"/>
      <c r="H165" s="387">
        <f t="shared" si="8"/>
        <v>0</v>
      </c>
      <c r="I165" s="802"/>
      <c r="J165" s="387">
        <f t="shared" si="9"/>
        <v>0</v>
      </c>
      <c r="K165" s="387">
        <f t="shared" si="11"/>
        <v>0</v>
      </c>
      <c r="L165" s="388">
        <f t="shared" si="10"/>
        <v>0</v>
      </c>
    </row>
    <row r="166" spans="2:12">
      <c r="B166" s="377">
        <v>155</v>
      </c>
      <c r="C166" s="383" t="s">
        <v>4364</v>
      </c>
      <c r="D166" s="384" t="s">
        <v>4365</v>
      </c>
      <c r="E166" s="385" t="s">
        <v>2921</v>
      </c>
      <c r="F166" s="385">
        <v>250</v>
      </c>
      <c r="G166" s="801"/>
      <c r="H166" s="387">
        <f t="shared" si="8"/>
        <v>0</v>
      </c>
      <c r="I166" s="802"/>
      <c r="J166" s="387">
        <f t="shared" si="9"/>
        <v>0</v>
      </c>
      <c r="K166" s="387">
        <f t="shared" si="11"/>
        <v>0</v>
      </c>
      <c r="L166" s="388">
        <f t="shared" si="10"/>
        <v>0</v>
      </c>
    </row>
    <row r="167" spans="2:12">
      <c r="B167" s="382">
        <v>156</v>
      </c>
      <c r="C167" s="383" t="s">
        <v>4366</v>
      </c>
      <c r="D167" s="384" t="s">
        <v>4367</v>
      </c>
      <c r="E167" s="385" t="s">
        <v>2921</v>
      </c>
      <c r="F167" s="385">
        <v>1</v>
      </c>
      <c r="G167" s="801"/>
      <c r="H167" s="387">
        <f t="shared" si="8"/>
        <v>0</v>
      </c>
      <c r="I167" s="802"/>
      <c r="J167" s="387">
        <f t="shared" si="9"/>
        <v>0</v>
      </c>
      <c r="K167" s="387">
        <f t="shared" si="11"/>
        <v>0</v>
      </c>
      <c r="L167" s="388">
        <f t="shared" si="10"/>
        <v>0</v>
      </c>
    </row>
    <row r="168" spans="2:12">
      <c r="B168" s="377">
        <v>157</v>
      </c>
      <c r="C168" s="383" t="s">
        <v>4368</v>
      </c>
      <c r="D168" s="384" t="s">
        <v>4369</v>
      </c>
      <c r="E168" s="385" t="s">
        <v>2921</v>
      </c>
      <c r="F168" s="385">
        <v>1</v>
      </c>
      <c r="G168" s="801"/>
      <c r="H168" s="387">
        <f t="shared" si="8"/>
        <v>0</v>
      </c>
      <c r="I168" s="802"/>
      <c r="J168" s="387">
        <f t="shared" si="9"/>
        <v>0</v>
      </c>
      <c r="K168" s="387">
        <f t="shared" si="11"/>
        <v>0</v>
      </c>
      <c r="L168" s="388">
        <f t="shared" si="10"/>
        <v>0</v>
      </c>
    </row>
    <row r="169" spans="2:12" ht="12.75" customHeight="1">
      <c r="B169" s="382">
        <v>158</v>
      </c>
      <c r="C169" s="383" t="s">
        <v>4370</v>
      </c>
      <c r="D169" s="384" t="s">
        <v>4371</v>
      </c>
      <c r="E169" s="385" t="s">
        <v>2989</v>
      </c>
      <c r="F169" s="385">
        <v>20</v>
      </c>
      <c r="G169" s="386"/>
      <c r="H169" s="387"/>
      <c r="I169" s="802"/>
      <c r="J169" s="387">
        <f t="shared" si="9"/>
        <v>0</v>
      </c>
      <c r="K169" s="387">
        <f t="shared" si="11"/>
        <v>0</v>
      </c>
      <c r="L169" s="388">
        <f t="shared" si="10"/>
        <v>0</v>
      </c>
    </row>
    <row r="170" spans="2:12" ht="12.75" customHeight="1">
      <c r="B170" s="377">
        <v>159</v>
      </c>
      <c r="C170" s="383" t="s">
        <v>4372</v>
      </c>
      <c r="D170" s="384" t="s">
        <v>4373</v>
      </c>
      <c r="E170" s="385" t="s">
        <v>2989</v>
      </c>
      <c r="F170" s="385">
        <v>20</v>
      </c>
      <c r="G170" s="386"/>
      <c r="H170" s="387"/>
      <c r="I170" s="802"/>
      <c r="J170" s="387">
        <f t="shared" si="9"/>
        <v>0</v>
      </c>
      <c r="K170" s="387">
        <f t="shared" si="11"/>
        <v>0</v>
      </c>
      <c r="L170" s="388">
        <f t="shared" si="10"/>
        <v>0</v>
      </c>
    </row>
    <row r="171" spans="2:12">
      <c r="B171" s="382">
        <v>160</v>
      </c>
      <c r="C171" s="383" t="s">
        <v>4374</v>
      </c>
      <c r="D171" s="384" t="s">
        <v>4375</v>
      </c>
      <c r="E171" s="385" t="s">
        <v>2921</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4376</v>
      </c>
      <c r="E173" s="385"/>
      <c r="F173" s="385"/>
      <c r="G173" s="386"/>
      <c r="H173" s="387"/>
      <c r="I173" s="387"/>
      <c r="J173" s="387"/>
      <c r="K173" s="387"/>
      <c r="L173" s="388"/>
    </row>
    <row r="174" spans="2:12" ht="51">
      <c r="B174" s="377">
        <v>163</v>
      </c>
      <c r="C174" s="383"/>
      <c r="D174" s="384" t="s">
        <v>4377</v>
      </c>
      <c r="E174" s="385"/>
      <c r="F174" s="385"/>
      <c r="G174" s="386"/>
      <c r="H174" s="387"/>
      <c r="I174" s="387"/>
      <c r="J174" s="387"/>
      <c r="K174" s="387"/>
      <c r="L174" s="388"/>
    </row>
    <row r="175" spans="2:12">
      <c r="B175" s="382">
        <v>164</v>
      </c>
      <c r="C175" s="383" t="s">
        <v>4378</v>
      </c>
      <c r="D175" s="384" t="s">
        <v>4379</v>
      </c>
      <c r="E175" s="385" t="s">
        <v>906</v>
      </c>
      <c r="F175" s="385">
        <v>550</v>
      </c>
      <c r="G175" s="801"/>
      <c r="H175" s="387">
        <f t="shared" si="8"/>
        <v>0</v>
      </c>
      <c r="I175" s="802"/>
      <c r="J175" s="387">
        <f t="shared" si="9"/>
        <v>0</v>
      </c>
      <c r="K175" s="387">
        <f t="shared" si="11"/>
        <v>0</v>
      </c>
      <c r="L175" s="388">
        <f t="shared" si="10"/>
        <v>0</v>
      </c>
    </row>
    <row r="176" spans="2:12">
      <c r="B176" s="377">
        <v>165</v>
      </c>
      <c r="C176" s="383" t="s">
        <v>4380</v>
      </c>
      <c r="D176" s="384" t="s">
        <v>4381</v>
      </c>
      <c r="E176" s="385" t="s">
        <v>906</v>
      </c>
      <c r="F176" s="385">
        <v>720</v>
      </c>
      <c r="G176" s="801"/>
      <c r="H176" s="387">
        <f t="shared" si="8"/>
        <v>0</v>
      </c>
      <c r="I176" s="802"/>
      <c r="J176" s="387">
        <f t="shared" si="9"/>
        <v>0</v>
      </c>
      <c r="K176" s="387">
        <f t="shared" si="11"/>
        <v>0</v>
      </c>
      <c r="L176" s="388">
        <f t="shared" si="10"/>
        <v>0</v>
      </c>
    </row>
    <row r="177" spans="2:12">
      <c r="B177" s="382">
        <v>166</v>
      </c>
      <c r="C177" s="383" t="s">
        <v>4382</v>
      </c>
      <c r="D177" s="384" t="s">
        <v>4383</v>
      </c>
      <c r="E177" s="385" t="s">
        <v>2921</v>
      </c>
      <c r="F177" s="385">
        <v>1</v>
      </c>
      <c r="G177" s="801"/>
      <c r="H177" s="387">
        <f t="shared" si="8"/>
        <v>0</v>
      </c>
      <c r="I177" s="802"/>
      <c r="J177" s="387">
        <f t="shared" si="9"/>
        <v>0</v>
      </c>
      <c r="K177" s="387">
        <f t="shared" si="11"/>
        <v>0</v>
      </c>
      <c r="L177" s="388">
        <f t="shared" si="10"/>
        <v>0</v>
      </c>
    </row>
    <row r="178" spans="2:12">
      <c r="B178" s="377">
        <v>167</v>
      </c>
      <c r="C178" s="383" t="s">
        <v>4384</v>
      </c>
      <c r="D178" s="384" t="s">
        <v>4385</v>
      </c>
      <c r="E178" s="385" t="s">
        <v>2921</v>
      </c>
      <c r="F178" s="385">
        <v>12</v>
      </c>
      <c r="G178" s="801"/>
      <c r="H178" s="387">
        <f t="shared" si="8"/>
        <v>0</v>
      </c>
      <c r="I178" s="802"/>
      <c r="J178" s="387">
        <f t="shared" si="9"/>
        <v>0</v>
      </c>
      <c r="K178" s="387">
        <f t="shared" si="11"/>
        <v>0</v>
      </c>
      <c r="L178" s="388">
        <f t="shared" si="10"/>
        <v>0</v>
      </c>
    </row>
    <row r="179" spans="2:12" ht="12.75" customHeight="1">
      <c r="B179" s="382">
        <v>168</v>
      </c>
      <c r="C179" s="383" t="s">
        <v>4386</v>
      </c>
      <c r="D179" s="384" t="s">
        <v>4387</v>
      </c>
      <c r="E179" s="385" t="s">
        <v>2921</v>
      </c>
      <c r="F179" s="385">
        <v>30</v>
      </c>
      <c r="G179" s="801"/>
      <c r="H179" s="387">
        <f t="shared" si="8"/>
        <v>0</v>
      </c>
      <c r="I179" s="802"/>
      <c r="J179" s="387">
        <f t="shared" si="9"/>
        <v>0</v>
      </c>
      <c r="K179" s="387">
        <f t="shared" si="11"/>
        <v>0</v>
      </c>
      <c r="L179" s="388">
        <f t="shared" si="10"/>
        <v>0</v>
      </c>
    </row>
    <row r="180" spans="2:12">
      <c r="B180" s="377">
        <v>169</v>
      </c>
      <c r="C180" s="383" t="s">
        <v>4388</v>
      </c>
      <c r="D180" s="384" t="s">
        <v>4389</v>
      </c>
      <c r="E180" s="385" t="s">
        <v>2921</v>
      </c>
      <c r="F180" s="385">
        <v>200</v>
      </c>
      <c r="G180" s="801"/>
      <c r="H180" s="387">
        <f t="shared" si="8"/>
        <v>0</v>
      </c>
      <c r="I180" s="802"/>
      <c r="J180" s="387">
        <f t="shared" si="9"/>
        <v>0</v>
      </c>
      <c r="K180" s="387">
        <f t="shared" si="11"/>
        <v>0</v>
      </c>
      <c r="L180" s="388">
        <f t="shared" si="10"/>
        <v>0</v>
      </c>
    </row>
    <row r="181" spans="2:12">
      <c r="B181" s="382">
        <v>170</v>
      </c>
      <c r="C181" s="383" t="s">
        <v>4390</v>
      </c>
      <c r="D181" s="384" t="s">
        <v>4391</v>
      </c>
      <c r="E181" s="385" t="s">
        <v>2921</v>
      </c>
      <c r="F181" s="385">
        <v>1</v>
      </c>
      <c r="G181" s="801"/>
      <c r="H181" s="387">
        <f t="shared" si="8"/>
        <v>0</v>
      </c>
      <c r="I181" s="802"/>
      <c r="J181" s="387">
        <f t="shared" si="9"/>
        <v>0</v>
      </c>
      <c r="K181" s="387">
        <f t="shared" si="11"/>
        <v>0</v>
      </c>
      <c r="L181" s="388">
        <f t="shared" si="10"/>
        <v>0</v>
      </c>
    </row>
    <row r="182" spans="2:12">
      <c r="B182" s="377">
        <v>171</v>
      </c>
      <c r="C182" s="383" t="s">
        <v>4392</v>
      </c>
      <c r="D182" s="384" t="s">
        <v>4393</v>
      </c>
      <c r="E182" s="385" t="s">
        <v>2921</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4394</v>
      </c>
      <c r="E184" s="392"/>
      <c r="F184" s="392"/>
      <c r="G184" s="395"/>
      <c r="H184" s="387"/>
      <c r="I184" s="396"/>
      <c r="J184" s="387"/>
      <c r="K184" s="396"/>
      <c r="L184" s="388"/>
    </row>
    <row r="185" spans="2:12" ht="25.5">
      <c r="B185" s="382">
        <v>174</v>
      </c>
      <c r="C185" s="383" t="s">
        <v>4395</v>
      </c>
      <c r="D185" s="400" t="s">
        <v>4396</v>
      </c>
      <c r="E185" s="401" t="s">
        <v>2921</v>
      </c>
      <c r="F185" s="401">
        <v>7</v>
      </c>
      <c r="G185" s="801"/>
      <c r="H185" s="387">
        <f t="shared" si="8"/>
        <v>0</v>
      </c>
      <c r="I185" s="802"/>
      <c r="J185" s="387">
        <f t="shared" si="9"/>
        <v>0</v>
      </c>
      <c r="K185" s="396">
        <f t="shared" ref="K185:K189" si="12">G185+I185</f>
        <v>0</v>
      </c>
      <c r="L185" s="388">
        <f t="shared" si="10"/>
        <v>0</v>
      </c>
    </row>
    <row r="186" spans="2:12" ht="25.5">
      <c r="B186" s="377">
        <v>175</v>
      </c>
      <c r="C186" s="383" t="s">
        <v>4397</v>
      </c>
      <c r="D186" s="391" t="s">
        <v>4398</v>
      </c>
      <c r="E186" s="401" t="s">
        <v>2921</v>
      </c>
      <c r="F186" s="401">
        <v>49</v>
      </c>
      <c r="G186" s="801"/>
      <c r="H186" s="387">
        <f t="shared" si="8"/>
        <v>0</v>
      </c>
      <c r="I186" s="802"/>
      <c r="J186" s="387">
        <f t="shared" si="9"/>
        <v>0</v>
      </c>
      <c r="K186" s="396">
        <f t="shared" si="12"/>
        <v>0</v>
      </c>
      <c r="L186" s="388">
        <f t="shared" si="10"/>
        <v>0</v>
      </c>
    </row>
    <row r="187" spans="2:12" ht="25.5">
      <c r="B187" s="382">
        <v>176</v>
      </c>
      <c r="C187" s="383" t="s">
        <v>4399</v>
      </c>
      <c r="D187" s="391" t="s">
        <v>4400</v>
      </c>
      <c r="E187" s="401" t="s">
        <v>2921</v>
      </c>
      <c r="F187" s="401">
        <v>1</v>
      </c>
      <c r="G187" s="801"/>
      <c r="H187" s="387">
        <f t="shared" si="8"/>
        <v>0</v>
      </c>
      <c r="I187" s="802"/>
      <c r="J187" s="387">
        <f t="shared" si="9"/>
        <v>0</v>
      </c>
      <c r="K187" s="396">
        <f t="shared" si="12"/>
        <v>0</v>
      </c>
      <c r="L187" s="388">
        <f t="shared" si="10"/>
        <v>0</v>
      </c>
    </row>
    <row r="188" spans="2:12">
      <c r="B188" s="377">
        <v>177</v>
      </c>
      <c r="C188" s="383" t="s">
        <v>4401</v>
      </c>
      <c r="D188" s="391" t="s">
        <v>4402</v>
      </c>
      <c r="E188" s="401" t="s">
        <v>2921</v>
      </c>
      <c r="F188" s="401">
        <v>2</v>
      </c>
      <c r="G188" s="801"/>
      <c r="H188" s="387">
        <f t="shared" si="8"/>
        <v>0</v>
      </c>
      <c r="I188" s="802"/>
      <c r="J188" s="387">
        <f t="shared" si="9"/>
        <v>0</v>
      </c>
      <c r="K188" s="396">
        <f t="shared" si="12"/>
        <v>0</v>
      </c>
      <c r="L188" s="388">
        <f t="shared" si="10"/>
        <v>0</v>
      </c>
    </row>
    <row r="189" spans="2:12">
      <c r="B189" s="382">
        <v>178</v>
      </c>
      <c r="C189" s="383" t="s">
        <v>4403</v>
      </c>
      <c r="D189" s="391" t="s">
        <v>4404</v>
      </c>
      <c r="E189" s="401" t="s">
        <v>906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4405</v>
      </c>
      <c r="E191" s="392"/>
      <c r="F191" s="392"/>
      <c r="G191" s="395"/>
      <c r="H191" s="387"/>
      <c r="I191" s="396"/>
      <c r="J191" s="387"/>
      <c r="K191" s="396"/>
      <c r="L191" s="388"/>
    </row>
    <row r="192" spans="2:12">
      <c r="B192" s="377">
        <v>181</v>
      </c>
      <c r="C192" s="383" t="s">
        <v>4406</v>
      </c>
      <c r="D192" s="391" t="s">
        <v>4407</v>
      </c>
      <c r="E192" s="392" t="s">
        <v>2921</v>
      </c>
      <c r="F192" s="392">
        <v>1</v>
      </c>
      <c r="G192" s="395"/>
      <c r="H192" s="387"/>
      <c r="I192" s="802"/>
      <c r="J192" s="387">
        <f t="shared" si="9"/>
        <v>0</v>
      </c>
      <c r="K192" s="396">
        <f t="shared" si="11"/>
        <v>0</v>
      </c>
      <c r="L192" s="388">
        <f t="shared" si="10"/>
        <v>0</v>
      </c>
    </row>
    <row r="193" spans="2:13">
      <c r="B193" s="382">
        <v>182</v>
      </c>
      <c r="C193" s="383" t="s">
        <v>4408</v>
      </c>
      <c r="D193" s="391" t="s">
        <v>4409</v>
      </c>
      <c r="E193" s="392" t="s">
        <v>2921</v>
      </c>
      <c r="F193" s="392">
        <v>1</v>
      </c>
      <c r="G193" s="395"/>
      <c r="H193" s="387"/>
      <c r="I193" s="802"/>
      <c r="J193" s="387">
        <f t="shared" si="9"/>
        <v>0</v>
      </c>
      <c r="K193" s="396">
        <f t="shared" si="11"/>
        <v>0</v>
      </c>
      <c r="L193" s="388">
        <f t="shared" si="10"/>
        <v>0</v>
      </c>
    </row>
    <row r="194" spans="2:13">
      <c r="B194" s="377">
        <v>183</v>
      </c>
      <c r="C194" s="383" t="s">
        <v>4410</v>
      </c>
      <c r="D194" s="391" t="s">
        <v>4411</v>
      </c>
      <c r="E194" s="392" t="s">
        <v>2921</v>
      </c>
      <c r="F194" s="392">
        <v>1</v>
      </c>
      <c r="G194" s="395"/>
      <c r="H194" s="387"/>
      <c r="I194" s="802"/>
      <c r="J194" s="387">
        <f t="shared" si="9"/>
        <v>0</v>
      </c>
      <c r="K194" s="396">
        <f t="shared" si="11"/>
        <v>0</v>
      </c>
      <c r="L194" s="388">
        <f t="shared" si="10"/>
        <v>0</v>
      </c>
    </row>
    <row r="195" spans="2:13">
      <c r="B195" s="382">
        <v>184</v>
      </c>
      <c r="C195" s="383" t="s">
        <v>4412</v>
      </c>
      <c r="D195" s="391" t="s">
        <v>4413</v>
      </c>
      <c r="E195" s="392" t="s">
        <v>2921</v>
      </c>
      <c r="F195" s="392">
        <v>2</v>
      </c>
      <c r="G195" s="395"/>
      <c r="H195" s="387"/>
      <c r="I195" s="802"/>
      <c r="J195" s="387">
        <f t="shared" si="9"/>
        <v>0</v>
      </c>
      <c r="K195" s="396">
        <f t="shared" si="11"/>
        <v>0</v>
      </c>
      <c r="L195" s="388">
        <f t="shared" si="10"/>
        <v>0</v>
      </c>
    </row>
    <row r="196" spans="2:13">
      <c r="B196" s="377">
        <v>185</v>
      </c>
      <c r="C196" s="383" t="s">
        <v>4414</v>
      </c>
      <c r="D196" s="391" t="s">
        <v>4415</v>
      </c>
      <c r="E196" s="392" t="s">
        <v>2921</v>
      </c>
      <c r="F196" s="392">
        <v>4</v>
      </c>
      <c r="G196" s="395"/>
      <c r="H196" s="387"/>
      <c r="I196" s="802"/>
      <c r="J196" s="387">
        <f t="shared" si="9"/>
        <v>0</v>
      </c>
      <c r="K196" s="396">
        <f t="shared" si="11"/>
        <v>0</v>
      </c>
      <c r="L196" s="388">
        <f t="shared" si="10"/>
        <v>0</v>
      </c>
    </row>
    <row r="197" spans="2:13">
      <c r="B197" s="382">
        <v>186</v>
      </c>
      <c r="C197" s="383" t="s">
        <v>4416</v>
      </c>
      <c r="D197" s="391" t="s">
        <v>4417</v>
      </c>
      <c r="E197" s="392" t="s">
        <v>2921</v>
      </c>
      <c r="F197" s="392">
        <v>1</v>
      </c>
      <c r="G197" s="395"/>
      <c r="H197" s="387"/>
      <c r="I197" s="802"/>
      <c r="J197" s="387">
        <f t="shared" si="9"/>
        <v>0</v>
      </c>
      <c r="K197" s="396">
        <f t="shared" si="11"/>
        <v>0</v>
      </c>
      <c r="L197" s="388">
        <f t="shared" si="10"/>
        <v>0</v>
      </c>
    </row>
    <row r="198" spans="2:13">
      <c r="B198" s="377">
        <v>187</v>
      </c>
      <c r="C198" s="383" t="s">
        <v>4418</v>
      </c>
      <c r="D198" s="391" t="s">
        <v>4419</v>
      </c>
      <c r="E198" s="392" t="s">
        <v>2921</v>
      </c>
      <c r="F198" s="392">
        <v>1</v>
      </c>
      <c r="G198" s="395"/>
      <c r="H198" s="387"/>
      <c r="I198" s="802"/>
      <c r="J198" s="387">
        <f t="shared" si="9"/>
        <v>0</v>
      </c>
      <c r="K198" s="396">
        <f t="shared" si="11"/>
        <v>0</v>
      </c>
      <c r="L198" s="388">
        <f t="shared" si="10"/>
        <v>0</v>
      </c>
    </row>
    <row r="199" spans="2:13" ht="12.75" customHeight="1">
      <c r="B199" s="382">
        <v>188</v>
      </c>
      <c r="C199" s="383" t="s">
        <v>4420</v>
      </c>
      <c r="D199" s="391" t="s">
        <v>4421</v>
      </c>
      <c r="E199" s="392" t="s">
        <v>2921</v>
      </c>
      <c r="F199" s="392">
        <v>4</v>
      </c>
      <c r="G199" s="395"/>
      <c r="H199" s="387"/>
      <c r="I199" s="802"/>
      <c r="J199" s="387">
        <f t="shared" si="9"/>
        <v>0</v>
      </c>
      <c r="K199" s="396">
        <f t="shared" si="11"/>
        <v>0</v>
      </c>
      <c r="L199" s="388">
        <f t="shared" si="10"/>
        <v>0</v>
      </c>
    </row>
    <row r="200" spans="2:13" ht="12.75" customHeight="1">
      <c r="B200" s="377">
        <v>189</v>
      </c>
      <c r="C200" s="383" t="s">
        <v>4422</v>
      </c>
      <c r="D200" s="391" t="s">
        <v>4423</v>
      </c>
      <c r="E200" s="392" t="s">
        <v>2921</v>
      </c>
      <c r="F200" s="392">
        <v>1</v>
      </c>
      <c r="G200" s="395"/>
      <c r="H200" s="387"/>
      <c r="I200" s="802"/>
      <c r="J200" s="387">
        <f t="shared" si="9"/>
        <v>0</v>
      </c>
      <c r="K200" s="396">
        <f t="shared" si="11"/>
        <v>0</v>
      </c>
      <c r="L200" s="388">
        <f t="shared" si="10"/>
        <v>0</v>
      </c>
    </row>
    <row r="201" spans="2:13" s="397" customFormat="1">
      <c r="B201" s="382">
        <v>190</v>
      </c>
      <c r="C201" s="383" t="s">
        <v>4424</v>
      </c>
      <c r="D201" s="391" t="s">
        <v>4425</v>
      </c>
      <c r="E201" s="392" t="s">
        <v>2921</v>
      </c>
      <c r="F201" s="392">
        <v>4</v>
      </c>
      <c r="G201" s="801"/>
      <c r="H201" s="387">
        <f t="shared" si="8"/>
        <v>0</v>
      </c>
      <c r="I201" s="802"/>
      <c r="J201" s="387">
        <f t="shared" si="9"/>
        <v>0</v>
      </c>
      <c r="K201" s="396">
        <f t="shared" si="11"/>
        <v>0</v>
      </c>
      <c r="L201" s="388">
        <f t="shared" si="10"/>
        <v>0</v>
      </c>
    </row>
    <row r="202" spans="2:13">
      <c r="B202" s="377">
        <v>191</v>
      </c>
      <c r="C202" s="383" t="s">
        <v>4426</v>
      </c>
      <c r="D202" s="391" t="s">
        <v>4427</v>
      </c>
      <c r="E202" s="392" t="s">
        <v>2921</v>
      </c>
      <c r="F202" s="392">
        <v>2</v>
      </c>
      <c r="G202" s="801"/>
      <c r="H202" s="387">
        <f t="shared" si="8"/>
        <v>0</v>
      </c>
      <c r="I202" s="802"/>
      <c r="J202" s="387">
        <f t="shared" si="9"/>
        <v>0</v>
      </c>
      <c r="K202" s="396">
        <f t="shared" si="11"/>
        <v>0</v>
      </c>
      <c r="L202" s="388">
        <f t="shared" si="10"/>
        <v>0</v>
      </c>
    </row>
    <row r="203" spans="2:13">
      <c r="B203" s="382">
        <v>192</v>
      </c>
      <c r="C203" s="383" t="s">
        <v>4428</v>
      </c>
      <c r="D203" s="391" t="s">
        <v>4429</v>
      </c>
      <c r="E203" s="385" t="s">
        <v>2921</v>
      </c>
      <c r="F203" s="385">
        <v>6</v>
      </c>
      <c r="G203" s="801"/>
      <c r="H203" s="387">
        <f t="shared" si="8"/>
        <v>0</v>
      </c>
      <c r="I203" s="802"/>
      <c r="J203" s="387">
        <f t="shared" si="9"/>
        <v>0</v>
      </c>
      <c r="K203" s="387">
        <f t="shared" si="11"/>
        <v>0</v>
      </c>
      <c r="L203" s="388">
        <f t="shared" si="10"/>
        <v>0</v>
      </c>
    </row>
    <row r="204" spans="2:13">
      <c r="B204" s="377">
        <v>193</v>
      </c>
      <c r="C204" s="383" t="s">
        <v>4430</v>
      </c>
      <c r="D204" s="391" t="s">
        <v>4431</v>
      </c>
      <c r="E204" s="385" t="s">
        <v>2921</v>
      </c>
      <c r="F204" s="385">
        <v>30</v>
      </c>
      <c r="G204" s="801"/>
      <c r="H204" s="387">
        <f t="shared" si="8"/>
        <v>0</v>
      </c>
      <c r="I204" s="802"/>
      <c r="J204" s="387">
        <f t="shared" si="9"/>
        <v>0</v>
      </c>
      <c r="K204" s="387">
        <f t="shared" si="11"/>
        <v>0</v>
      </c>
      <c r="L204" s="388">
        <f t="shared" si="10"/>
        <v>0</v>
      </c>
    </row>
    <row r="205" spans="2:13">
      <c r="B205" s="382">
        <v>194</v>
      </c>
      <c r="C205" s="383" t="s">
        <v>4432</v>
      </c>
      <c r="D205" s="391" t="s">
        <v>4433</v>
      </c>
      <c r="E205" s="385" t="s">
        <v>2921</v>
      </c>
      <c r="F205" s="385">
        <v>50</v>
      </c>
      <c r="G205" s="801"/>
      <c r="H205" s="387">
        <f t="shared" si="8"/>
        <v>0</v>
      </c>
      <c r="I205" s="802"/>
      <c r="J205" s="387">
        <f t="shared" si="9"/>
        <v>0</v>
      </c>
      <c r="K205" s="387">
        <f t="shared" si="11"/>
        <v>0</v>
      </c>
      <c r="L205" s="388">
        <f t="shared" si="10"/>
        <v>0</v>
      </c>
    </row>
    <row r="206" spans="2:13">
      <c r="B206" s="377">
        <v>195</v>
      </c>
      <c r="C206" s="383" t="s">
        <v>4434</v>
      </c>
      <c r="D206" s="391" t="s">
        <v>4435</v>
      </c>
      <c r="E206" s="385" t="s">
        <v>2921</v>
      </c>
      <c r="F206" s="385">
        <v>300</v>
      </c>
      <c r="G206" s="801"/>
      <c r="H206" s="387">
        <f t="shared" si="8"/>
        <v>0</v>
      </c>
      <c r="I206" s="802"/>
      <c r="J206" s="387">
        <f t="shared" si="9"/>
        <v>0</v>
      </c>
      <c r="K206" s="387">
        <f t="shared" si="11"/>
        <v>0</v>
      </c>
      <c r="L206" s="388">
        <f t="shared" si="10"/>
        <v>0</v>
      </c>
    </row>
    <row r="207" spans="2:13">
      <c r="B207" s="382">
        <v>196</v>
      </c>
      <c r="C207" s="383" t="s">
        <v>4436</v>
      </c>
      <c r="D207" s="391" t="s">
        <v>4437</v>
      </c>
      <c r="E207" s="392" t="s">
        <v>2921</v>
      </c>
      <c r="F207" s="392">
        <v>49</v>
      </c>
      <c r="G207" s="801"/>
      <c r="H207" s="387">
        <f t="shared" si="8"/>
        <v>0</v>
      </c>
      <c r="I207" s="802"/>
      <c r="J207" s="387">
        <f t="shared" si="9"/>
        <v>0</v>
      </c>
      <c r="K207" s="396">
        <f t="shared" si="11"/>
        <v>0</v>
      </c>
      <c r="L207" s="388">
        <f t="shared" si="10"/>
        <v>0</v>
      </c>
      <c r="M207" s="397"/>
    </row>
    <row r="208" spans="2:13">
      <c r="B208" s="377">
        <v>197</v>
      </c>
      <c r="C208" s="383" t="s">
        <v>4438</v>
      </c>
      <c r="D208" s="391" t="s">
        <v>4439</v>
      </c>
      <c r="E208" s="392" t="s">
        <v>2921</v>
      </c>
      <c r="F208" s="392">
        <v>1</v>
      </c>
      <c r="G208" s="386"/>
      <c r="H208" s="387"/>
      <c r="I208" s="802"/>
      <c r="J208" s="387">
        <f t="shared" si="9"/>
        <v>0</v>
      </c>
      <c r="K208" s="387">
        <f t="shared" si="11"/>
        <v>0</v>
      </c>
      <c r="L208" s="388">
        <f t="shared" si="10"/>
        <v>0</v>
      </c>
    </row>
    <row r="209" spans="2:12">
      <c r="B209" s="382">
        <v>198</v>
      </c>
      <c r="C209" s="383" t="s">
        <v>4440</v>
      </c>
      <c r="D209" s="391" t="s">
        <v>4441</v>
      </c>
      <c r="E209" s="392" t="s">
        <v>2921</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4442</v>
      </c>
      <c r="D210" s="391" t="s">
        <v>4443</v>
      </c>
      <c r="E210" s="392" t="s">
        <v>2921</v>
      </c>
      <c r="F210" s="392">
        <v>4</v>
      </c>
      <c r="G210" s="386"/>
      <c r="H210" s="387"/>
      <c r="I210" s="802"/>
      <c r="J210" s="387">
        <f t="shared" si="13"/>
        <v>0</v>
      </c>
      <c r="K210" s="387">
        <f t="shared" si="11"/>
        <v>0</v>
      </c>
      <c r="L210" s="388">
        <f t="shared" si="14"/>
        <v>0</v>
      </c>
    </row>
    <row r="211" spans="2:12" ht="25.5">
      <c r="B211" s="382">
        <v>200</v>
      </c>
      <c r="C211" s="383" t="s">
        <v>4444</v>
      </c>
      <c r="D211" s="384" t="s">
        <v>4445</v>
      </c>
      <c r="E211" s="385" t="s">
        <v>2921</v>
      </c>
      <c r="F211" s="385">
        <v>4</v>
      </c>
      <c r="G211" s="386"/>
      <c r="H211" s="387"/>
      <c r="I211" s="802"/>
      <c r="J211" s="387">
        <f t="shared" si="13"/>
        <v>0</v>
      </c>
      <c r="K211" s="387">
        <f t="shared" si="11"/>
        <v>0</v>
      </c>
      <c r="L211" s="388">
        <f t="shared" si="14"/>
        <v>0</v>
      </c>
    </row>
    <row r="212" spans="2:12" ht="25.5">
      <c r="B212" s="377">
        <v>201</v>
      </c>
      <c r="C212" s="383" t="s">
        <v>4446</v>
      </c>
      <c r="D212" s="384" t="s">
        <v>4447</v>
      </c>
      <c r="E212" s="385" t="s">
        <v>2921</v>
      </c>
      <c r="F212" s="385">
        <v>8</v>
      </c>
      <c r="G212" s="386"/>
      <c r="H212" s="387"/>
      <c r="I212" s="802"/>
      <c r="J212" s="387">
        <f t="shared" si="13"/>
        <v>0</v>
      </c>
      <c r="K212" s="387">
        <f t="shared" si="11"/>
        <v>0</v>
      </c>
      <c r="L212" s="388">
        <f t="shared" si="14"/>
        <v>0</v>
      </c>
    </row>
    <row r="213" spans="2:12" ht="25.5">
      <c r="B213" s="382">
        <v>202</v>
      </c>
      <c r="C213" s="383" t="s">
        <v>4448</v>
      </c>
      <c r="D213" s="384" t="s">
        <v>4449</v>
      </c>
      <c r="E213" s="385" t="s">
        <v>2921</v>
      </c>
      <c r="F213" s="385">
        <v>20</v>
      </c>
      <c r="G213" s="386"/>
      <c r="H213" s="387"/>
      <c r="I213" s="802"/>
      <c r="J213" s="387">
        <f t="shared" si="13"/>
        <v>0</v>
      </c>
      <c r="K213" s="387">
        <f t="shared" si="11"/>
        <v>0</v>
      </c>
      <c r="L213" s="388">
        <f t="shared" si="14"/>
        <v>0</v>
      </c>
    </row>
    <row r="214" spans="2:12" ht="38.25">
      <c r="B214" s="377">
        <v>203</v>
      </c>
      <c r="C214" s="383" t="s">
        <v>4450</v>
      </c>
      <c r="D214" s="384" t="s">
        <v>4451</v>
      </c>
      <c r="E214" s="385" t="s">
        <v>2921</v>
      </c>
      <c r="F214" s="385">
        <v>2</v>
      </c>
      <c r="G214" s="386"/>
      <c r="H214" s="387"/>
      <c r="I214" s="802"/>
      <c r="J214" s="387">
        <f t="shared" si="13"/>
        <v>0</v>
      </c>
      <c r="K214" s="387">
        <f t="shared" si="11"/>
        <v>0</v>
      </c>
      <c r="L214" s="388">
        <f t="shared" si="14"/>
        <v>0</v>
      </c>
    </row>
    <row r="215" spans="2:12" ht="25.5">
      <c r="B215" s="382">
        <v>204</v>
      </c>
      <c r="C215" s="383" t="s">
        <v>4452</v>
      </c>
      <c r="D215" s="384" t="s">
        <v>4453</v>
      </c>
      <c r="E215" s="385" t="s">
        <v>2921</v>
      </c>
      <c r="F215" s="385">
        <v>12</v>
      </c>
      <c r="G215" s="386"/>
      <c r="H215" s="387"/>
      <c r="I215" s="802"/>
      <c r="J215" s="387">
        <f t="shared" si="13"/>
        <v>0</v>
      </c>
      <c r="K215" s="387">
        <f t="shared" si="11"/>
        <v>0</v>
      </c>
      <c r="L215" s="388">
        <f t="shared" si="14"/>
        <v>0</v>
      </c>
    </row>
    <row r="216" spans="2:12" ht="38.25">
      <c r="B216" s="377">
        <v>205</v>
      </c>
      <c r="C216" s="383" t="s">
        <v>4454</v>
      </c>
      <c r="D216" s="384" t="s">
        <v>4455</v>
      </c>
      <c r="E216" s="385" t="s">
        <v>2921</v>
      </c>
      <c r="F216" s="385">
        <v>2</v>
      </c>
      <c r="G216" s="801"/>
      <c r="H216" s="387">
        <f t="shared" ref="H216:H237" si="15">ROUND(F216*G216,2)</f>
        <v>0</v>
      </c>
      <c r="I216" s="802"/>
      <c r="J216" s="387">
        <f t="shared" si="13"/>
        <v>0</v>
      </c>
      <c r="K216" s="387">
        <f t="shared" si="11"/>
        <v>0</v>
      </c>
      <c r="L216" s="388">
        <f t="shared" si="14"/>
        <v>0</v>
      </c>
    </row>
    <row r="217" spans="2:12">
      <c r="B217" s="382">
        <v>206</v>
      </c>
      <c r="C217" s="383" t="s">
        <v>4456</v>
      </c>
      <c r="D217" s="384" t="s">
        <v>4457</v>
      </c>
      <c r="E217" s="385" t="s">
        <v>2921</v>
      </c>
      <c r="F217" s="385">
        <v>1</v>
      </c>
      <c r="G217" s="801"/>
      <c r="H217" s="387">
        <f t="shared" si="15"/>
        <v>0</v>
      </c>
      <c r="I217" s="802"/>
      <c r="J217" s="387">
        <f t="shared" si="13"/>
        <v>0</v>
      </c>
      <c r="K217" s="387">
        <f t="shared" si="11"/>
        <v>0</v>
      </c>
      <c r="L217" s="388">
        <f t="shared" si="14"/>
        <v>0</v>
      </c>
    </row>
    <row r="218" spans="2:12" ht="12.75" customHeight="1">
      <c r="B218" s="377">
        <v>207</v>
      </c>
      <c r="C218" s="383" t="s">
        <v>4458</v>
      </c>
      <c r="D218" s="384" t="s">
        <v>4459</v>
      </c>
      <c r="E218" s="385" t="s">
        <v>2921</v>
      </c>
      <c r="F218" s="385">
        <v>8</v>
      </c>
      <c r="G218" s="801"/>
      <c r="H218" s="387">
        <f t="shared" si="15"/>
        <v>0</v>
      </c>
      <c r="I218" s="802"/>
      <c r="J218" s="387">
        <f t="shared" si="13"/>
        <v>0</v>
      </c>
      <c r="K218" s="387">
        <f t="shared" si="11"/>
        <v>0</v>
      </c>
      <c r="L218" s="388">
        <f t="shared" si="14"/>
        <v>0</v>
      </c>
    </row>
    <row r="219" spans="2:12" ht="12.75" customHeight="1">
      <c r="B219" s="382">
        <v>208</v>
      </c>
      <c r="C219" s="383" t="s">
        <v>4460</v>
      </c>
      <c r="D219" s="384" t="s">
        <v>4461</v>
      </c>
      <c r="E219" s="385" t="s">
        <v>906</v>
      </c>
      <c r="F219" s="385">
        <v>50</v>
      </c>
      <c r="G219" s="801"/>
      <c r="H219" s="387">
        <f t="shared" si="15"/>
        <v>0</v>
      </c>
      <c r="I219" s="802"/>
      <c r="J219" s="387">
        <f t="shared" si="13"/>
        <v>0</v>
      </c>
      <c r="K219" s="387">
        <f t="shared" si="11"/>
        <v>0</v>
      </c>
      <c r="L219" s="388">
        <f t="shared" si="14"/>
        <v>0</v>
      </c>
    </row>
    <row r="220" spans="2:12">
      <c r="B220" s="377">
        <v>209</v>
      </c>
      <c r="C220" s="383" t="s">
        <v>4462</v>
      </c>
      <c r="D220" s="384" t="s">
        <v>4463</v>
      </c>
      <c r="E220" s="385" t="s">
        <v>2921</v>
      </c>
      <c r="F220" s="385">
        <v>1</v>
      </c>
      <c r="G220" s="801"/>
      <c r="H220" s="387">
        <f t="shared" si="15"/>
        <v>0</v>
      </c>
      <c r="I220" s="802"/>
      <c r="J220" s="387">
        <f t="shared" si="13"/>
        <v>0</v>
      </c>
      <c r="K220" s="387">
        <f t="shared" ref="K220:K237" si="16">G220+I220</f>
        <v>0</v>
      </c>
      <c r="L220" s="388">
        <f t="shared" si="14"/>
        <v>0</v>
      </c>
    </row>
    <row r="221" spans="2:12">
      <c r="B221" s="382">
        <v>210</v>
      </c>
      <c r="C221" s="383" t="s">
        <v>4464</v>
      </c>
      <c r="D221" s="384" t="s">
        <v>4465</v>
      </c>
      <c r="E221" s="385" t="s">
        <v>2202</v>
      </c>
      <c r="F221" s="385">
        <v>30</v>
      </c>
      <c r="G221" s="801"/>
      <c r="H221" s="387">
        <f t="shared" si="15"/>
        <v>0</v>
      </c>
      <c r="I221" s="802"/>
      <c r="J221" s="387">
        <f t="shared" si="13"/>
        <v>0</v>
      </c>
      <c r="K221" s="387">
        <f t="shared" si="16"/>
        <v>0</v>
      </c>
      <c r="L221" s="388">
        <f t="shared" si="14"/>
        <v>0</v>
      </c>
    </row>
    <row r="222" spans="2:12">
      <c r="B222" s="377">
        <v>211</v>
      </c>
      <c r="C222" s="383" t="s">
        <v>4466</v>
      </c>
      <c r="D222" s="384" t="s">
        <v>4467</v>
      </c>
      <c r="E222" s="385" t="s">
        <v>2921</v>
      </c>
      <c r="F222" s="385">
        <v>1</v>
      </c>
      <c r="G222" s="801"/>
      <c r="H222" s="387">
        <f t="shared" si="15"/>
        <v>0</v>
      </c>
      <c r="I222" s="802"/>
      <c r="J222" s="387">
        <f t="shared" si="13"/>
        <v>0</v>
      </c>
      <c r="K222" s="387">
        <f t="shared" si="16"/>
        <v>0</v>
      </c>
      <c r="L222" s="388">
        <f t="shared" si="14"/>
        <v>0</v>
      </c>
    </row>
    <row r="223" spans="2:12">
      <c r="B223" s="382">
        <v>212</v>
      </c>
      <c r="C223" s="383" t="s">
        <v>4468</v>
      </c>
      <c r="D223" s="384" t="s">
        <v>4469</v>
      </c>
      <c r="E223" s="385" t="s">
        <v>2921</v>
      </c>
      <c r="F223" s="385">
        <v>1</v>
      </c>
      <c r="G223" s="801"/>
      <c r="H223" s="387">
        <f t="shared" si="15"/>
        <v>0</v>
      </c>
      <c r="I223" s="387"/>
      <c r="J223" s="387">
        <f t="shared" si="13"/>
        <v>0</v>
      </c>
      <c r="K223" s="387">
        <f t="shared" si="16"/>
        <v>0</v>
      </c>
      <c r="L223" s="388">
        <f t="shared" si="14"/>
        <v>0</v>
      </c>
    </row>
    <row r="224" spans="2:12">
      <c r="B224" s="377">
        <v>213</v>
      </c>
      <c r="C224" s="383" t="s">
        <v>4470</v>
      </c>
      <c r="D224" s="384" t="s">
        <v>4471</v>
      </c>
      <c r="E224" s="385" t="s">
        <v>2921</v>
      </c>
      <c r="F224" s="385">
        <v>1</v>
      </c>
      <c r="G224" s="801"/>
      <c r="H224" s="387">
        <f t="shared" si="15"/>
        <v>0</v>
      </c>
      <c r="I224" s="802"/>
      <c r="J224" s="387">
        <f t="shared" si="13"/>
        <v>0</v>
      </c>
      <c r="K224" s="387">
        <f t="shared" si="16"/>
        <v>0</v>
      </c>
      <c r="L224" s="388">
        <f t="shared" si="14"/>
        <v>0</v>
      </c>
    </row>
    <row r="225" spans="2:12">
      <c r="B225" s="382">
        <v>214</v>
      </c>
      <c r="C225" s="383" t="s">
        <v>4472</v>
      </c>
      <c r="D225" s="384" t="s">
        <v>4473</v>
      </c>
      <c r="E225" s="385" t="s">
        <v>2989</v>
      </c>
      <c r="F225" s="385">
        <v>50</v>
      </c>
      <c r="G225" s="386"/>
      <c r="H225" s="387"/>
      <c r="I225" s="802"/>
      <c r="J225" s="387">
        <f t="shared" si="13"/>
        <v>0</v>
      </c>
      <c r="K225" s="387">
        <f t="shared" si="16"/>
        <v>0</v>
      </c>
      <c r="L225" s="388">
        <f t="shared" si="14"/>
        <v>0</v>
      </c>
    </row>
    <row r="226" spans="2:12">
      <c r="B226" s="377">
        <v>215</v>
      </c>
      <c r="C226" s="383" t="s">
        <v>4474</v>
      </c>
      <c r="D226" s="384" t="s">
        <v>4475</v>
      </c>
      <c r="E226" s="385" t="s">
        <v>2989</v>
      </c>
      <c r="F226" s="385">
        <v>30</v>
      </c>
      <c r="G226" s="386"/>
      <c r="H226" s="387"/>
      <c r="I226" s="802"/>
      <c r="J226" s="387">
        <f t="shared" si="13"/>
        <v>0</v>
      </c>
      <c r="K226" s="387">
        <f t="shared" si="16"/>
        <v>0</v>
      </c>
      <c r="L226" s="388">
        <f t="shared" si="14"/>
        <v>0</v>
      </c>
    </row>
    <row r="227" spans="2:12" ht="12.75" customHeight="1">
      <c r="B227" s="382">
        <v>216</v>
      </c>
      <c r="C227" s="383" t="s">
        <v>4476</v>
      </c>
      <c r="D227" s="384" t="s">
        <v>4477</v>
      </c>
      <c r="E227" s="385" t="s">
        <v>2989</v>
      </c>
      <c r="F227" s="385">
        <v>10</v>
      </c>
      <c r="G227" s="386"/>
      <c r="H227" s="387"/>
      <c r="I227" s="802"/>
      <c r="J227" s="387">
        <f t="shared" si="13"/>
        <v>0</v>
      </c>
      <c r="K227" s="387">
        <f t="shared" si="16"/>
        <v>0</v>
      </c>
      <c r="L227" s="388">
        <f t="shared" si="14"/>
        <v>0</v>
      </c>
    </row>
    <row r="228" spans="2:12">
      <c r="B228" s="377">
        <v>217</v>
      </c>
      <c r="C228" s="383" t="s">
        <v>4478</v>
      </c>
      <c r="D228" s="384" t="s">
        <v>4479</v>
      </c>
      <c r="E228" s="385" t="s">
        <v>2989</v>
      </c>
      <c r="F228" s="385">
        <v>20</v>
      </c>
      <c r="G228" s="386"/>
      <c r="H228" s="387"/>
      <c r="I228" s="802"/>
      <c r="J228" s="387">
        <f t="shared" si="13"/>
        <v>0</v>
      </c>
      <c r="K228" s="387">
        <f t="shared" si="16"/>
        <v>0</v>
      </c>
      <c r="L228" s="388">
        <f t="shared" si="14"/>
        <v>0</v>
      </c>
    </row>
    <row r="229" spans="2:12">
      <c r="B229" s="382">
        <v>218</v>
      </c>
      <c r="C229" s="383" t="s">
        <v>4480</v>
      </c>
      <c r="D229" s="384" t="s">
        <v>4481</v>
      </c>
      <c r="E229" s="385" t="s">
        <v>2989</v>
      </c>
      <c r="F229" s="385">
        <v>10</v>
      </c>
      <c r="G229" s="386"/>
      <c r="H229" s="387"/>
      <c r="I229" s="802"/>
      <c r="J229" s="387">
        <f t="shared" si="13"/>
        <v>0</v>
      </c>
      <c r="K229" s="387">
        <f t="shared" si="16"/>
        <v>0</v>
      </c>
      <c r="L229" s="388">
        <f t="shared" si="14"/>
        <v>0</v>
      </c>
    </row>
    <row r="230" spans="2:12">
      <c r="B230" s="377">
        <v>219</v>
      </c>
      <c r="C230" s="383" t="s">
        <v>4482</v>
      </c>
      <c r="D230" s="384" t="s">
        <v>4483</v>
      </c>
      <c r="E230" s="385" t="s">
        <v>2989</v>
      </c>
      <c r="F230" s="385">
        <v>10</v>
      </c>
      <c r="G230" s="386"/>
      <c r="H230" s="387"/>
      <c r="I230" s="802"/>
      <c r="J230" s="387">
        <f t="shared" si="13"/>
        <v>0</v>
      </c>
      <c r="K230" s="387">
        <f t="shared" si="16"/>
        <v>0</v>
      </c>
      <c r="L230" s="388">
        <f t="shared" si="14"/>
        <v>0</v>
      </c>
    </row>
    <row r="231" spans="2:12">
      <c r="B231" s="382">
        <v>220</v>
      </c>
      <c r="C231" s="383" t="s">
        <v>4484</v>
      </c>
      <c r="D231" s="384" t="s">
        <v>4485</v>
      </c>
      <c r="E231" s="385" t="s">
        <v>2989</v>
      </c>
      <c r="F231" s="385">
        <v>20</v>
      </c>
      <c r="G231" s="386"/>
      <c r="H231" s="387"/>
      <c r="I231" s="802"/>
      <c r="J231" s="387">
        <f t="shared" si="13"/>
        <v>0</v>
      </c>
      <c r="K231" s="387">
        <f t="shared" si="16"/>
        <v>0</v>
      </c>
      <c r="L231" s="388">
        <f t="shared" si="14"/>
        <v>0</v>
      </c>
    </row>
    <row r="232" spans="2:12">
      <c r="B232" s="377">
        <v>221</v>
      </c>
      <c r="C232" s="383" t="s">
        <v>4486</v>
      </c>
      <c r="D232" s="384" t="s">
        <v>4487</v>
      </c>
      <c r="E232" s="385" t="s">
        <v>2921</v>
      </c>
      <c r="F232" s="385">
        <v>1</v>
      </c>
      <c r="G232" s="801"/>
      <c r="H232" s="387">
        <f t="shared" si="15"/>
        <v>0</v>
      </c>
      <c r="I232" s="387"/>
      <c r="J232" s="387"/>
      <c r="K232" s="387">
        <f t="shared" si="16"/>
        <v>0</v>
      </c>
      <c r="L232" s="388">
        <f t="shared" si="14"/>
        <v>0</v>
      </c>
    </row>
    <row r="233" spans="2:12">
      <c r="B233" s="382">
        <v>222</v>
      </c>
      <c r="C233" s="383" t="s">
        <v>4488</v>
      </c>
      <c r="D233" s="384" t="s">
        <v>4489</v>
      </c>
      <c r="E233" s="385" t="s">
        <v>2921</v>
      </c>
      <c r="F233" s="385">
        <v>1</v>
      </c>
      <c r="G233" s="801"/>
      <c r="H233" s="387">
        <f t="shared" si="15"/>
        <v>0</v>
      </c>
      <c r="I233" s="387"/>
      <c r="J233" s="387"/>
      <c r="K233" s="387">
        <f t="shared" si="16"/>
        <v>0</v>
      </c>
      <c r="L233" s="388">
        <f t="shared" si="14"/>
        <v>0</v>
      </c>
    </row>
    <row r="234" spans="2:12">
      <c r="B234" s="382">
        <v>224</v>
      </c>
      <c r="C234" s="383" t="s">
        <v>4490</v>
      </c>
      <c r="D234" s="384" t="s">
        <v>4491</v>
      </c>
      <c r="E234" s="385" t="s">
        <v>2921</v>
      </c>
      <c r="F234" s="385">
        <v>1</v>
      </c>
      <c r="G234" s="801"/>
      <c r="H234" s="387">
        <f t="shared" si="15"/>
        <v>0</v>
      </c>
      <c r="I234" s="387"/>
      <c r="J234" s="387"/>
      <c r="K234" s="387">
        <f t="shared" si="16"/>
        <v>0</v>
      </c>
      <c r="L234" s="388">
        <f t="shared" si="14"/>
        <v>0</v>
      </c>
    </row>
    <row r="235" spans="2:12" ht="12.75" customHeight="1">
      <c r="B235" s="377">
        <v>225</v>
      </c>
      <c r="C235" s="383" t="s">
        <v>4492</v>
      </c>
      <c r="D235" s="384" t="s">
        <v>4493</v>
      </c>
      <c r="E235" s="385" t="s">
        <v>2921</v>
      </c>
      <c r="F235" s="385">
        <v>1</v>
      </c>
      <c r="G235" s="801"/>
      <c r="H235" s="387">
        <f t="shared" si="15"/>
        <v>0</v>
      </c>
      <c r="I235" s="387"/>
      <c r="J235" s="387"/>
      <c r="K235" s="387">
        <f t="shared" si="16"/>
        <v>0</v>
      </c>
      <c r="L235" s="388">
        <f t="shared" si="14"/>
        <v>0</v>
      </c>
    </row>
    <row r="236" spans="2:12">
      <c r="B236" s="382">
        <v>226</v>
      </c>
      <c r="C236" s="383" t="s">
        <v>4494</v>
      </c>
      <c r="D236" s="384" t="s">
        <v>4495</v>
      </c>
      <c r="E236" s="385" t="s">
        <v>2921</v>
      </c>
      <c r="F236" s="385">
        <v>1</v>
      </c>
      <c r="G236" s="801"/>
      <c r="H236" s="387">
        <f t="shared" si="15"/>
        <v>0</v>
      </c>
      <c r="I236" s="387"/>
      <c r="J236" s="387"/>
      <c r="K236" s="387">
        <f t="shared" si="16"/>
        <v>0</v>
      </c>
      <c r="L236" s="388">
        <f t="shared" si="14"/>
        <v>0</v>
      </c>
    </row>
    <row r="237" spans="2:12">
      <c r="B237" s="377">
        <v>227</v>
      </c>
      <c r="C237" s="383" t="s">
        <v>4496</v>
      </c>
      <c r="D237" s="384" t="s">
        <v>4497</v>
      </c>
      <c r="E237" s="385" t="s">
        <v>2921</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06" t="s">
        <v>4498</v>
      </c>
      <c r="D239" s="1007"/>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4499</v>
      </c>
      <c r="C241" s="410"/>
      <c r="D241" s="410"/>
      <c r="E241" s="411"/>
      <c r="F241" s="411"/>
      <c r="G241" s="412"/>
      <c r="H241" s="412">
        <f>H239</f>
        <v>0</v>
      </c>
      <c r="I241" s="412"/>
      <c r="J241" s="412">
        <f>J239</f>
        <v>0</v>
      </c>
      <c r="K241" s="412"/>
      <c r="L241" s="412">
        <f>L239</f>
        <v>0</v>
      </c>
    </row>
    <row r="243" spans="1:12" s="794" customFormat="1">
      <c r="A243" s="793"/>
      <c r="B243" s="1008" t="s">
        <v>4099</v>
      </c>
      <c r="C243" s="1008"/>
      <c r="D243" s="413">
        <f>L241</f>
        <v>0</v>
      </c>
      <c r="E243" s="414"/>
      <c r="F243" s="414"/>
      <c r="G243" s="414"/>
    </row>
    <row r="244" spans="1:12" s="794" customFormat="1" ht="6" customHeight="1">
      <c r="A244" s="793"/>
      <c r="B244" s="1004"/>
      <c r="C244" s="1004"/>
      <c r="D244" s="415"/>
      <c r="E244" s="414"/>
      <c r="F244" s="414"/>
      <c r="G244" s="414"/>
    </row>
    <row r="245" spans="1:12" s="794" customFormat="1">
      <c r="B245" s="793" t="s">
        <v>4500</v>
      </c>
      <c r="C245" s="416">
        <v>0.21</v>
      </c>
      <c r="D245" s="417"/>
      <c r="E245" s="418"/>
      <c r="F245" s="418"/>
      <c r="G245" s="418"/>
      <c r="H245" s="418"/>
    </row>
    <row r="246" spans="1:12" s="794" customFormat="1" ht="6.75" customHeight="1">
      <c r="B246" s="1009"/>
      <c r="C246" s="1009"/>
      <c r="D246" s="420"/>
      <c r="E246" s="418"/>
      <c r="F246" s="418"/>
      <c r="G246" s="418"/>
      <c r="H246" s="418"/>
    </row>
    <row r="247" spans="1:12" s="794" customFormat="1">
      <c r="B247" s="1004" t="s">
        <v>4501</v>
      </c>
      <c r="C247" s="1004"/>
      <c r="D247" s="417"/>
      <c r="E247" s="418"/>
      <c r="F247" s="418"/>
      <c r="G247" s="418"/>
      <c r="H247" s="418"/>
    </row>
    <row r="248" spans="1:12" s="794" customFormat="1" ht="5.25" customHeight="1"/>
    <row r="249" spans="1:12" s="794" customFormat="1">
      <c r="B249" s="421" t="s">
        <v>4100</v>
      </c>
      <c r="D249" s="422">
        <v>43112</v>
      </c>
    </row>
    <row r="250" spans="1:12" s="794" customFormat="1">
      <c r="B250" s="421" t="s">
        <v>4101</v>
      </c>
      <c r="D250" s="376" t="s">
        <v>4102</v>
      </c>
    </row>
    <row r="251" spans="1:12" s="794" customFormat="1">
      <c r="B251" s="794" t="s">
        <v>4103</v>
      </c>
      <c r="D251" s="376" t="s">
        <v>4104</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J92" sqref="J92"/>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4" t="s">
        <v>121</v>
      </c>
      <c r="H1" s="984"/>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5" t="s">
        <v>8</v>
      </c>
      <c r="M2" s="986"/>
      <c r="N2" s="986"/>
      <c r="O2" s="986"/>
      <c r="P2" s="986"/>
      <c r="Q2" s="986"/>
      <c r="R2" s="986"/>
      <c r="S2" s="986"/>
      <c r="T2" s="986"/>
      <c r="U2" s="986"/>
      <c r="V2" s="986"/>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7" t="str">
        <f>'Rekapitulace stavby'!K6</f>
        <v>Výstavba poloprovozního objektu H2</v>
      </c>
      <c r="F7" s="988"/>
      <c r="G7" s="988"/>
      <c r="H7" s="988"/>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89" t="s">
        <v>2608</v>
      </c>
      <c r="F9" s="990"/>
      <c r="G9" s="990"/>
      <c r="H9" s="990"/>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78" t="s">
        <v>5</v>
      </c>
      <c r="F24" s="978"/>
      <c r="G24" s="978"/>
      <c r="H24" s="978"/>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7" t="str">
        <f>E7</f>
        <v>Výstavba poloprovozního objektu H2</v>
      </c>
      <c r="F45" s="988"/>
      <c r="G45" s="988"/>
      <c r="H45" s="988"/>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89" t="str">
        <f>E9</f>
        <v>RAV8604 - Zdravotně technické instalace</v>
      </c>
      <c r="F47" s="990"/>
      <c r="G47" s="990"/>
      <c r="H47" s="990"/>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78" t="str">
        <f>E21</f>
        <v>RAVAL projekt v.o.s.</v>
      </c>
      <c r="K51" s="209"/>
    </row>
    <row r="52" spans="2:47" s="206" customFormat="1" ht="14.45" customHeight="1">
      <c r="B52" s="207"/>
      <c r="C52" s="205" t="s">
        <v>28</v>
      </c>
      <c r="D52" s="208"/>
      <c r="E52" s="208"/>
      <c r="F52" s="210" t="str">
        <f>IF(E18="","",E18)</f>
        <v/>
      </c>
      <c r="G52" s="208"/>
      <c r="H52" s="208"/>
      <c r="I52" s="208"/>
      <c r="J52" s="979"/>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2609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0" t="str">
        <f>E7</f>
        <v>Výstavba poloprovozního objektu H2</v>
      </c>
      <c r="F68" s="981"/>
      <c r="G68" s="981"/>
      <c r="H68" s="981"/>
      <c r="L68" s="207"/>
    </row>
    <row r="69" spans="2:63" s="206" customFormat="1" ht="14.45" customHeight="1">
      <c r="B69" s="207"/>
      <c r="C69" s="256" t="s">
        <v>126</v>
      </c>
      <c r="L69" s="207"/>
    </row>
    <row r="70" spans="2:63" s="206" customFormat="1" ht="17.25" customHeight="1">
      <c r="B70" s="207"/>
      <c r="E70" s="982" t="str">
        <f>E9</f>
        <v>RAV8604 - Zdravotně technické instalace</v>
      </c>
      <c r="F70" s="983"/>
      <c r="G70" s="983"/>
      <c r="H70" s="983"/>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1268</v>
      </c>
      <c r="F79" s="276" t="s">
        <v>1269</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1490</v>
      </c>
      <c r="F80" s="284" t="s">
        <v>2610</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2611</v>
      </c>
      <c r="F82" s="288" t="s">
        <v>2993</v>
      </c>
      <c r="G82" s="289" t="s">
        <v>2613</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278</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278</v>
      </c>
      <c r="BM82" s="196" t="s">
        <v>2614</v>
      </c>
    </row>
    <row r="83" spans="2:65" s="206" customFormat="1" ht="16.5" customHeight="1">
      <c r="B83" s="207"/>
      <c r="C83" s="286" t="s">
        <v>75</v>
      </c>
      <c r="D83" s="286" t="s">
        <v>179</v>
      </c>
      <c r="E83" s="287" t="s">
        <v>2611</v>
      </c>
      <c r="F83" s="288" t="s">
        <v>2612</v>
      </c>
      <c r="G83" s="289" t="s">
        <v>2613</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278</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278</v>
      </c>
      <c r="BM83" s="196" t="s">
        <v>2614</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C34" sqref="C34"/>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2994</v>
      </c>
      <c r="D3" s="91" t="s">
        <v>2882</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2995</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L1" sqref="L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2996</v>
      </c>
      <c r="G3" s="117" t="s">
        <v>53</v>
      </c>
      <c r="H3" s="118" t="s">
        <v>49</v>
      </c>
      <c r="I3" s="118" t="s">
        <v>2997</v>
      </c>
      <c r="J3" s="119" t="s">
        <v>163</v>
      </c>
      <c r="K3" s="117" t="s">
        <v>164</v>
      </c>
      <c r="L3" s="116" t="s">
        <v>2998</v>
      </c>
      <c r="M3" s="116" t="s">
        <v>2999</v>
      </c>
      <c r="N3" s="116" t="s">
        <v>3000</v>
      </c>
      <c r="O3" s="116" t="s">
        <v>3001</v>
      </c>
      <c r="P3" s="116" t="s">
        <v>2994</v>
      </c>
      <c r="Q3" s="116" t="s">
        <v>3002</v>
      </c>
      <c r="R3" s="116" t="s">
        <v>2882</v>
      </c>
      <c r="S3" s="116" t="s">
        <v>3003</v>
      </c>
      <c r="T3" s="116" t="s">
        <v>2884</v>
      </c>
      <c r="U3" s="116" t="s">
        <v>2820</v>
      </c>
      <c r="V3" s="116" t="s">
        <v>38</v>
      </c>
      <c r="W3" s="116" t="s">
        <v>44</v>
      </c>
      <c r="X3" s="119" t="s">
        <v>3004</v>
      </c>
      <c r="Y3" s="118" t="s">
        <v>2839</v>
      </c>
      <c r="Z3" s="118" t="s">
        <v>3005</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3310</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3311</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3008</v>
      </c>
      <c r="B7" s="145" t="s">
        <v>3009</v>
      </c>
      <c r="C7" s="145" t="s">
        <v>3010</v>
      </c>
      <c r="D7" s="145" t="s">
        <v>3011</v>
      </c>
      <c r="E7" s="145" t="s">
        <v>3012</v>
      </c>
      <c r="F7" s="146">
        <v>1</v>
      </c>
      <c r="G7" s="147" t="s">
        <v>3029</v>
      </c>
      <c r="H7" s="148" t="s">
        <v>3312</v>
      </c>
      <c r="I7" s="148" t="s">
        <v>3313</v>
      </c>
      <c r="J7" s="149" t="s">
        <v>3314</v>
      </c>
      <c r="K7" s="147" t="s">
        <v>225</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3016</v>
      </c>
      <c r="Z7" s="148" t="s">
        <v>3315</v>
      </c>
    </row>
    <row r="8" spans="1:26" s="145" customFormat="1" ht="24" outlineLevel="2">
      <c r="F8" s="146">
        <v>2</v>
      </c>
      <c r="G8" s="147" t="s">
        <v>3029</v>
      </c>
      <c r="H8" s="148" t="s">
        <v>3316</v>
      </c>
      <c r="I8" s="148" t="s">
        <v>3317</v>
      </c>
      <c r="J8" s="149" t="s">
        <v>3318</v>
      </c>
      <c r="K8" s="147" t="s">
        <v>225</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3016</v>
      </c>
      <c r="Z8" s="148" t="s">
        <v>3315</v>
      </c>
    </row>
    <row r="9" spans="1:26" s="145" customFormat="1" ht="24" outlineLevel="2">
      <c r="F9" s="146">
        <v>3</v>
      </c>
      <c r="G9" s="147" t="s">
        <v>3029</v>
      </c>
      <c r="H9" s="148" t="s">
        <v>3319</v>
      </c>
      <c r="I9" s="148" t="s">
        <v>257</v>
      </c>
      <c r="J9" s="149" t="s">
        <v>3320</v>
      </c>
      <c r="K9" s="147" t="s">
        <v>225</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3016</v>
      </c>
      <c r="Z9" s="148" t="s">
        <v>3315</v>
      </c>
    </row>
    <row r="10" spans="1:26" s="145" customFormat="1" ht="24" outlineLevel="2">
      <c r="F10" s="146">
        <v>4</v>
      </c>
      <c r="G10" s="147" t="s">
        <v>3029</v>
      </c>
      <c r="H10" s="148" t="s">
        <v>3321</v>
      </c>
      <c r="I10" s="148" t="s">
        <v>274</v>
      </c>
      <c r="J10" s="149" t="s">
        <v>3322</v>
      </c>
      <c r="K10" s="147" t="s">
        <v>225</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3016</v>
      </c>
      <c r="Z10" s="148" t="s">
        <v>3315</v>
      </c>
    </row>
    <row r="11" spans="1:26" s="145" customFormat="1" ht="24" outlineLevel="2">
      <c r="F11" s="146">
        <v>5</v>
      </c>
      <c r="G11" s="147" t="s">
        <v>3029</v>
      </c>
      <c r="H11" s="148" t="s">
        <v>3321</v>
      </c>
      <c r="I11" s="148" t="s">
        <v>274</v>
      </c>
      <c r="J11" s="149" t="s">
        <v>3323</v>
      </c>
      <c r="K11" s="147" t="s">
        <v>225</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3016</v>
      </c>
      <c r="Z11" s="148" t="s">
        <v>3315</v>
      </c>
    </row>
    <row r="12" spans="1:26" s="145" customFormat="1" ht="24" outlineLevel="2">
      <c r="F12" s="146">
        <v>6</v>
      </c>
      <c r="G12" s="147" t="s">
        <v>3029</v>
      </c>
      <c r="H12" s="148" t="s">
        <v>3324</v>
      </c>
      <c r="I12" s="148" t="s">
        <v>279</v>
      </c>
      <c r="J12" s="149" t="s">
        <v>3325</v>
      </c>
      <c r="K12" s="147" t="s">
        <v>225</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3016</v>
      </c>
      <c r="Z12" s="148" t="s">
        <v>3315</v>
      </c>
    </row>
    <row r="13" spans="1:26" s="145" customFormat="1" ht="24" outlineLevel="2">
      <c r="F13" s="146">
        <v>7</v>
      </c>
      <c r="G13" s="147" t="s">
        <v>3029</v>
      </c>
      <c r="H13" s="148" t="s">
        <v>3324</v>
      </c>
      <c r="I13" s="148" t="s">
        <v>279</v>
      </c>
      <c r="J13" s="149" t="s">
        <v>3326</v>
      </c>
      <c r="K13" s="147" t="s">
        <v>225</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3016</v>
      </c>
      <c r="Z13" s="148" t="s">
        <v>3315</v>
      </c>
    </row>
    <row r="14" spans="1:26" s="145" customFormat="1" ht="24" outlineLevel="2">
      <c r="F14" s="146">
        <v>8</v>
      </c>
      <c r="G14" s="147" t="s">
        <v>3029</v>
      </c>
      <c r="H14" s="148" t="s">
        <v>3327</v>
      </c>
      <c r="I14" s="148" t="s">
        <v>3328</v>
      </c>
      <c r="J14" s="149" t="s">
        <v>3329</v>
      </c>
      <c r="K14" s="147" t="s">
        <v>225</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3016</v>
      </c>
      <c r="Z14" s="148" t="s">
        <v>3315</v>
      </c>
    </row>
    <row r="15" spans="1:26" s="145" customFormat="1" ht="12" outlineLevel="2">
      <c r="F15" s="146">
        <v>9</v>
      </c>
      <c r="G15" s="147" t="s">
        <v>3029</v>
      </c>
      <c r="H15" s="148" t="s">
        <v>3330</v>
      </c>
      <c r="I15" s="148" t="s">
        <v>3331</v>
      </c>
      <c r="J15" s="149" t="s">
        <v>3332</v>
      </c>
      <c r="K15" s="147" t="s">
        <v>225</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3016</v>
      </c>
      <c r="Z15" s="148" t="s">
        <v>3315</v>
      </c>
    </row>
    <row r="16" spans="1:26" s="145" customFormat="1" ht="24" outlineLevel="2">
      <c r="F16" s="146">
        <v>10</v>
      </c>
      <c r="G16" s="147" t="s">
        <v>3029</v>
      </c>
      <c r="H16" s="148" t="s">
        <v>3333</v>
      </c>
      <c r="I16" s="148" t="s">
        <v>3334</v>
      </c>
      <c r="J16" s="149" t="s">
        <v>3335</v>
      </c>
      <c r="K16" s="147" t="s">
        <v>182</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3016</v>
      </c>
      <c r="Z16" s="148" t="s">
        <v>3315</v>
      </c>
    </row>
    <row r="17" spans="6:26" s="145" customFormat="1" ht="24" outlineLevel="2">
      <c r="F17" s="146">
        <v>11</v>
      </c>
      <c r="G17" s="147" t="s">
        <v>3029</v>
      </c>
      <c r="H17" s="148" t="s">
        <v>3333</v>
      </c>
      <c r="I17" s="148" t="s">
        <v>3334</v>
      </c>
      <c r="J17" s="149" t="s">
        <v>3336</v>
      </c>
      <c r="K17" s="147" t="s">
        <v>182</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3016</v>
      </c>
      <c r="Z17" s="148" t="s">
        <v>3315</v>
      </c>
    </row>
    <row r="18" spans="6:26" s="145" customFormat="1" ht="24" outlineLevel="2">
      <c r="F18" s="146">
        <v>12</v>
      </c>
      <c r="G18" s="147" t="s">
        <v>3029</v>
      </c>
      <c r="H18" s="148" t="s">
        <v>3337</v>
      </c>
      <c r="I18" s="148" t="s">
        <v>3338</v>
      </c>
      <c r="J18" s="149" t="s">
        <v>3339</v>
      </c>
      <c r="K18" s="147" t="s">
        <v>182</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3016</v>
      </c>
      <c r="Z18" s="148" t="s">
        <v>3315</v>
      </c>
    </row>
    <row r="19" spans="6:26" s="145" customFormat="1" ht="24" outlineLevel="2">
      <c r="F19" s="146">
        <v>13</v>
      </c>
      <c r="G19" s="147" t="s">
        <v>3029</v>
      </c>
      <c r="H19" s="148" t="s">
        <v>3337</v>
      </c>
      <c r="I19" s="148" t="s">
        <v>3338</v>
      </c>
      <c r="J19" s="149" t="s">
        <v>3340</v>
      </c>
      <c r="K19" s="147" t="s">
        <v>182</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3016</v>
      </c>
      <c r="Z19" s="148" t="s">
        <v>3315</v>
      </c>
    </row>
    <row r="20" spans="6:26" s="145" customFormat="1" ht="24" outlineLevel="2">
      <c r="F20" s="146">
        <v>14</v>
      </c>
      <c r="G20" s="147" t="s">
        <v>3029</v>
      </c>
      <c r="H20" s="148" t="s">
        <v>3341</v>
      </c>
      <c r="I20" s="148" t="s">
        <v>294</v>
      </c>
      <c r="J20" s="149" t="s">
        <v>3342</v>
      </c>
      <c r="K20" s="147" t="s">
        <v>225</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3016</v>
      </c>
      <c r="Z20" s="148" t="s">
        <v>3315</v>
      </c>
    </row>
    <row r="21" spans="6:26" s="145" customFormat="1" ht="24" outlineLevel="2">
      <c r="F21" s="146">
        <v>15</v>
      </c>
      <c r="G21" s="147" t="s">
        <v>3029</v>
      </c>
      <c r="H21" s="148" t="s">
        <v>3341</v>
      </c>
      <c r="I21" s="148" t="s">
        <v>294</v>
      </c>
      <c r="J21" s="149" t="s">
        <v>3343</v>
      </c>
      <c r="K21" s="147" t="s">
        <v>225</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3016</v>
      </c>
      <c r="Z21" s="148" t="s">
        <v>3315</v>
      </c>
    </row>
    <row r="22" spans="6:26" s="145" customFormat="1" ht="24" outlineLevel="2">
      <c r="F22" s="146">
        <v>16</v>
      </c>
      <c r="G22" s="147" t="s">
        <v>3029</v>
      </c>
      <c r="H22" s="148" t="s">
        <v>3344</v>
      </c>
      <c r="I22" s="148" t="s">
        <v>3345</v>
      </c>
      <c r="J22" s="149" t="s">
        <v>3346</v>
      </c>
      <c r="K22" s="147" t="s">
        <v>225</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3016</v>
      </c>
      <c r="Z22" s="148" t="s">
        <v>3315</v>
      </c>
    </row>
    <row r="23" spans="6:26" s="145" customFormat="1" ht="24" outlineLevel="2">
      <c r="F23" s="146">
        <v>17</v>
      </c>
      <c r="G23" s="147" t="s">
        <v>3029</v>
      </c>
      <c r="H23" s="148" t="s">
        <v>3347</v>
      </c>
      <c r="I23" s="148" t="s">
        <v>3348</v>
      </c>
      <c r="J23" s="149" t="s">
        <v>3349</v>
      </c>
      <c r="K23" s="147" t="s">
        <v>225</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3016</v>
      </c>
      <c r="Z23" s="148" t="s">
        <v>3315</v>
      </c>
    </row>
    <row r="24" spans="6:26" s="145" customFormat="1" ht="24" outlineLevel="2">
      <c r="F24" s="146">
        <v>18</v>
      </c>
      <c r="G24" s="147" t="s">
        <v>3029</v>
      </c>
      <c r="H24" s="148" t="s">
        <v>3347</v>
      </c>
      <c r="I24" s="148" t="s">
        <v>3348</v>
      </c>
      <c r="J24" s="149" t="s">
        <v>3350</v>
      </c>
      <c r="K24" s="147" t="s">
        <v>225</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3016</v>
      </c>
      <c r="Z24" s="148" t="s">
        <v>3315</v>
      </c>
    </row>
    <row r="25" spans="6:26" s="145" customFormat="1" ht="24" outlineLevel="2">
      <c r="F25" s="146">
        <v>19</v>
      </c>
      <c r="G25" s="147" t="s">
        <v>3029</v>
      </c>
      <c r="H25" s="148" t="s">
        <v>3351</v>
      </c>
      <c r="I25" s="148" t="s">
        <v>409</v>
      </c>
      <c r="J25" s="149" t="s">
        <v>3352</v>
      </c>
      <c r="K25" s="147" t="s">
        <v>225</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3016</v>
      </c>
      <c r="Z25" s="148" t="s">
        <v>3315</v>
      </c>
    </row>
    <row r="26" spans="6:26" s="145" customFormat="1" ht="12" outlineLevel="2">
      <c r="F26" s="146">
        <v>20</v>
      </c>
      <c r="G26" s="147" t="s">
        <v>3029</v>
      </c>
      <c r="H26" s="148" t="s">
        <v>3353</v>
      </c>
      <c r="I26" s="148" t="s">
        <v>414</v>
      </c>
      <c r="J26" s="149" t="s">
        <v>3354</v>
      </c>
      <c r="K26" s="147" t="s">
        <v>225</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3016</v>
      </c>
      <c r="Z26" s="148" t="s">
        <v>3315</v>
      </c>
    </row>
    <row r="27" spans="6:26" s="145" customFormat="1" ht="24" outlineLevel="2">
      <c r="F27" s="146">
        <v>21</v>
      </c>
      <c r="G27" s="147" t="s">
        <v>3029</v>
      </c>
      <c r="H27" s="148" t="s">
        <v>3355</v>
      </c>
      <c r="I27" s="148" t="s">
        <v>426</v>
      </c>
      <c r="J27" s="149" t="s">
        <v>3356</v>
      </c>
      <c r="K27" s="147" t="s">
        <v>225</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3016</v>
      </c>
      <c r="Z27" s="148" t="s">
        <v>3315</v>
      </c>
    </row>
    <row r="28" spans="6:26" s="145" customFormat="1" ht="24" outlineLevel="2">
      <c r="F28" s="146">
        <v>22</v>
      </c>
      <c r="G28" s="147" t="s">
        <v>3029</v>
      </c>
      <c r="H28" s="148" t="s">
        <v>3355</v>
      </c>
      <c r="I28" s="148" t="s">
        <v>426</v>
      </c>
      <c r="J28" s="149" t="s">
        <v>3357</v>
      </c>
      <c r="K28" s="147" t="s">
        <v>225</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3016</v>
      </c>
      <c r="Z28" s="148" t="s">
        <v>3315</v>
      </c>
    </row>
    <row r="29" spans="6:26" s="145" customFormat="1" ht="24" outlineLevel="2">
      <c r="F29" s="146">
        <v>23</v>
      </c>
      <c r="G29" s="147" t="s">
        <v>3029</v>
      </c>
      <c r="H29" s="148" t="s">
        <v>3355</v>
      </c>
      <c r="I29" s="148" t="s">
        <v>426</v>
      </c>
      <c r="J29" s="149" t="s">
        <v>3358</v>
      </c>
      <c r="K29" s="147" t="s">
        <v>225</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3016</v>
      </c>
      <c r="Z29" s="148" t="s">
        <v>3315</v>
      </c>
    </row>
    <row r="30" spans="6:26" s="145" customFormat="1" ht="12" outlineLevel="2">
      <c r="F30" s="146">
        <v>24</v>
      </c>
      <c r="G30" s="147" t="s">
        <v>3029</v>
      </c>
      <c r="H30" s="148" t="s">
        <v>3359</v>
      </c>
      <c r="I30" s="148" t="s">
        <v>3360</v>
      </c>
      <c r="J30" s="149" t="s">
        <v>3361</v>
      </c>
      <c r="K30" s="147" t="s">
        <v>906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3016</v>
      </c>
      <c r="Z30" s="148" t="s">
        <v>3315</v>
      </c>
    </row>
    <row r="31" spans="6:26" s="145" customFormat="1" ht="24" outlineLevel="2">
      <c r="F31" s="146">
        <v>25</v>
      </c>
      <c r="G31" s="147" t="s">
        <v>3029</v>
      </c>
      <c r="H31" s="148" t="s">
        <v>3362</v>
      </c>
      <c r="I31" s="148" t="s">
        <v>3363</v>
      </c>
      <c r="J31" s="149" t="s">
        <v>3364</v>
      </c>
      <c r="K31" s="147" t="s">
        <v>906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3016</v>
      </c>
      <c r="Z31" s="148" t="s">
        <v>3315</v>
      </c>
    </row>
    <row r="32" spans="6:26" outlineLevel="2">
      <c r="P32" s="804"/>
    </row>
    <row r="33" spans="6:26" s="136" customFormat="1" ht="16.5" customHeight="1" outlineLevel="1">
      <c r="F33" s="137"/>
      <c r="G33" s="121"/>
      <c r="H33" s="138"/>
      <c r="I33" s="138"/>
      <c r="J33" s="138" t="s">
        <v>3365</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3029</v>
      </c>
      <c r="H34" s="148" t="s">
        <v>3366</v>
      </c>
      <c r="I34" s="148" t="s">
        <v>3367</v>
      </c>
      <c r="J34" s="149" t="s">
        <v>3368</v>
      </c>
      <c r="K34" s="147" t="s">
        <v>225</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3016</v>
      </c>
      <c r="Z34" s="148" t="s">
        <v>3369</v>
      </c>
    </row>
    <row r="35" spans="6:26" s="145" customFormat="1" ht="24" outlineLevel="2">
      <c r="F35" s="146">
        <v>27</v>
      </c>
      <c r="G35" s="147" t="s">
        <v>3029</v>
      </c>
      <c r="H35" s="148" t="s">
        <v>3366</v>
      </c>
      <c r="I35" s="148" t="s">
        <v>3367</v>
      </c>
      <c r="J35" s="149" t="s">
        <v>3370</v>
      </c>
      <c r="K35" s="147" t="s">
        <v>225</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3016</v>
      </c>
      <c r="Z35" s="148" t="s">
        <v>3369</v>
      </c>
    </row>
    <row r="36" spans="6:26" outlineLevel="2">
      <c r="P36" s="804"/>
    </row>
    <row r="37" spans="6:26" s="136" customFormat="1" ht="16.5" customHeight="1" outlineLevel="1">
      <c r="F37" s="137"/>
      <c r="G37" s="121"/>
      <c r="H37" s="138"/>
      <c r="I37" s="138"/>
      <c r="J37" s="138" t="s">
        <v>3371</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3013</v>
      </c>
      <c r="H38" s="148" t="s">
        <v>3372</v>
      </c>
      <c r="I38" s="148"/>
      <c r="J38" s="149" t="s">
        <v>3373</v>
      </c>
      <c r="K38" s="147" t="s">
        <v>194</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3016</v>
      </c>
      <c r="Z38" s="148" t="s">
        <v>3374</v>
      </c>
    </row>
    <row r="39" spans="6:26" s="145" customFormat="1" ht="24" outlineLevel="2">
      <c r="F39" s="146">
        <v>29</v>
      </c>
      <c r="G39" s="147" t="s">
        <v>3029</v>
      </c>
      <c r="H39" s="148" t="s">
        <v>3375</v>
      </c>
      <c r="I39" s="148" t="s">
        <v>3376</v>
      </c>
      <c r="J39" s="149" t="s">
        <v>3377</v>
      </c>
      <c r="K39" s="147" t="s">
        <v>906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3016</v>
      </c>
      <c r="Z39" s="148" t="s">
        <v>3374</v>
      </c>
    </row>
    <row r="40" spans="6:26" s="145" customFormat="1" ht="24" outlineLevel="2">
      <c r="F40" s="146">
        <v>30</v>
      </c>
      <c r="G40" s="147" t="s">
        <v>3013</v>
      </c>
      <c r="H40" s="148" t="s">
        <v>3378</v>
      </c>
      <c r="I40" s="148"/>
      <c r="J40" s="149" t="s">
        <v>3379</v>
      </c>
      <c r="K40" s="147" t="s">
        <v>906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3016</v>
      </c>
      <c r="Z40" s="148" t="s">
        <v>3374</v>
      </c>
    </row>
    <row r="41" spans="6:26" s="145" customFormat="1" ht="24" outlineLevel="2">
      <c r="F41" s="146">
        <v>31</v>
      </c>
      <c r="G41" s="147" t="s">
        <v>3029</v>
      </c>
      <c r="H41" s="148" t="s">
        <v>3380</v>
      </c>
      <c r="I41" s="148" t="s">
        <v>3381</v>
      </c>
      <c r="J41" s="149" t="s">
        <v>3382</v>
      </c>
      <c r="K41" s="147" t="s">
        <v>906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3016</v>
      </c>
      <c r="Z41" s="148" t="s">
        <v>3374</v>
      </c>
    </row>
    <row r="42" spans="6:26" s="145" customFormat="1" ht="24" outlineLevel="2">
      <c r="F42" s="146">
        <v>32</v>
      </c>
      <c r="G42" s="147" t="s">
        <v>3029</v>
      </c>
      <c r="H42" s="148" t="s">
        <v>3383</v>
      </c>
      <c r="I42" s="148" t="s">
        <v>3384</v>
      </c>
      <c r="J42" s="149" t="s">
        <v>3385</v>
      </c>
      <c r="K42" s="147" t="s">
        <v>906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3016</v>
      </c>
      <c r="Z42" s="148" t="s">
        <v>3374</v>
      </c>
    </row>
    <row r="43" spans="6:26" s="145" customFormat="1" ht="24" outlineLevel="2">
      <c r="F43" s="146">
        <v>33</v>
      </c>
      <c r="G43" s="147" t="s">
        <v>3029</v>
      </c>
      <c r="H43" s="148" t="s">
        <v>3386</v>
      </c>
      <c r="I43" s="148" t="s">
        <v>3387</v>
      </c>
      <c r="J43" s="149" t="s">
        <v>3388</v>
      </c>
      <c r="K43" s="147" t="s">
        <v>906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3016</v>
      </c>
      <c r="Z43" s="148" t="s">
        <v>3374</v>
      </c>
    </row>
    <row r="44" spans="6:26" s="145" customFormat="1" ht="24" outlineLevel="2">
      <c r="F44" s="146">
        <v>34</v>
      </c>
      <c r="G44" s="147" t="s">
        <v>3029</v>
      </c>
      <c r="H44" s="148" t="s">
        <v>3389</v>
      </c>
      <c r="I44" s="148" t="s">
        <v>3390</v>
      </c>
      <c r="J44" s="149" t="s">
        <v>3391</v>
      </c>
      <c r="K44" s="147" t="s">
        <v>906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3016</v>
      </c>
      <c r="Z44" s="148" t="s">
        <v>3374</v>
      </c>
    </row>
    <row r="45" spans="6:26" s="145" customFormat="1" ht="24" outlineLevel="2">
      <c r="F45" s="146">
        <v>35</v>
      </c>
      <c r="G45" s="147" t="s">
        <v>3013</v>
      </c>
      <c r="H45" s="148" t="s">
        <v>3392</v>
      </c>
      <c r="I45" s="148"/>
      <c r="J45" s="149" t="s">
        <v>3393</v>
      </c>
      <c r="K45" s="147" t="s">
        <v>194</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3016</v>
      </c>
      <c r="Z45" s="148" t="s">
        <v>3374</v>
      </c>
    </row>
    <row r="46" spans="6:26" s="145" customFormat="1" ht="24" outlineLevel="2">
      <c r="F46" s="146">
        <v>36</v>
      </c>
      <c r="G46" s="147" t="s">
        <v>3013</v>
      </c>
      <c r="H46" s="148" t="s">
        <v>3394</v>
      </c>
      <c r="I46" s="148"/>
      <c r="J46" s="149" t="s">
        <v>3395</v>
      </c>
      <c r="K46" s="147" t="s">
        <v>194</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3016</v>
      </c>
      <c r="Z46" s="148" t="s">
        <v>3374</v>
      </c>
    </row>
    <row r="47" spans="6:26" s="145" customFormat="1" ht="12" outlineLevel="2">
      <c r="F47" s="146">
        <v>37</v>
      </c>
      <c r="G47" s="147" t="s">
        <v>3013</v>
      </c>
      <c r="H47" s="148" t="s">
        <v>3396</v>
      </c>
      <c r="I47" s="148"/>
      <c r="J47" s="149" t="s">
        <v>3397</v>
      </c>
      <c r="K47" s="147" t="s">
        <v>194</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3016</v>
      </c>
      <c r="Z47" s="148" t="s">
        <v>3374</v>
      </c>
    </row>
    <row r="48" spans="6:26" s="145" customFormat="1" ht="12" outlineLevel="2">
      <c r="F48" s="146">
        <v>38</v>
      </c>
      <c r="G48" s="147" t="s">
        <v>3013</v>
      </c>
      <c r="H48" s="148" t="s">
        <v>3398</v>
      </c>
      <c r="I48" s="148"/>
      <c r="J48" s="149" t="s">
        <v>3399</v>
      </c>
      <c r="K48" s="147" t="s">
        <v>194</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3016</v>
      </c>
      <c r="Z48" s="148" t="s">
        <v>3374</v>
      </c>
    </row>
    <row r="49" spans="6:26" s="145" customFormat="1" ht="12" outlineLevel="2">
      <c r="F49" s="146">
        <v>39</v>
      </c>
      <c r="G49" s="147" t="s">
        <v>3013</v>
      </c>
      <c r="H49" s="148" t="s">
        <v>3400</v>
      </c>
      <c r="I49" s="148"/>
      <c r="J49" s="149" t="s">
        <v>3401</v>
      </c>
      <c r="K49" s="147" t="s">
        <v>194</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3016</v>
      </c>
      <c r="Z49" s="148" t="s">
        <v>3374</v>
      </c>
    </row>
    <row r="50" spans="6:26" s="145" customFormat="1" ht="24" outlineLevel="2">
      <c r="F50" s="146">
        <v>40</v>
      </c>
      <c r="G50" s="147" t="s">
        <v>3029</v>
      </c>
      <c r="H50" s="148" t="s">
        <v>3402</v>
      </c>
      <c r="I50" s="148" t="s">
        <v>3403</v>
      </c>
      <c r="J50" s="149" t="s">
        <v>3404</v>
      </c>
      <c r="K50" s="147" t="s">
        <v>194</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3016</v>
      </c>
      <c r="Z50" s="148" t="s">
        <v>3374</v>
      </c>
    </row>
    <row r="51" spans="6:26" s="145" customFormat="1" ht="12" outlineLevel="2">
      <c r="F51" s="146">
        <v>41</v>
      </c>
      <c r="G51" s="147" t="s">
        <v>3013</v>
      </c>
      <c r="H51" s="148" t="s">
        <v>3405</v>
      </c>
      <c r="I51" s="148"/>
      <c r="J51" s="149" t="s">
        <v>3406</v>
      </c>
      <c r="K51" s="147" t="s">
        <v>906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3016</v>
      </c>
      <c r="Z51" s="148" t="s">
        <v>3374</v>
      </c>
    </row>
    <row r="52" spans="6:26" s="145" customFormat="1" ht="12" outlineLevel="2">
      <c r="F52" s="146">
        <v>42</v>
      </c>
      <c r="G52" s="147" t="s">
        <v>3013</v>
      </c>
      <c r="H52" s="148" t="s">
        <v>3407</v>
      </c>
      <c r="I52" s="148"/>
      <c r="J52" s="149" t="s">
        <v>3408</v>
      </c>
      <c r="K52" s="147" t="s">
        <v>194</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3016</v>
      </c>
      <c r="Z52" s="148" t="s">
        <v>3374</v>
      </c>
    </row>
    <row r="53" spans="6:26" s="145" customFormat="1" ht="12" outlineLevel="2">
      <c r="F53" s="146">
        <v>43</v>
      </c>
      <c r="G53" s="147" t="s">
        <v>3013</v>
      </c>
      <c r="H53" s="148" t="s">
        <v>3409</v>
      </c>
      <c r="I53" s="148"/>
      <c r="J53" s="149" t="s">
        <v>3410</v>
      </c>
      <c r="K53" s="147" t="s">
        <v>194</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3016</v>
      </c>
      <c r="Z53" s="148" t="s">
        <v>3374</v>
      </c>
    </row>
    <row r="54" spans="6:26" s="145" customFormat="1" ht="12" outlineLevel="2">
      <c r="F54" s="146">
        <v>44</v>
      </c>
      <c r="G54" s="147" t="s">
        <v>3013</v>
      </c>
      <c r="H54" s="148" t="s">
        <v>3411</v>
      </c>
      <c r="I54" s="148"/>
      <c r="J54" s="149" t="s">
        <v>3412</v>
      </c>
      <c r="K54" s="147" t="s">
        <v>194</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3016</v>
      </c>
      <c r="Z54" s="148" t="s">
        <v>3374</v>
      </c>
    </row>
    <row r="55" spans="6:26" s="145" customFormat="1" ht="12" outlineLevel="2">
      <c r="F55" s="146">
        <v>45</v>
      </c>
      <c r="G55" s="147" t="s">
        <v>3013</v>
      </c>
      <c r="H55" s="148" t="s">
        <v>3413</v>
      </c>
      <c r="I55" s="148"/>
      <c r="J55" s="149" t="s">
        <v>3414</v>
      </c>
      <c r="K55" s="147" t="s">
        <v>194</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3016</v>
      </c>
      <c r="Z55" s="148" t="s">
        <v>3374</v>
      </c>
    </row>
    <row r="56" spans="6:26" s="145" customFormat="1" ht="12" outlineLevel="2">
      <c r="F56" s="146">
        <v>46</v>
      </c>
      <c r="G56" s="147" t="s">
        <v>3013</v>
      </c>
      <c r="H56" s="148" t="s">
        <v>3415</v>
      </c>
      <c r="I56" s="148"/>
      <c r="J56" s="149" t="s">
        <v>3416</v>
      </c>
      <c r="K56" s="147" t="s">
        <v>194</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3016</v>
      </c>
      <c r="Z56" s="148" t="s">
        <v>3374</v>
      </c>
    </row>
    <row r="57" spans="6:26" s="145" customFormat="1" ht="12" outlineLevel="2">
      <c r="F57" s="146">
        <v>47</v>
      </c>
      <c r="G57" s="147" t="s">
        <v>3013</v>
      </c>
      <c r="H57" s="148" t="s">
        <v>3417</v>
      </c>
      <c r="I57" s="148"/>
      <c r="J57" s="149" t="s">
        <v>3418</v>
      </c>
      <c r="K57" s="147" t="s">
        <v>194</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3016</v>
      </c>
      <c r="Z57" s="148" t="s">
        <v>3374</v>
      </c>
    </row>
    <row r="58" spans="6:26" s="145" customFormat="1" ht="12" outlineLevel="2">
      <c r="F58" s="146">
        <v>48</v>
      </c>
      <c r="G58" s="147" t="s">
        <v>3013</v>
      </c>
      <c r="H58" s="148" t="s">
        <v>3419</v>
      </c>
      <c r="I58" s="148"/>
      <c r="J58" s="149" t="s">
        <v>3420</v>
      </c>
      <c r="K58" s="147" t="s">
        <v>194</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3016</v>
      </c>
      <c r="Z58" s="148" t="s">
        <v>3374</v>
      </c>
    </row>
    <row r="59" spans="6:26" s="145" customFormat="1" ht="12" outlineLevel="2">
      <c r="F59" s="146">
        <v>49</v>
      </c>
      <c r="G59" s="147" t="s">
        <v>3013</v>
      </c>
      <c r="H59" s="148" t="s">
        <v>3421</v>
      </c>
      <c r="I59" s="148"/>
      <c r="J59" s="149" t="s">
        <v>3422</v>
      </c>
      <c r="K59" s="147" t="s">
        <v>182</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3016</v>
      </c>
      <c r="Z59" s="148" t="s">
        <v>3374</v>
      </c>
    </row>
    <row r="60" spans="6:26" s="145" customFormat="1" ht="12" outlineLevel="2">
      <c r="F60" s="146">
        <v>50</v>
      </c>
      <c r="G60" s="147" t="s">
        <v>3013</v>
      </c>
      <c r="H60" s="148" t="s">
        <v>3423</v>
      </c>
      <c r="I60" s="148"/>
      <c r="J60" s="149" t="s">
        <v>3424</v>
      </c>
      <c r="K60" s="147" t="s">
        <v>1255</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3016</v>
      </c>
      <c r="Z60" s="148" t="s">
        <v>3374</v>
      </c>
    </row>
    <row r="61" spans="6:26" outlineLevel="2">
      <c r="P61" s="804"/>
    </row>
    <row r="62" spans="6:26" s="136" customFormat="1" ht="16.5" customHeight="1" outlineLevel="1">
      <c r="F62" s="137"/>
      <c r="G62" s="121"/>
      <c r="H62" s="138"/>
      <c r="I62" s="138"/>
      <c r="J62" s="138" t="s">
        <v>3425</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3029</v>
      </c>
      <c r="H63" s="148" t="s">
        <v>3426</v>
      </c>
      <c r="I63" s="148" t="s">
        <v>3427</v>
      </c>
      <c r="J63" s="149" t="s">
        <v>3428</v>
      </c>
      <c r="K63" s="147" t="s">
        <v>422</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3016</v>
      </c>
      <c r="Z63" s="148" t="s">
        <v>3429</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raval</cp:lastModifiedBy>
  <cp:lastPrinted>2018-01-16T06:33:01Z</cp:lastPrinted>
  <dcterms:created xsi:type="dcterms:W3CDTF">2018-01-15T12:04:49Z</dcterms:created>
  <dcterms:modified xsi:type="dcterms:W3CDTF">2018-02-07T07:30:02Z</dcterms:modified>
</cp:coreProperties>
</file>